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456" windowWidth="21000" windowHeight="16200" tabRatio="601" activeTab="2"/>
  </bookViews>
  <sheets>
    <sheet name="Breakdown Worksheet" sheetId="1" r:id="rId1"/>
    <sheet name="Officials" sheetId="2" r:id="rId2"/>
    <sheet name="Statistics" sheetId="3" r:id="rId3"/>
    <sheet name="Penalties" sheetId="4" r:id="rId4"/>
    <sheet name="ECE DDG Lineups" sheetId="5" r:id="rId5"/>
    <sheet name="ECE CRG Lineups" sheetId="6" r:id="rId6"/>
  </sheets>
  <externalReferences>
    <externalReference r:id="rId9"/>
  </externalReferences>
  <definedNames>
    <definedName name="_xlnm.Print_Area" localSheetId="0">'Breakdown Worksheet'!$A$1:$AE$111</definedName>
  </definedNames>
  <calcPr fullCalcOnLoad="1"/>
</workbook>
</file>

<file path=xl/comments5.xml><?xml version="1.0" encoding="utf-8"?>
<comments xmlns="http://schemas.openxmlformats.org/spreadsheetml/2006/main">
  <authors>
    <author>jdilks</author>
  </authors>
  <commentList>
    <comment ref="A79" authorId="0">
      <text>
        <r>
          <rPr>
            <b/>
            <sz val="8"/>
            <rFont val="Tahoma"/>
            <family val="0"/>
          </rPr>
          <t>20-Second Violations are assessed when the skater does not make it onto the rink in time for the start of the jam.  For the sake of this sheet's calculations, a 20-Second Violation is automatically assessed whenever a full lineup (including skaters in the box) is not entered.  If this is incorrect in a certain instance, simply delete the formula from the cell in the 20-Second Violation area to the right and information will be recalculated as though the lineup was full - but any skaters not credited with the jam will have their stats slightly thrown off.  If insufficient information is available throughout the bout, follow the instructions for turning this function off.</t>
        </r>
      </text>
    </comment>
  </commentList>
</comments>
</file>

<file path=xl/comments6.xml><?xml version="1.0" encoding="utf-8"?>
<comments xmlns="http://schemas.openxmlformats.org/spreadsheetml/2006/main">
  <authors>
    <author>jdilks</author>
  </authors>
  <commentList>
    <comment ref="A84" authorId="0">
      <text>
        <r>
          <rPr>
            <b/>
            <sz val="8"/>
            <rFont val="Tahoma"/>
            <family val="0"/>
          </rPr>
          <t>20-Second Violations are assessed when the skater does not make it onto the rink in time for the start of the jam.  For the sake of this sheet's calculations, a 20-Second Violation is automatically assessed whenever a full lineup (including skaters in the box) is not entered.  If this is incorrect in a certain instance, simply delete the formula from the cell in the 20-Second Violation area to the right and information will be recalculated as though the lineup was full - but any skaters not credited with the jam will have their stats slightly thrown off.  If insufficient information is available throughout the bout, follow the instructions for turning this function off.</t>
        </r>
      </text>
    </comment>
  </commentList>
</comments>
</file>

<file path=xl/sharedStrings.xml><?xml version="1.0" encoding="utf-8"?>
<sst xmlns="http://schemas.openxmlformats.org/spreadsheetml/2006/main" count="1068" uniqueCount="272">
  <si>
    <t>Princess America</t>
  </si>
  <si>
    <t>P/J/B</t>
  </si>
  <si>
    <t>Roxy Rockett</t>
  </si>
  <si>
    <t>Shirley Temper</t>
  </si>
  <si>
    <t>Zella Lugosi</t>
  </si>
  <si>
    <t>Scorey Feldman</t>
  </si>
  <si>
    <t>Assist</t>
  </si>
  <si>
    <t>DDGs</t>
  </si>
  <si>
    <t>Period 1</t>
  </si>
  <si>
    <t>Period 2</t>
  </si>
  <si>
    <t>Period 3</t>
  </si>
  <si>
    <t>OT</t>
  </si>
  <si>
    <t>Whip</t>
  </si>
  <si>
    <r>
      <t>On</t>
    </r>
    <r>
      <rPr>
        <b/>
        <sz val="6"/>
        <rFont val="Arial"/>
        <family val="2"/>
      </rPr>
      <t xml:space="preserve"> </t>
    </r>
    <r>
      <rPr>
        <b/>
        <sz val="8"/>
        <rFont val="Arial"/>
        <family val="2"/>
      </rPr>
      <t>Jammer</t>
    </r>
  </si>
  <si>
    <t>A</t>
  </si>
  <si>
    <t>No.</t>
  </si>
  <si>
    <t>Push</t>
  </si>
  <si>
    <r>
      <t>On</t>
    </r>
    <r>
      <rPr>
        <b/>
        <sz val="6"/>
        <rFont val="Arial"/>
        <family val="2"/>
      </rPr>
      <t xml:space="preserve"> </t>
    </r>
    <r>
      <rPr>
        <b/>
        <sz val="8"/>
        <rFont val="Arial"/>
        <family val="2"/>
      </rPr>
      <t>Blocker</t>
    </r>
  </si>
  <si>
    <t>%</t>
  </si>
  <si>
    <t>A avg</t>
  </si>
  <si>
    <t>B avg</t>
  </si>
  <si>
    <t>X</t>
  </si>
  <si>
    <t>Pen. Box »</t>
  </si>
  <si>
    <t>Body Blocks »</t>
  </si>
  <si>
    <t>Cats Meow</t>
  </si>
  <si>
    <t>9</t>
  </si>
  <si>
    <t>33.3</t>
  </si>
  <si>
    <t/>
  </si>
  <si>
    <t>6</t>
  </si>
  <si>
    <t>19 74</t>
  </si>
  <si>
    <t>59</t>
  </si>
  <si>
    <t>989</t>
  </si>
  <si>
    <t>Lady McDeath</t>
  </si>
  <si>
    <t>187</t>
  </si>
  <si>
    <t>10 ¢</t>
  </si>
  <si>
    <t>99</t>
  </si>
  <si>
    <t>200 °</t>
  </si>
  <si>
    <t>26</t>
  </si>
  <si>
    <t>181</t>
  </si>
  <si>
    <t>Team Total</t>
  </si>
  <si>
    <t>Status</t>
  </si>
  <si>
    <t>Power Play</t>
  </si>
  <si>
    <t>[ this total does not account for concurrent penalties ]</t>
  </si>
  <si>
    <t>Shorthanded</t>
  </si>
  <si>
    <t>20-Second Violations, etc.</t>
  </si>
  <si>
    <t>[ 20-Second Violations are factored into shorthanded play ]</t>
  </si>
  <si>
    <t>Jam</t>
  </si>
  <si>
    <t>Bulldozers</t>
  </si>
  <si>
    <t>Plus/Minus</t>
  </si>
  <si>
    <t>Jammer</t>
  </si>
  <si>
    <t>Grand Slam</t>
  </si>
  <si>
    <t>Majors</t>
  </si>
  <si>
    <t>Minors</t>
  </si>
  <si>
    <t>Jams in Box</t>
  </si>
  <si>
    <t>Period</t>
  </si>
  <si>
    <t xml:space="preserve">Inside </t>
  </si>
  <si>
    <t>Outside</t>
  </si>
  <si>
    <t>Back</t>
  </si>
  <si>
    <t>Points</t>
  </si>
  <si>
    <t>Lead</t>
  </si>
  <si>
    <t>P/M</t>
  </si>
  <si>
    <t>Pass 2</t>
  </si>
  <si>
    <t>Pass 3</t>
  </si>
  <si>
    <t>Pass 4</t>
  </si>
  <si>
    <t>Gr Slam</t>
  </si>
  <si>
    <t xml:space="preserve">Total </t>
  </si>
  <si>
    <t>Jams</t>
  </si>
  <si>
    <t>Lead %</t>
  </si>
  <si>
    <t>GAME SCORING TOTALS</t>
  </si>
  <si>
    <t>GAME LEAD TOTALS</t>
  </si>
  <si>
    <t>Inside</t>
  </si>
  <si>
    <t>HOME:</t>
  </si>
  <si>
    <t>AWAY:</t>
  </si>
  <si>
    <t>Skater</t>
  </si>
  <si>
    <t>In</t>
  </si>
  <si>
    <t>Out</t>
  </si>
  <si>
    <t>+/-</t>
  </si>
  <si>
    <t>Lead +/-</t>
  </si>
  <si>
    <t>Bout MVP:</t>
  </si>
  <si>
    <t>Total Jama</t>
  </si>
  <si>
    <t>Pivot Points</t>
  </si>
  <si>
    <t>Offensive Blocks</t>
  </si>
  <si>
    <t>Off. KDs</t>
  </si>
  <si>
    <t>13</t>
  </si>
  <si>
    <t>Heavens To Betsy</t>
  </si>
  <si>
    <t>110</t>
  </si>
  <si>
    <t>5</t>
  </si>
  <si>
    <t>27</t>
  </si>
  <si>
    <t>36</t>
  </si>
  <si>
    <t>14 92</t>
  </si>
  <si>
    <t>77</t>
  </si>
  <si>
    <t>56</t>
  </si>
  <si>
    <t>73</t>
  </si>
  <si>
    <t>Jams / Period:</t>
  </si>
  <si>
    <t>Lineup Tracker: Scorey Feldman</t>
  </si>
  <si>
    <t>Lineup Tracker: Friction VixXxen</t>
  </si>
  <si>
    <t>Pack Referees: Angel of Ref, Jeff Da Ref, F. Squirrel, Miss Trial, Phil Doe</t>
  </si>
  <si>
    <t>Penalty Tracker: Statisfier</t>
  </si>
  <si>
    <t>Actual</t>
  </si>
  <si>
    <t>Record</t>
  </si>
  <si>
    <t>Bikini</t>
  </si>
  <si>
    <t>Cat's</t>
  </si>
  <si>
    <t>Lady</t>
  </si>
  <si>
    <t>Roxie</t>
  </si>
  <si>
    <t>Sass</t>
  </si>
  <si>
    <t>Roxy</t>
  </si>
  <si>
    <t>Marcy</t>
  </si>
  <si>
    <t>Eris</t>
  </si>
  <si>
    <t>Eva</t>
  </si>
  <si>
    <t>Princess</t>
  </si>
  <si>
    <t>Lucy</t>
  </si>
  <si>
    <t>Kitty</t>
  </si>
  <si>
    <t>Zella</t>
  </si>
  <si>
    <t>Ms</t>
  </si>
  <si>
    <t>Billy</t>
  </si>
  <si>
    <t>Heavens</t>
  </si>
  <si>
    <t>Penelope</t>
  </si>
  <si>
    <t>Shirley</t>
  </si>
  <si>
    <t>Team: Detroit Derby Girls</t>
  </si>
  <si>
    <t>Scorekeeper: Evilin Sk8s</t>
  </si>
  <si>
    <t>Team: Carolina Rollergirls</t>
  </si>
  <si>
    <t>Points Ref: Mr. Rawk, Justice Feelgood Marshall, Mr. Rawk</t>
  </si>
  <si>
    <t>Points Ref: Justice Feelgood Marshall, Mr. Rawk, Justice Feelgood Marshall</t>
  </si>
  <si>
    <t>Feasterville, PA</t>
  </si>
  <si>
    <t>2007 Travel Team #2</t>
  </si>
  <si>
    <t>Detroit Derby Girls</t>
  </si>
  <si>
    <t>L1</t>
  </si>
  <si>
    <t>B/P</t>
  </si>
  <si>
    <t>Bikini Killer</t>
  </si>
  <si>
    <t>B/J</t>
  </si>
  <si>
    <t>Cat's Meow</t>
  </si>
  <si>
    <t>B/J/P</t>
  </si>
  <si>
    <t>Cookie Rumble</t>
  </si>
  <si>
    <t>XX</t>
  </si>
  <si>
    <t>J</t>
  </si>
  <si>
    <t>Deadly Dose</t>
  </si>
  <si>
    <t>P/B/J</t>
  </si>
  <si>
    <t>Elle McFearsome</t>
  </si>
  <si>
    <t>J/B</t>
  </si>
  <si>
    <t>Honey Suckit</t>
  </si>
  <si>
    <t>P/B</t>
  </si>
  <si>
    <t>Jam Onya</t>
  </si>
  <si>
    <t>Killbox</t>
  </si>
  <si>
    <t>B</t>
  </si>
  <si>
    <t>Lady Macdeath</t>
  </si>
  <si>
    <t>10¢</t>
  </si>
  <si>
    <t>Rock Candy</t>
  </si>
  <si>
    <t>Roxie Hurt</t>
  </si>
  <si>
    <t>200°</t>
  </si>
  <si>
    <t>Sass Knuckles</t>
  </si>
  <si>
    <t>Smashing Darling</t>
  </si>
  <si>
    <t>J/B/P</t>
  </si>
  <si>
    <t>Vega Vendetta</t>
  </si>
  <si>
    <t>Carolina Rollergirls</t>
  </si>
  <si>
    <t>ACE</t>
  </si>
  <si>
    <t>Billy the Kid</t>
  </si>
  <si>
    <t>DVS</t>
  </si>
  <si>
    <t>Eris Discordia</t>
  </si>
  <si>
    <t>P</t>
  </si>
  <si>
    <t>Eva Lye</t>
  </si>
  <si>
    <t>&lt;3</t>
  </si>
  <si>
    <t>Heavens to Betsy</t>
  </si>
  <si>
    <t>Kitty Crowbar</t>
  </si>
  <si>
    <t>Lucy Lastkiss</t>
  </si>
  <si>
    <t>Marcy Killer</t>
  </si>
  <si>
    <t>Penelope Bruz</t>
  </si>
  <si>
    <t>1/4 Track Blocks</t>
  </si>
  <si>
    <t>Force Outs</t>
  </si>
  <si>
    <t>Block Assis</t>
  </si>
  <si>
    <t>Grand Slams</t>
  </si>
  <si>
    <t>#11</t>
  </si>
  <si>
    <t>Carolina Rollergirls 192 vs. Detroit Derby Girls 49</t>
  </si>
  <si>
    <t>Sportsplex</t>
  </si>
  <si>
    <t>March 17, 2007</t>
  </si>
  <si>
    <t>Honey</t>
  </si>
  <si>
    <t>Elle</t>
  </si>
  <si>
    <t>Deadly</t>
  </si>
  <si>
    <t>Smashing</t>
  </si>
  <si>
    <t>Vega</t>
  </si>
  <si>
    <t>Rock</t>
  </si>
  <si>
    <t>Cookie</t>
  </si>
  <si>
    <t>To turn off automatic 20-Second Violation calculation for one or more period/s, type "off" into the appropriate box/es below:</t>
  </si>
  <si>
    <t>Period 1:</t>
  </si>
  <si>
    <t>On</t>
  </si>
  <si>
    <t>Period 2:</t>
  </si>
  <si>
    <t>Period 3 &amp; OT:</t>
  </si>
  <si>
    <t>Friction VixXxen</t>
  </si>
  <si>
    <t>CRG</t>
  </si>
  <si>
    <r>
      <t>On</t>
    </r>
    <r>
      <rPr>
        <b/>
        <sz val="10"/>
        <rFont val="Arial"/>
        <family val="0"/>
      </rPr>
      <t xml:space="preserve"> </t>
    </r>
    <r>
      <rPr>
        <b/>
        <sz val="8"/>
        <rFont val="Arial"/>
        <family val="2"/>
      </rPr>
      <t>Jammer</t>
    </r>
  </si>
  <si>
    <r>
      <t>On</t>
    </r>
    <r>
      <rPr>
        <b/>
        <sz val="10"/>
        <rFont val="Arial"/>
        <family val="0"/>
      </rPr>
      <t xml:space="preserve"> </t>
    </r>
    <r>
      <rPr>
        <b/>
        <sz val="8"/>
        <rFont val="Arial"/>
        <family val="2"/>
      </rPr>
      <t>Blocker</t>
    </r>
  </si>
  <si>
    <t>Billy The Kid</t>
  </si>
  <si>
    <t>131</t>
  </si>
  <si>
    <t>23</t>
  </si>
  <si>
    <t>Grand Slams, Blocks, Assists, Knockdowns, not available.</t>
  </si>
  <si>
    <t>Jammer Hits</t>
  </si>
  <si>
    <t>Jammer KDs</t>
  </si>
  <si>
    <t>Total Attacks</t>
  </si>
  <si>
    <t>Total Actions</t>
  </si>
  <si>
    <t>Offense</t>
  </si>
  <si>
    <t>Jammer of Game:</t>
  </si>
  <si>
    <t>Offensive Blocker of Game:</t>
  </si>
  <si>
    <t>Defensive Blocker of Game:</t>
  </si>
  <si>
    <t>NL %</t>
  </si>
  <si>
    <t>Pivot +/-</t>
  </si>
  <si>
    <t>Inside +/-</t>
  </si>
  <si>
    <t>Outside +/-</t>
  </si>
  <si>
    <t>Back +/-</t>
  </si>
  <si>
    <t>Team Totals</t>
  </si>
  <si>
    <t>Bout Total Jams</t>
  </si>
  <si>
    <t>% Jam</t>
  </si>
  <si>
    <t>Block +/-</t>
  </si>
  <si>
    <t>Red</t>
  </si>
  <si>
    <t>Blue</t>
  </si>
  <si>
    <t>Called for Injury</t>
  </si>
  <si>
    <t>Date:</t>
  </si>
  <si>
    <t>Blocking</t>
  </si>
  <si>
    <t>#</t>
  </si>
  <si>
    <t>Pos</t>
  </si>
  <si>
    <t>—</t>
  </si>
  <si>
    <t>Total Assists</t>
  </si>
  <si>
    <t>Total KDs</t>
  </si>
  <si>
    <t>+/- Avg per Jam</t>
  </si>
  <si>
    <t>Lead Jam +/-</t>
  </si>
  <si>
    <t>Venue:</t>
  </si>
  <si>
    <t>City:</t>
  </si>
  <si>
    <t>Defense</t>
  </si>
  <si>
    <t>Penalty Minutes</t>
  </si>
  <si>
    <t>Jammer +/-</t>
  </si>
  <si>
    <t>Blocker +/-</t>
  </si>
  <si>
    <t>Total +/-</t>
  </si>
  <si>
    <t>Jammer +/- Avg</t>
  </si>
  <si>
    <t>Pivot +/- Avg</t>
  </si>
  <si>
    <t>Blocker +/- Avg</t>
  </si>
  <si>
    <t>Total +/- Avg</t>
  </si>
  <si>
    <t>Jammer Stats</t>
  </si>
  <si>
    <t>LL</t>
  </si>
  <si>
    <t>Back Block</t>
  </si>
  <si>
    <t>Cutting the Track</t>
  </si>
  <si>
    <t>Elbows</t>
  </si>
  <si>
    <t>Forearms</t>
  </si>
  <si>
    <t>Hands</t>
  </si>
  <si>
    <t>Illegal/High Hit</t>
  </si>
  <si>
    <t>Illegal Procedure</t>
  </si>
  <si>
    <t>Out of Bounds</t>
  </si>
  <si>
    <t>Tripping</t>
  </si>
  <si>
    <t>20 ft</t>
  </si>
  <si>
    <t>Total</t>
  </si>
  <si>
    <t>Striking</t>
  </si>
  <si>
    <t>Fights</t>
  </si>
  <si>
    <t>Other</t>
  </si>
  <si>
    <t>Head Hit</t>
  </si>
  <si>
    <t>Managers:</t>
  </si>
  <si>
    <t>Postional Stats: Offensive—; Defensive—</t>
  </si>
  <si>
    <t>Positional Stats: Offensive—; Defensive—</t>
  </si>
  <si>
    <t xml:space="preserve">Head Referee: </t>
  </si>
  <si>
    <t xml:space="preserve">Head Statistician: </t>
  </si>
  <si>
    <t xml:space="preserve">Penalty Box: </t>
  </si>
  <si>
    <t xml:space="preserve">Scoreboard Operator: </t>
  </si>
  <si>
    <t>Positions Played</t>
  </si>
  <si>
    <t>Penalties</t>
  </si>
  <si>
    <t>% of track time</t>
  </si>
  <si>
    <t>Lead Jam</t>
  </si>
  <si>
    <t>Lead Jam %</t>
  </si>
  <si>
    <t>Points scored</t>
  </si>
  <si>
    <t>Avg points per jam</t>
  </si>
  <si>
    <t>Whips</t>
  </si>
  <si>
    <t>Pushes</t>
  </si>
  <si>
    <t>jams:</t>
  </si>
  <si>
    <t>TOTALS</t>
  </si>
  <si>
    <t>Skaters</t>
  </si>
  <si>
    <t>Pivot</t>
  </si>
  <si>
    <t>Block</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</si>
</sst>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0000"/>
    <numFmt numFmtId="170" formatCode="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0.0000000"/>
    <numFmt numFmtId="177" formatCode="0.00000000"/>
    <numFmt numFmtId="178" formatCode="0.000000"/>
    <numFmt numFmtId="179" formatCode="0.000000000"/>
    <numFmt numFmtId="180" formatCode="0;\-0;;@"/>
  </numFmts>
  <fonts count="37">
    <font>
      <sz val="10"/>
      <name val="Arial"/>
      <family val="0"/>
    </font>
    <font>
      <sz val="8"/>
      <name val="Arial"/>
      <family val="2"/>
    </font>
    <font>
      <b/>
      <sz val="10"/>
      <name val="Arial"/>
      <family val="0"/>
    </font>
    <font>
      <sz val="10"/>
      <color indexed="12"/>
      <name val="Arial"/>
      <family val="0"/>
    </font>
    <font>
      <b/>
      <sz val="12"/>
      <name val="Arial"/>
      <family val="2"/>
    </font>
    <font>
      <b/>
      <sz val="14"/>
      <name val="Arial"/>
      <family val="2"/>
    </font>
    <font>
      <sz val="14"/>
      <name val="Arial"/>
      <family val="2"/>
    </font>
    <font>
      <sz val="11"/>
      <name val="Arial"/>
      <family val="2"/>
    </font>
    <font>
      <u val="single"/>
      <sz val="7"/>
      <color indexed="12"/>
      <name val="Arial"/>
      <family val="0"/>
    </font>
    <font>
      <u val="single"/>
      <sz val="7"/>
      <color indexed="36"/>
      <name val="Arial"/>
      <family val="0"/>
    </font>
    <font>
      <sz val="13"/>
      <name val="Arial"/>
      <family val="2"/>
    </font>
    <font>
      <sz val="10"/>
      <color indexed="10"/>
      <name val="Arial"/>
      <family val="2"/>
    </font>
    <font>
      <sz val="12"/>
      <name val="Arial"/>
      <family val="2"/>
    </font>
    <font>
      <sz val="10"/>
      <color indexed="8"/>
      <name val="Arial"/>
      <family val="2"/>
    </font>
    <font>
      <sz val="7"/>
      <name val="Arial"/>
      <family val="0"/>
    </font>
    <font>
      <b/>
      <sz val="11"/>
      <name val="Arial"/>
      <family val="2"/>
    </font>
    <font>
      <b/>
      <sz val="8"/>
      <name val="Arial"/>
      <family val="2"/>
    </font>
    <font>
      <b/>
      <sz val="9"/>
      <name val="Arial"/>
      <family val="2"/>
    </font>
    <font>
      <sz val="6"/>
      <name val="Arial"/>
      <family val="0"/>
    </font>
    <font>
      <b/>
      <sz val="4"/>
      <name val="Arial"/>
      <family val="2"/>
    </font>
    <font>
      <b/>
      <sz val="6"/>
      <name val="Arial"/>
      <family val="2"/>
    </font>
    <font>
      <sz val="5"/>
      <name val="Arial"/>
      <family val="2"/>
    </font>
    <font>
      <b/>
      <sz val="10"/>
      <name val="Times New Roman"/>
      <family val="1"/>
    </font>
    <font>
      <sz val="7"/>
      <color indexed="8"/>
      <name val="Times New Roman"/>
      <family val="1"/>
    </font>
    <font>
      <b/>
      <sz val="11"/>
      <name val="Times New Roman"/>
      <family val="1"/>
    </font>
    <font>
      <sz val="10"/>
      <color indexed="22"/>
      <name val="Arial"/>
      <family val="0"/>
    </font>
    <font>
      <sz val="9"/>
      <color indexed="8"/>
      <name val="Times New Roman"/>
      <family val="1"/>
    </font>
    <font>
      <b/>
      <sz val="5"/>
      <name val="Arial"/>
      <family val="2"/>
    </font>
    <font>
      <b/>
      <sz val="9"/>
      <name val="Times New Roman"/>
      <family val="1"/>
    </font>
    <font>
      <sz val="6"/>
      <color indexed="8"/>
      <name val="Times New Roman"/>
      <family val="1"/>
    </font>
    <font>
      <b/>
      <sz val="11"/>
      <color indexed="8"/>
      <name val="Arial"/>
      <family val="0"/>
    </font>
    <font>
      <sz val="10"/>
      <color indexed="44"/>
      <name val="Arial"/>
      <family val="0"/>
    </font>
    <font>
      <sz val="6"/>
      <color indexed="8"/>
      <name val="Arial"/>
      <family val="0"/>
    </font>
    <font>
      <sz val="12"/>
      <name val="Times New Roman"/>
      <family val="1"/>
    </font>
    <font>
      <b/>
      <sz val="8"/>
      <name val="Tahoma"/>
      <family val="0"/>
    </font>
    <font>
      <b/>
      <sz val="10"/>
      <color indexed="8"/>
      <name val="Arial"/>
      <family val="0"/>
    </font>
    <font>
      <i/>
      <sz val="10"/>
      <color indexed="8"/>
      <name val="Arial"/>
      <family val="0"/>
    </font>
  </fonts>
  <fills count="12">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44"/>
        <bgColor indexed="64"/>
      </patternFill>
    </fill>
  </fills>
  <borders count="72">
    <border>
      <left/>
      <right/>
      <top/>
      <bottom/>
      <diagonal/>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medium"/>
    </border>
    <border>
      <left style="medium"/>
      <right style="thin"/>
      <top style="thin"/>
      <bottom style="medium"/>
    </border>
    <border>
      <left>
        <color indexed="63"/>
      </left>
      <right style="medium"/>
      <top style="thin"/>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thin"/>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color indexed="63"/>
      </top>
      <bottom style="medium"/>
    </border>
    <border>
      <left style="medium"/>
      <right style="medium"/>
      <top style="medium"/>
      <bottom style="thin"/>
    </border>
    <border>
      <left>
        <color indexed="63"/>
      </left>
      <right style="medium"/>
      <top style="medium"/>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medium"/>
      <bottom>
        <color indexed="63"/>
      </bottom>
    </border>
    <border>
      <left>
        <color indexed="63"/>
      </left>
      <right style="medium"/>
      <top style="medium"/>
      <bottom>
        <color indexed="63"/>
      </bottom>
    </border>
    <border>
      <left style="thin"/>
      <right style="thin"/>
      <top style="medium"/>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color indexed="63"/>
      </top>
      <bottom style="medium"/>
    </border>
    <border>
      <left style="thin"/>
      <right style="thin"/>
      <top>
        <color indexed="63"/>
      </top>
      <bottom style="medium"/>
    </border>
    <border>
      <left style="thin"/>
      <right style="medium"/>
      <top>
        <color indexed="63"/>
      </top>
      <bottom>
        <color indexed="63"/>
      </bottom>
    </border>
    <border>
      <left style="medium"/>
      <right style="thin"/>
      <top>
        <color indexed="63"/>
      </top>
      <bottom>
        <color indexed="63"/>
      </bottom>
    </border>
    <border>
      <left>
        <color indexed="63"/>
      </left>
      <right>
        <color indexed="63"/>
      </right>
      <top style="medium"/>
      <bottom style="thin"/>
    </border>
    <border>
      <left>
        <color indexed="63"/>
      </left>
      <right>
        <color indexed="63"/>
      </right>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color indexed="63"/>
      </left>
      <right style="thin"/>
      <top style="thin"/>
      <bottom>
        <color indexed="63"/>
      </bottom>
    </border>
    <border>
      <left style="thin"/>
      <right style="medium"/>
      <top style="thin"/>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style="medium"/>
      <top style="medium"/>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thin"/>
      <right>
        <color indexed="63"/>
      </right>
      <top style="medium"/>
      <bottom style="thin"/>
    </border>
    <border>
      <left style="thin"/>
      <right>
        <color indexed="63"/>
      </right>
      <top style="thin"/>
      <bottom style="medium"/>
    </border>
    <border>
      <left>
        <color indexed="63"/>
      </left>
      <right style="medium"/>
      <top>
        <color indexed="63"/>
      </top>
      <bottom>
        <color indexed="63"/>
      </bottom>
    </border>
    <border>
      <left style="medium"/>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02">
    <xf numFmtId="0" fontId="0" fillId="0" borderId="0" xfId="0"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0" fillId="0" borderId="3" xfId="0" applyFill="1" applyBorder="1" applyAlignment="1">
      <alignment horizontal="left"/>
    </xf>
    <xf numFmtId="0" fontId="0" fillId="0" borderId="4" xfId="0" applyFill="1" applyBorder="1" applyAlignment="1">
      <alignment horizontal="left"/>
    </xf>
    <xf numFmtId="0" fontId="0" fillId="0" borderId="5" xfId="0" applyFill="1" applyBorder="1" applyAlignment="1">
      <alignment horizontal="left"/>
    </xf>
    <xf numFmtId="0" fontId="0" fillId="0" borderId="3" xfId="0" applyFill="1" applyBorder="1" applyAlignment="1">
      <alignment horizontal="center"/>
    </xf>
    <xf numFmtId="0" fontId="0" fillId="0" borderId="3" xfId="0" applyFill="1" applyBorder="1" applyAlignment="1" quotePrefix="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4" xfId="0" applyFill="1" applyBorder="1" applyAlignment="1" quotePrefix="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0" fillId="0" borderId="6" xfId="0" applyFill="1" applyBorder="1" applyAlignment="1">
      <alignment horizontal="left"/>
    </xf>
    <xf numFmtId="0" fontId="0" fillId="0" borderId="7" xfId="0" applyFill="1" applyBorder="1" applyAlignment="1">
      <alignment horizontal="left"/>
    </xf>
    <xf numFmtId="0" fontId="0" fillId="0" borderId="8" xfId="0" applyFill="1" applyBorder="1" applyAlignment="1">
      <alignment horizontal="left"/>
    </xf>
    <xf numFmtId="0" fontId="3"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Fill="1" applyBorder="1" applyAlignment="1">
      <alignment/>
    </xf>
    <xf numFmtId="0" fontId="4" fillId="0" borderId="0" xfId="0" applyFont="1" applyAlignment="1">
      <alignment/>
    </xf>
    <xf numFmtId="0" fontId="4" fillId="0" borderId="13" xfId="0" applyFont="1" applyBorder="1" applyAlignment="1">
      <alignment/>
    </xf>
    <xf numFmtId="0" fontId="0" fillId="0" borderId="13" xfId="0" applyBorder="1" applyAlignment="1">
      <alignment/>
    </xf>
    <xf numFmtId="0" fontId="0" fillId="0" borderId="14" xfId="0" applyFill="1" applyBorder="1" applyAlignment="1">
      <alignment horizontal="center"/>
    </xf>
    <xf numFmtId="0" fontId="0" fillId="0" borderId="15" xfId="0"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2" xfId="0" applyBorder="1" applyAlignment="1">
      <alignment/>
    </xf>
    <xf numFmtId="0" fontId="0" fillId="0" borderId="19" xfId="0" applyFill="1"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 xfId="0" applyBorder="1" applyAlignment="1">
      <alignment/>
    </xf>
    <xf numFmtId="0" fontId="0" fillId="2" borderId="0" xfId="0" applyFill="1" applyAlignment="1">
      <alignment/>
    </xf>
    <xf numFmtId="0" fontId="0" fillId="0" borderId="24" xfId="0" applyBorder="1" applyAlignment="1">
      <alignment/>
    </xf>
    <xf numFmtId="0" fontId="0" fillId="0" borderId="0" xfId="0" applyBorder="1" applyAlignment="1">
      <alignment/>
    </xf>
    <xf numFmtId="0" fontId="0" fillId="0" borderId="25" xfId="0" applyFont="1" applyBorder="1" applyAlignment="1">
      <alignment/>
    </xf>
    <xf numFmtId="0" fontId="0" fillId="0" borderId="25" xfId="0" applyBorder="1" applyAlignment="1">
      <alignment/>
    </xf>
    <xf numFmtId="0" fontId="7" fillId="0" borderId="26" xfId="0" applyFont="1" applyBorder="1" applyAlignment="1">
      <alignment/>
    </xf>
    <xf numFmtId="0" fontId="0" fillId="0" borderId="26" xfId="0" applyBorder="1" applyAlignment="1">
      <alignment/>
    </xf>
    <xf numFmtId="0" fontId="0" fillId="0" borderId="27" xfId="0" applyBorder="1" applyAlignment="1">
      <alignment/>
    </xf>
    <xf numFmtId="0" fontId="0" fillId="0" borderId="16" xfId="0" applyFont="1" applyBorder="1" applyAlignment="1">
      <alignment/>
    </xf>
    <xf numFmtId="0" fontId="0" fillId="0" borderId="15" xfId="0" applyBorder="1" applyAlignment="1">
      <alignment/>
    </xf>
    <xf numFmtId="0" fontId="2" fillId="0" borderId="1" xfId="0" applyFont="1" applyBorder="1" applyAlignment="1">
      <alignment/>
    </xf>
    <xf numFmtId="0" fontId="7" fillId="0" borderId="18" xfId="0" applyFont="1" applyBorder="1" applyAlignment="1">
      <alignment/>
    </xf>
    <xf numFmtId="0" fontId="7" fillId="0" borderId="16" xfId="0" applyFont="1" applyBorder="1" applyAlignment="1">
      <alignment/>
    </xf>
    <xf numFmtId="0" fontId="5" fillId="0" borderId="13" xfId="0" applyFont="1" applyBorder="1" applyAlignment="1">
      <alignment/>
    </xf>
    <xf numFmtId="0" fontId="6" fillId="0" borderId="13" xfId="0" applyFont="1" applyBorder="1" applyAlignment="1">
      <alignment/>
    </xf>
    <xf numFmtId="0" fontId="5" fillId="0" borderId="0" xfId="0" applyFont="1" applyBorder="1" applyAlignment="1">
      <alignment/>
    </xf>
    <xf numFmtId="0" fontId="4" fillId="0" borderId="0" xfId="0" applyFont="1" applyBorder="1" applyAlignment="1">
      <alignment/>
    </xf>
    <xf numFmtId="0" fontId="6" fillId="0" borderId="0" xfId="0" applyFont="1" applyBorder="1" applyAlignment="1">
      <alignment/>
    </xf>
    <xf numFmtId="0" fontId="2" fillId="0" borderId="13" xfId="0" applyFont="1" applyBorder="1" applyAlignment="1">
      <alignment/>
    </xf>
    <xf numFmtId="0" fontId="2" fillId="0" borderId="0" xfId="0" applyFont="1" applyBorder="1" applyAlignment="1">
      <alignment/>
    </xf>
    <xf numFmtId="0" fontId="0" fillId="3" borderId="23" xfId="0" applyFont="1" applyFill="1" applyBorder="1" applyAlignment="1">
      <alignment/>
    </xf>
    <xf numFmtId="0" fontId="2" fillId="3" borderId="22" xfId="0" applyFont="1" applyFill="1" applyBorder="1" applyAlignment="1">
      <alignment/>
    </xf>
    <xf numFmtId="0" fontId="0" fillId="3" borderId="22" xfId="0" applyFont="1" applyFill="1" applyBorder="1" applyAlignment="1">
      <alignment/>
    </xf>
    <xf numFmtId="0" fontId="2" fillId="3" borderId="23" xfId="0" applyFont="1" applyFill="1" applyBorder="1" applyAlignment="1">
      <alignment/>
    </xf>
    <xf numFmtId="0" fontId="10" fillId="0" borderId="13" xfId="0" applyFont="1" applyBorder="1" applyAlignment="1">
      <alignment horizontal="center" vertical="center" textRotation="90"/>
    </xf>
    <xf numFmtId="0" fontId="0" fillId="0" borderId="28" xfId="0" applyFill="1" applyBorder="1" applyAlignment="1">
      <alignment horizontal="left"/>
    </xf>
    <xf numFmtId="0" fontId="0" fillId="0" borderId="29"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2" fillId="0" borderId="0" xfId="0" applyFont="1" applyAlignment="1">
      <alignment/>
    </xf>
    <xf numFmtId="0" fontId="0" fillId="0" borderId="25" xfId="0" applyBorder="1" applyAlignment="1">
      <alignment horizontal="center"/>
    </xf>
    <xf numFmtId="0" fontId="3" fillId="3" borderId="1" xfId="0" applyFont="1" applyFill="1" applyBorder="1" applyAlignment="1">
      <alignment/>
    </xf>
    <xf numFmtId="0" fontId="3" fillId="3" borderId="23" xfId="0" applyFont="1" applyFill="1" applyBorder="1" applyAlignment="1">
      <alignment/>
    </xf>
    <xf numFmtId="0" fontId="0" fillId="3" borderId="22" xfId="0" applyFill="1" applyBorder="1" applyAlignment="1">
      <alignment/>
    </xf>
    <xf numFmtId="0" fontId="2" fillId="3" borderId="2" xfId="0" applyFont="1" applyFill="1" applyBorder="1" applyAlignment="1">
      <alignment/>
    </xf>
    <xf numFmtId="0" fontId="0" fillId="3" borderId="2" xfId="0" applyFill="1" applyBorder="1" applyAlignment="1">
      <alignment/>
    </xf>
    <xf numFmtId="0" fontId="0" fillId="0" borderId="0" xfId="0" applyAlignment="1">
      <alignment horizontal="center"/>
    </xf>
    <xf numFmtId="0" fontId="0" fillId="0" borderId="32" xfId="0" applyBorder="1" applyAlignment="1">
      <alignment horizontal="center"/>
    </xf>
    <xf numFmtId="0" fontId="0" fillId="0" borderId="4" xfId="0" applyFill="1" applyBorder="1" applyAlignment="1" quotePrefix="1">
      <alignment horizontal="left"/>
    </xf>
    <xf numFmtId="0" fontId="11" fillId="0" borderId="0" xfId="0" applyFont="1" applyAlignment="1">
      <alignment/>
    </xf>
    <xf numFmtId="0" fontId="0" fillId="0" borderId="33" xfId="0" applyBorder="1" applyAlignment="1">
      <alignment horizontal="center"/>
    </xf>
    <xf numFmtId="0" fontId="0" fillId="0" borderId="20" xfId="0" applyBorder="1" applyAlignment="1">
      <alignment horizontal="center"/>
    </xf>
    <xf numFmtId="0" fontId="0" fillId="0" borderId="3" xfId="0" applyBorder="1" applyAlignment="1">
      <alignment horizontal="center"/>
    </xf>
    <xf numFmtId="0" fontId="0" fillId="0" borderId="32" xfId="0" applyBorder="1" applyAlignment="1" quotePrefix="1">
      <alignment horizontal="center"/>
    </xf>
    <xf numFmtId="9" fontId="0" fillId="0" borderId="3" xfId="0" applyNumberFormat="1" applyBorder="1" applyAlignment="1">
      <alignment horizontal="center"/>
    </xf>
    <xf numFmtId="0" fontId="0" fillId="0" borderId="3" xfId="0" applyBorder="1" applyAlignment="1" quotePrefix="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9" fontId="0" fillId="0" borderId="34" xfId="0" applyNumberFormat="1" applyBorder="1" applyAlignment="1">
      <alignment horizontal="center"/>
    </xf>
    <xf numFmtId="9" fontId="0" fillId="0" borderId="37" xfId="21" applyFont="1" applyBorder="1" applyAlignment="1">
      <alignment horizontal="center"/>
    </xf>
    <xf numFmtId="0" fontId="0" fillId="0" borderId="4" xfId="0" applyBorder="1" applyAlignment="1">
      <alignment/>
    </xf>
    <xf numFmtId="9" fontId="0" fillId="0" borderId="5" xfId="21" applyFont="1" applyBorder="1" applyAlignment="1">
      <alignment horizontal="center"/>
    </xf>
    <xf numFmtId="0" fontId="0" fillId="0" borderId="14" xfId="0" applyBorder="1" applyAlignment="1">
      <alignment/>
    </xf>
    <xf numFmtId="9" fontId="0" fillId="0" borderId="35" xfId="0" applyNumberFormat="1" applyBorder="1" applyAlignment="1">
      <alignment horizontal="center"/>
    </xf>
    <xf numFmtId="9" fontId="0" fillId="0" borderId="38" xfId="21" applyFont="1" applyBorder="1" applyAlignment="1">
      <alignment horizontal="center"/>
    </xf>
    <xf numFmtId="9" fontId="0" fillId="0" borderId="37" xfId="21" applyFont="1" applyBorder="1" applyAlignment="1">
      <alignment/>
    </xf>
    <xf numFmtId="9" fontId="0" fillId="0" borderId="5" xfId="21" applyFont="1" applyBorder="1" applyAlignment="1">
      <alignment/>
    </xf>
    <xf numFmtId="9" fontId="0" fillId="0" borderId="38" xfId="21" applyFont="1" applyBorder="1" applyAlignment="1">
      <alignment/>
    </xf>
    <xf numFmtId="0" fontId="0" fillId="0" borderId="3" xfId="0" applyFont="1" applyFill="1" applyBorder="1" applyAlignment="1">
      <alignment horizontal="center"/>
    </xf>
    <xf numFmtId="0" fontId="0" fillId="0" borderId="0" xfId="0" applyFont="1" applyFill="1" applyBorder="1" applyAlignment="1">
      <alignment horizontal="center"/>
    </xf>
    <xf numFmtId="0" fontId="0" fillId="0" borderId="19" xfId="0" applyFont="1" applyFill="1" applyBorder="1" applyAlignment="1">
      <alignment horizontal="center"/>
    </xf>
    <xf numFmtId="0" fontId="0" fillId="0" borderId="3" xfId="0" applyFont="1" applyFill="1" applyBorder="1" applyAlignment="1" quotePrefix="1">
      <alignment horizontal="center"/>
    </xf>
    <xf numFmtId="0" fontId="0" fillId="0" borderId="19" xfId="0" applyFont="1" applyFill="1" applyBorder="1" applyAlignment="1" quotePrefix="1">
      <alignment horizontal="center"/>
    </xf>
    <xf numFmtId="0" fontId="0" fillId="0" borderId="13" xfId="0" applyBorder="1" applyAlignment="1">
      <alignment horizontal="left"/>
    </xf>
    <xf numFmtId="0" fontId="0" fillId="0" borderId="23" xfId="0" applyBorder="1" applyAlignment="1">
      <alignment horizontal="left"/>
    </xf>
    <xf numFmtId="0" fontId="0" fillId="0" borderId="0" xfId="0" applyAlignment="1">
      <alignment horizontal="left"/>
    </xf>
    <xf numFmtId="0" fontId="0" fillId="0" borderId="7" xfId="0" applyBorder="1" applyAlignment="1">
      <alignment horizontal="center"/>
    </xf>
    <xf numFmtId="0" fontId="0" fillId="0" borderId="22" xfId="0" applyBorder="1" applyAlignment="1">
      <alignment horizontal="center"/>
    </xf>
    <xf numFmtId="0" fontId="0" fillId="0" borderId="0" xfId="0" applyFont="1" applyBorder="1" applyAlignment="1">
      <alignment/>
    </xf>
    <xf numFmtId="0" fontId="0" fillId="0" borderId="4" xfId="0" applyFont="1" applyFill="1" applyBorder="1" applyAlignment="1">
      <alignment horizontal="center"/>
    </xf>
    <xf numFmtId="0" fontId="0" fillId="3" borderId="37" xfId="0" applyFill="1" applyBorder="1" applyAlignment="1">
      <alignment horizontal="center"/>
    </xf>
    <xf numFmtId="0" fontId="0" fillId="3" borderId="5" xfId="0" applyFill="1" applyBorder="1" applyAlignment="1">
      <alignment horizontal="center"/>
    </xf>
    <xf numFmtId="0" fontId="0" fillId="3" borderId="38" xfId="0" applyFill="1" applyBorder="1" applyAlignment="1">
      <alignment horizontal="center"/>
    </xf>
    <xf numFmtId="0" fontId="0" fillId="3" borderId="25" xfId="0" applyFill="1" applyBorder="1" applyAlignment="1">
      <alignment horizontal="center"/>
    </xf>
    <xf numFmtId="0" fontId="0" fillId="3" borderId="39" xfId="0" applyFill="1" applyBorder="1" applyAlignment="1">
      <alignment horizontal="center"/>
    </xf>
    <xf numFmtId="0" fontId="0" fillId="3" borderId="40" xfId="0" applyFill="1" applyBorder="1" applyAlignment="1">
      <alignment horizontal="center"/>
    </xf>
    <xf numFmtId="0" fontId="0" fillId="3" borderId="41" xfId="0" applyFill="1" applyBorder="1" applyAlignment="1">
      <alignment horizontal="center"/>
    </xf>
    <xf numFmtId="1" fontId="0" fillId="3" borderId="37" xfId="21" applyNumberFormat="1" applyFont="1" applyFill="1" applyBorder="1" applyAlignment="1">
      <alignment horizontal="center"/>
    </xf>
    <xf numFmtId="1" fontId="0" fillId="3" borderId="5" xfId="21" applyNumberFormat="1" applyFont="1" applyFill="1" applyBorder="1" applyAlignment="1">
      <alignment horizontal="center"/>
    </xf>
    <xf numFmtId="0" fontId="0" fillId="3" borderId="33" xfId="0" applyFill="1" applyBorder="1" applyAlignment="1">
      <alignment horizontal="center"/>
    </xf>
    <xf numFmtId="0" fontId="0" fillId="3" borderId="32" xfId="0" applyFill="1" applyBorder="1" applyAlignment="1">
      <alignment horizontal="center"/>
    </xf>
    <xf numFmtId="0" fontId="0" fillId="3" borderId="32" xfId="0" applyFill="1" applyBorder="1" applyAlignment="1">
      <alignment/>
    </xf>
    <xf numFmtId="1" fontId="0" fillId="3" borderId="22" xfId="21" applyNumberFormat="1" applyFont="1" applyFill="1" applyBorder="1" applyAlignment="1">
      <alignment horizontal="center"/>
    </xf>
    <xf numFmtId="0" fontId="0" fillId="3" borderId="33" xfId="0" applyFill="1" applyBorder="1" applyAlignment="1">
      <alignment/>
    </xf>
    <xf numFmtId="0" fontId="0" fillId="3" borderId="42" xfId="0" applyFill="1" applyBorder="1" applyAlignment="1">
      <alignment horizontal="center"/>
    </xf>
    <xf numFmtId="1" fontId="0" fillId="3" borderId="8" xfId="21" applyNumberFormat="1" applyFont="1" applyFill="1"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Font="1" applyAlignment="1">
      <alignment/>
    </xf>
    <xf numFmtId="0" fontId="0" fillId="0" borderId="36" xfId="0" applyFill="1" applyBorder="1" applyAlignment="1">
      <alignment horizontal="center"/>
    </xf>
    <xf numFmtId="0" fontId="0" fillId="0" borderId="34" xfId="0" applyFill="1" applyBorder="1" applyAlignment="1">
      <alignment horizontal="center"/>
    </xf>
    <xf numFmtId="0" fontId="0" fillId="0" borderId="37" xfId="0" applyFill="1" applyBorder="1" applyAlignment="1">
      <alignment horizontal="center"/>
    </xf>
    <xf numFmtId="0" fontId="0" fillId="0" borderId="5" xfId="0" applyFont="1" applyFill="1" applyBorder="1" applyAlignment="1">
      <alignment horizontal="center"/>
    </xf>
    <xf numFmtId="0" fontId="0" fillId="0" borderId="5" xfId="0" applyFill="1" applyBorder="1" applyAlignment="1" quotePrefix="1">
      <alignment horizontal="center"/>
    </xf>
    <xf numFmtId="0" fontId="0" fillId="0" borderId="35" xfId="0" applyFill="1" applyBorder="1" applyAlignment="1">
      <alignment horizontal="center"/>
    </xf>
    <xf numFmtId="0" fontId="0" fillId="0" borderId="38" xfId="0" applyFill="1" applyBorder="1" applyAlignment="1">
      <alignment horizontal="center"/>
    </xf>
    <xf numFmtId="0" fontId="12" fillId="0" borderId="0" xfId="0" applyFont="1" applyAlignment="1">
      <alignment/>
    </xf>
    <xf numFmtId="0" fontId="0" fillId="0" borderId="1" xfId="0" applyBorder="1" applyAlignment="1">
      <alignment horizontal="center"/>
    </xf>
    <xf numFmtId="0" fontId="1" fillId="0" borderId="10" xfId="0" applyFont="1" applyFill="1" applyBorder="1" applyAlignment="1">
      <alignment horizontal="center" textRotation="90" wrapText="1"/>
    </xf>
    <xf numFmtId="0" fontId="1" fillId="0" borderId="9" xfId="0" applyFont="1" applyFill="1" applyBorder="1" applyAlignment="1">
      <alignment horizontal="center" textRotation="90" wrapText="1"/>
    </xf>
    <xf numFmtId="0" fontId="1" fillId="0" borderId="12" xfId="0" applyFont="1" applyFill="1" applyBorder="1" applyAlignment="1">
      <alignment horizontal="center" textRotation="90" wrapText="1"/>
    </xf>
    <xf numFmtId="0" fontId="1" fillId="0" borderId="11" xfId="0" applyFont="1" applyFill="1" applyBorder="1" applyAlignment="1">
      <alignment horizontal="center" textRotation="90" wrapText="1"/>
    </xf>
    <xf numFmtId="0" fontId="0" fillId="0" borderId="9" xfId="0" applyFont="1" applyFill="1" applyBorder="1" applyAlignment="1">
      <alignment horizontal="center"/>
    </xf>
    <xf numFmtId="0" fontId="0" fillId="0" borderId="9" xfId="0" applyFont="1" applyBorder="1" applyAlignment="1">
      <alignment/>
    </xf>
    <xf numFmtId="0" fontId="0" fillId="0" borderId="10" xfId="0" applyFont="1" applyBorder="1" applyAlignment="1">
      <alignment/>
    </xf>
    <xf numFmtId="0" fontId="0" fillId="0" borderId="11" xfId="0" applyFont="1" applyBorder="1" applyAlignment="1">
      <alignment/>
    </xf>
    <xf numFmtId="9" fontId="0" fillId="3" borderId="8" xfId="21" applyFill="1" applyBorder="1" applyAlignment="1">
      <alignment horizontal="center"/>
    </xf>
    <xf numFmtId="9" fontId="0" fillId="3" borderId="5" xfId="21" applyFill="1" applyBorder="1" applyAlignment="1">
      <alignment horizontal="center"/>
    </xf>
    <xf numFmtId="0" fontId="0" fillId="0" borderId="0" xfId="0" applyFill="1" applyAlignment="1">
      <alignment/>
    </xf>
    <xf numFmtId="0" fontId="0" fillId="0" borderId="10" xfId="0" applyFont="1" applyFill="1" applyBorder="1" applyAlignment="1">
      <alignment horizontal="center"/>
    </xf>
    <xf numFmtId="0" fontId="0" fillId="0" borderId="11" xfId="0" applyFont="1" applyFill="1" applyBorder="1" applyAlignment="1">
      <alignment horizontal="center"/>
    </xf>
    <xf numFmtId="0" fontId="1" fillId="4" borderId="12" xfId="0" applyFont="1" applyFill="1" applyBorder="1" applyAlignment="1">
      <alignment horizontal="center" textRotation="90" wrapText="1"/>
    </xf>
    <xf numFmtId="0" fontId="1" fillId="0" borderId="10" xfId="0" applyFont="1" applyFill="1" applyBorder="1" applyAlignment="1">
      <alignment horizontal="center" textRotation="90" wrapText="1"/>
    </xf>
    <xf numFmtId="0" fontId="1" fillId="5" borderId="11" xfId="0" applyFont="1" applyFill="1" applyBorder="1" applyAlignment="1">
      <alignment horizontal="center" textRotation="90" wrapText="1"/>
    </xf>
    <xf numFmtId="0" fontId="1" fillId="3" borderId="10" xfId="0" applyFont="1" applyFill="1" applyBorder="1" applyAlignment="1">
      <alignment horizontal="center" textRotation="90" wrapText="1"/>
    </xf>
    <xf numFmtId="9" fontId="0" fillId="3" borderId="34" xfId="21" applyFill="1" applyBorder="1" applyAlignment="1">
      <alignment horizontal="center"/>
    </xf>
    <xf numFmtId="9" fontId="0" fillId="3" borderId="7" xfId="21" applyFill="1" applyBorder="1" applyAlignment="1">
      <alignment horizontal="center"/>
    </xf>
    <xf numFmtId="9" fontId="0" fillId="3" borderId="7" xfId="21" applyFont="1" applyFill="1" applyBorder="1" applyAlignment="1">
      <alignment horizontal="center"/>
    </xf>
    <xf numFmtId="9" fontId="0" fillId="3" borderId="3" xfId="21" applyFill="1" applyBorder="1" applyAlignment="1">
      <alignment horizontal="center"/>
    </xf>
    <xf numFmtId="9" fontId="0" fillId="3" borderId="43" xfId="21" applyFill="1" applyBorder="1" applyAlignment="1">
      <alignment horizontal="center"/>
    </xf>
    <xf numFmtId="0" fontId="1" fillId="6" borderId="10" xfId="0" applyFont="1" applyFill="1" applyBorder="1" applyAlignment="1">
      <alignment horizontal="center" textRotation="90" wrapText="1"/>
    </xf>
    <xf numFmtId="0" fontId="0" fillId="6" borderId="7" xfId="0" applyFill="1" applyBorder="1" applyAlignment="1">
      <alignment horizontal="center"/>
    </xf>
    <xf numFmtId="2" fontId="0" fillId="3" borderId="34" xfId="0" applyNumberFormat="1" applyFill="1" applyBorder="1" applyAlignment="1">
      <alignment horizontal="center"/>
    </xf>
    <xf numFmtId="0" fontId="0" fillId="6" borderId="3" xfId="0" applyFill="1" applyBorder="1" applyAlignment="1">
      <alignment horizontal="center"/>
    </xf>
    <xf numFmtId="2" fontId="0" fillId="3" borderId="3" xfId="0" applyNumberFormat="1" applyFill="1" applyBorder="1" applyAlignment="1">
      <alignment horizontal="center"/>
    </xf>
    <xf numFmtId="0" fontId="0" fillId="6" borderId="3" xfId="0" applyFont="1" applyFill="1" applyBorder="1" applyAlignment="1">
      <alignment horizontal="center"/>
    </xf>
    <xf numFmtId="2" fontId="0" fillId="3" borderId="3" xfId="0" applyNumberFormat="1" applyFont="1" applyFill="1" applyBorder="1" applyAlignment="1">
      <alignment horizontal="center"/>
    </xf>
    <xf numFmtId="0" fontId="0" fillId="0" borderId="44" xfId="0" applyFont="1" applyFill="1" applyBorder="1" applyAlignment="1">
      <alignment horizontal="center"/>
    </xf>
    <xf numFmtId="0" fontId="0" fillId="0" borderId="44" xfId="0" applyFill="1" applyBorder="1" applyAlignment="1">
      <alignment horizontal="center"/>
    </xf>
    <xf numFmtId="0" fontId="0" fillId="6" borderId="3" xfId="0" applyFont="1" applyFill="1" applyBorder="1" applyAlignment="1" quotePrefix="1">
      <alignment horizontal="center"/>
    </xf>
    <xf numFmtId="0" fontId="0" fillId="6" borderId="3" xfId="0" applyFill="1" applyBorder="1" applyAlignment="1" quotePrefix="1">
      <alignment horizontal="center"/>
    </xf>
    <xf numFmtId="9" fontId="2" fillId="3" borderId="10" xfId="21" applyFont="1" applyFill="1" applyBorder="1" applyAlignment="1">
      <alignment horizontal="center"/>
    </xf>
    <xf numFmtId="0" fontId="2" fillId="6" borderId="10" xfId="0" applyFont="1" applyFill="1" applyBorder="1" applyAlignment="1">
      <alignment horizontal="center"/>
    </xf>
    <xf numFmtId="2" fontId="2" fillId="3" borderId="10" xfId="0" applyNumberFormat="1" applyFont="1" applyFill="1" applyBorder="1" applyAlignment="1">
      <alignment horizontal="center"/>
    </xf>
    <xf numFmtId="0" fontId="1" fillId="3" borderId="11" xfId="0" applyFont="1" applyFill="1" applyBorder="1" applyAlignment="1">
      <alignment horizontal="center" textRotation="90" wrapText="1"/>
    </xf>
    <xf numFmtId="0" fontId="0" fillId="0" borderId="45" xfId="0" applyFill="1" applyBorder="1" applyAlignment="1">
      <alignment horizontal="center"/>
    </xf>
    <xf numFmtId="0" fontId="0" fillId="0" borderId="45" xfId="0" applyFont="1" applyFill="1" applyBorder="1" applyAlignment="1">
      <alignment horizontal="center"/>
    </xf>
    <xf numFmtId="0" fontId="2" fillId="3" borderId="11" xfId="0" applyFont="1" applyFill="1" applyBorder="1" applyAlignment="1">
      <alignment horizontal="center"/>
    </xf>
    <xf numFmtId="0" fontId="0" fillId="0" borderId="45" xfId="0" applyFont="1" applyFill="1" applyBorder="1" applyAlignment="1" quotePrefix="1">
      <alignment horizontal="center"/>
    </xf>
    <xf numFmtId="0" fontId="0" fillId="3" borderId="44" xfId="0" applyFill="1" applyBorder="1" applyAlignment="1">
      <alignment horizontal="center"/>
    </xf>
    <xf numFmtId="0" fontId="1" fillId="0" borderId="2" xfId="0" applyFont="1" applyFill="1" applyBorder="1" applyAlignment="1">
      <alignment horizontal="center" textRotation="90" wrapText="1"/>
    </xf>
    <xf numFmtId="1" fontId="0" fillId="4" borderId="36" xfId="21" applyNumberFormat="1" applyFont="1" applyFill="1" applyBorder="1" applyAlignment="1">
      <alignment horizontal="center"/>
    </xf>
    <xf numFmtId="0" fontId="0" fillId="5" borderId="37" xfId="0" applyFill="1" applyBorder="1" applyAlignment="1">
      <alignment horizontal="center"/>
    </xf>
    <xf numFmtId="1" fontId="0" fillId="4" borderId="4" xfId="21" applyNumberFormat="1" applyFont="1" applyFill="1" applyBorder="1" applyAlignment="1">
      <alignment horizontal="center"/>
    </xf>
    <xf numFmtId="0" fontId="0" fillId="5" borderId="5" xfId="0" applyFill="1" applyBorder="1" applyAlignment="1">
      <alignment horizontal="center"/>
    </xf>
    <xf numFmtId="1" fontId="0" fillId="4" borderId="4" xfId="21" applyNumberFormat="1" applyFill="1" applyBorder="1" applyAlignment="1">
      <alignment horizontal="center"/>
    </xf>
    <xf numFmtId="1" fontId="0" fillId="4" borderId="4" xfId="21" applyNumberFormat="1" applyFont="1" applyFill="1" applyBorder="1" applyAlignment="1" quotePrefix="1">
      <alignment horizontal="center"/>
    </xf>
    <xf numFmtId="1" fontId="0" fillId="4" borderId="14" xfId="21" applyNumberFormat="1" applyFill="1" applyBorder="1" applyAlignment="1">
      <alignment horizontal="center"/>
    </xf>
    <xf numFmtId="0" fontId="0" fillId="5" borderId="38" xfId="0" applyFill="1" applyBorder="1" applyAlignment="1">
      <alignment horizontal="center"/>
    </xf>
    <xf numFmtId="1" fontId="0" fillId="4" borderId="36" xfId="21" applyNumberFormat="1" applyFont="1" applyFill="1" applyBorder="1" applyAlignment="1" quotePrefix="1">
      <alignment horizontal="center"/>
    </xf>
    <xf numFmtId="2" fontId="0" fillId="5" borderId="37" xfId="0" applyNumberFormat="1" applyFill="1" applyBorder="1" applyAlignment="1">
      <alignment horizontal="center"/>
    </xf>
    <xf numFmtId="2" fontId="0" fillId="5" borderId="5" xfId="0" applyNumberFormat="1" applyFill="1" applyBorder="1" applyAlignment="1">
      <alignment horizontal="center"/>
    </xf>
    <xf numFmtId="2" fontId="0" fillId="5" borderId="5" xfId="0" applyNumberFormat="1" applyFont="1" applyFill="1" applyBorder="1" applyAlignment="1">
      <alignment horizontal="center"/>
    </xf>
    <xf numFmtId="2" fontId="0" fillId="5" borderId="38" xfId="0" applyNumberFormat="1" applyFill="1" applyBorder="1" applyAlignment="1">
      <alignment horizontal="center"/>
    </xf>
    <xf numFmtId="15" fontId="12" fillId="0" borderId="0" xfId="0" applyNumberFormat="1" applyFont="1" applyAlignment="1">
      <alignment/>
    </xf>
    <xf numFmtId="0" fontId="12" fillId="0" borderId="0" xfId="0" applyFont="1" applyAlignment="1">
      <alignment/>
    </xf>
    <xf numFmtId="15" fontId="12" fillId="0" borderId="0" xfId="0" applyNumberFormat="1" applyFont="1" applyAlignment="1" quotePrefix="1">
      <alignment/>
    </xf>
    <xf numFmtId="0" fontId="12" fillId="0" borderId="0" xfId="0" applyFont="1" applyAlignment="1" quotePrefix="1">
      <alignment/>
    </xf>
    <xf numFmtId="0" fontId="12" fillId="0" borderId="0" xfId="0" applyFont="1" applyAlignment="1">
      <alignment horizontal="right"/>
    </xf>
    <xf numFmtId="0" fontId="0" fillId="0" borderId="0" xfId="0" applyBorder="1" applyAlignment="1">
      <alignment/>
    </xf>
    <xf numFmtId="0" fontId="0" fillId="0" borderId="0" xfId="0" applyFont="1" applyBorder="1" applyAlignment="1" quotePrefix="1">
      <alignment/>
    </xf>
    <xf numFmtId="0" fontId="13" fillId="0" borderId="26" xfId="0" applyFont="1" applyBorder="1" applyAlignment="1">
      <alignment/>
    </xf>
    <xf numFmtId="0" fontId="13" fillId="0" borderId="46" xfId="0" applyFont="1" applyBorder="1" applyAlignment="1">
      <alignment horizontal="left"/>
    </xf>
    <xf numFmtId="0" fontId="13" fillId="0" borderId="46" xfId="0" applyFont="1" applyBorder="1" applyAlignment="1">
      <alignment/>
    </xf>
    <xf numFmtId="0" fontId="13" fillId="0" borderId="16" xfId="0" applyFont="1" applyBorder="1" applyAlignment="1">
      <alignment/>
    </xf>
    <xf numFmtId="0" fontId="13" fillId="0" borderId="47" xfId="0" applyFont="1" applyBorder="1" applyAlignment="1">
      <alignment horizontal="left"/>
    </xf>
    <xf numFmtId="0" fontId="13" fillId="0" borderId="47" xfId="0" applyFont="1" applyBorder="1" applyAlignment="1">
      <alignment/>
    </xf>
    <xf numFmtId="0" fontId="13" fillId="0" borderId="25" xfId="0" applyFont="1" applyBorder="1" applyAlignment="1">
      <alignment/>
    </xf>
    <xf numFmtId="0" fontId="13" fillId="0" borderId="13" xfId="0" applyFont="1" applyBorder="1" applyAlignment="1">
      <alignment/>
    </xf>
    <xf numFmtId="0" fontId="13" fillId="0" borderId="27" xfId="0" applyFont="1" applyBorder="1" applyAlignment="1">
      <alignment/>
    </xf>
    <xf numFmtId="0" fontId="13" fillId="0" borderId="15" xfId="0" applyFont="1" applyBorder="1" applyAlignment="1">
      <alignment/>
    </xf>
    <xf numFmtId="0" fontId="13" fillId="0" borderId="17" xfId="0" applyFont="1" applyBorder="1" applyAlignment="1">
      <alignment/>
    </xf>
    <xf numFmtId="0" fontId="13" fillId="0" borderId="42" xfId="0" applyFont="1" applyBorder="1" applyAlignment="1">
      <alignment/>
    </xf>
    <xf numFmtId="0" fontId="13" fillId="0" borderId="48" xfId="0" applyFont="1" applyBorder="1" applyAlignment="1">
      <alignment horizontal="left"/>
    </xf>
    <xf numFmtId="0" fontId="13" fillId="0" borderId="27" xfId="0" applyFont="1" applyBorder="1" applyAlignment="1">
      <alignment horizontal="left"/>
    </xf>
    <xf numFmtId="0" fontId="13" fillId="0" borderId="49" xfId="0" applyFont="1" applyBorder="1" applyAlignment="1">
      <alignment horizontal="left"/>
    </xf>
    <xf numFmtId="0" fontId="13" fillId="0" borderId="15" xfId="0" applyFont="1" applyBorder="1" applyAlignment="1">
      <alignment horizontal="left"/>
    </xf>
    <xf numFmtId="0" fontId="13" fillId="0" borderId="50" xfId="0" applyFont="1" applyBorder="1" applyAlignment="1">
      <alignment horizontal="left"/>
    </xf>
    <xf numFmtId="0" fontId="13" fillId="0" borderId="51" xfId="0" applyFont="1" applyBorder="1" applyAlignment="1">
      <alignment horizontal="left"/>
    </xf>
    <xf numFmtId="0" fontId="13" fillId="0" borderId="52" xfId="0" applyFont="1" applyBorder="1" applyAlignment="1">
      <alignment horizontal="left"/>
    </xf>
    <xf numFmtId="0" fontId="0" fillId="0" borderId="29" xfId="0" applyBorder="1" applyAlignment="1">
      <alignment/>
    </xf>
    <xf numFmtId="0" fontId="0" fillId="0" borderId="30" xfId="0" applyBorder="1" applyAlignment="1">
      <alignment horizontal="center"/>
    </xf>
    <xf numFmtId="0" fontId="13" fillId="0" borderId="53" xfId="0" applyFont="1" applyBorder="1" applyAlignment="1">
      <alignment/>
    </xf>
    <xf numFmtId="0" fontId="13" fillId="0" borderId="54" xfId="0" applyFont="1" applyBorder="1" applyAlignment="1">
      <alignment horizontal="left"/>
    </xf>
    <xf numFmtId="0" fontId="13" fillId="0" borderId="55" xfId="0" applyFont="1" applyBorder="1" applyAlignment="1">
      <alignment horizontal="left"/>
    </xf>
    <xf numFmtId="0" fontId="13" fillId="0" borderId="31" xfId="0" applyFont="1" applyBorder="1" applyAlignment="1">
      <alignment horizontal="left"/>
    </xf>
    <xf numFmtId="0" fontId="0" fillId="0" borderId="31" xfId="0" applyBorder="1" applyAlignment="1">
      <alignment/>
    </xf>
    <xf numFmtId="0" fontId="0" fillId="0" borderId="22" xfId="0" applyBorder="1" applyAlignment="1" quotePrefix="1">
      <alignment horizontal="center"/>
    </xf>
    <xf numFmtId="0" fontId="1" fillId="3" borderId="9" xfId="0" applyFont="1" applyFill="1" applyBorder="1" applyAlignment="1">
      <alignment horizontal="center" textRotation="90" wrapText="1"/>
    </xf>
    <xf numFmtId="0" fontId="1" fillId="3" borderId="10" xfId="0" applyFont="1" applyFill="1" applyBorder="1" applyAlignment="1">
      <alignment horizontal="center" textRotation="90" wrapText="1"/>
    </xf>
    <xf numFmtId="2" fontId="0" fillId="3" borderId="36" xfId="0" applyNumberFormat="1" applyFill="1" applyBorder="1" applyAlignment="1">
      <alignment horizontal="center"/>
    </xf>
    <xf numFmtId="2" fontId="0" fillId="3" borderId="4" xfId="0" applyNumberFormat="1" applyFill="1" applyBorder="1" applyAlignment="1">
      <alignment horizontal="center"/>
    </xf>
    <xf numFmtId="2" fontId="0" fillId="3" borderId="4" xfId="0" applyNumberFormat="1" applyFont="1" applyFill="1" applyBorder="1" applyAlignment="1">
      <alignment horizontal="center"/>
    </xf>
    <xf numFmtId="2" fontId="0" fillId="3" borderId="14" xfId="0" applyNumberFormat="1" applyFill="1" applyBorder="1" applyAlignment="1">
      <alignment horizontal="center"/>
    </xf>
    <xf numFmtId="2" fontId="0" fillId="3" borderId="35" xfId="0" applyNumberFormat="1" applyFill="1" applyBorder="1" applyAlignment="1">
      <alignment horizontal="center"/>
    </xf>
    <xf numFmtId="0" fontId="2" fillId="0" borderId="56" xfId="0" applyFont="1" applyBorder="1" applyAlignment="1">
      <alignment/>
    </xf>
    <xf numFmtId="0" fontId="0" fillId="0" borderId="57" xfId="0" applyBorder="1" applyAlignment="1">
      <alignment/>
    </xf>
    <xf numFmtId="0" fontId="0" fillId="0" borderId="9" xfId="0" applyBorder="1" applyAlignment="1">
      <alignment/>
    </xf>
    <xf numFmtId="0" fontId="0" fillId="0" borderId="12" xfId="0" applyBorder="1" applyAlignment="1">
      <alignment textRotation="90"/>
    </xf>
    <xf numFmtId="0" fontId="0" fillId="0" borderId="10" xfId="0" applyFill="1" applyBorder="1" applyAlignment="1">
      <alignment textRotation="90"/>
    </xf>
    <xf numFmtId="0" fontId="0" fillId="0" borderId="10" xfId="0" applyBorder="1" applyAlignment="1">
      <alignment textRotation="90"/>
    </xf>
    <xf numFmtId="0" fontId="0" fillId="3" borderId="11" xfId="0" applyFill="1" applyBorder="1" applyAlignment="1">
      <alignment textRotation="90"/>
    </xf>
    <xf numFmtId="0" fontId="0" fillId="0" borderId="9" xfId="0" applyBorder="1" applyAlignment="1">
      <alignment textRotation="90"/>
    </xf>
    <xf numFmtId="0" fontId="0" fillId="0" borderId="58" xfId="0" applyBorder="1" applyAlignment="1">
      <alignment/>
    </xf>
    <xf numFmtId="0" fontId="0" fillId="0" borderId="7" xfId="0" applyBorder="1" applyAlignment="1">
      <alignment/>
    </xf>
    <xf numFmtId="0" fontId="0" fillId="3" borderId="8" xfId="0" applyFill="1" applyBorder="1" applyAlignment="1">
      <alignment/>
    </xf>
    <xf numFmtId="0" fontId="0" fillId="0" borderId="6" xfId="0" applyBorder="1" applyAlignment="1">
      <alignment/>
    </xf>
    <xf numFmtId="0" fontId="0" fillId="0" borderId="40" xfId="0" applyBorder="1" applyAlignment="1">
      <alignment/>
    </xf>
    <xf numFmtId="0" fontId="0" fillId="0" borderId="3" xfId="0" applyBorder="1" applyAlignment="1">
      <alignment/>
    </xf>
    <xf numFmtId="0" fontId="0" fillId="3" borderId="5" xfId="0" applyFill="1" applyBorder="1" applyAlignment="1">
      <alignment/>
    </xf>
    <xf numFmtId="0" fontId="0" fillId="0" borderId="59" xfId="0" applyBorder="1" applyAlignment="1">
      <alignment/>
    </xf>
    <xf numFmtId="0" fontId="0" fillId="0" borderId="30" xfId="0" applyBorder="1" applyAlignment="1">
      <alignment/>
    </xf>
    <xf numFmtId="0" fontId="0" fillId="3" borderId="60" xfId="0" applyFill="1" applyBorder="1" applyAlignment="1">
      <alignment/>
    </xf>
    <xf numFmtId="0" fontId="0" fillId="0" borderId="1" xfId="0" applyFill="1" applyBorder="1" applyAlignment="1">
      <alignment horizontal="left"/>
    </xf>
    <xf numFmtId="0" fontId="2" fillId="0" borderId="61" xfId="0" applyFont="1" applyFill="1" applyBorder="1" applyAlignment="1">
      <alignment horizontal="left"/>
    </xf>
    <xf numFmtId="0" fontId="2" fillId="0" borderId="9" xfId="0" applyFont="1" applyBorder="1" applyAlignment="1">
      <alignment/>
    </xf>
    <xf numFmtId="0" fontId="2" fillId="0" borderId="10" xfId="0" applyFont="1" applyBorder="1" applyAlignment="1">
      <alignment/>
    </xf>
    <xf numFmtId="0" fontId="2" fillId="3" borderId="11" xfId="0" applyFont="1" applyFill="1" applyBorder="1" applyAlignment="1">
      <alignment/>
    </xf>
    <xf numFmtId="0" fontId="0" fillId="0" borderId="35" xfId="0" applyBorder="1" applyAlignment="1">
      <alignment/>
    </xf>
    <xf numFmtId="0" fontId="0" fillId="0" borderId="41" xfId="0" applyBorder="1" applyAlignment="1">
      <alignment/>
    </xf>
    <xf numFmtId="0" fontId="0" fillId="3" borderId="38" xfId="0" applyFill="1" applyBorder="1" applyAlignment="1">
      <alignment/>
    </xf>
    <xf numFmtId="0" fontId="0" fillId="0" borderId="11" xfId="0" applyBorder="1" applyAlignment="1">
      <alignment horizontal="left" wrapText="1"/>
    </xf>
    <xf numFmtId="0" fontId="2"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left"/>
    </xf>
    <xf numFmtId="9" fontId="2" fillId="0" borderId="0" xfId="21" applyFont="1" applyFill="1" applyBorder="1" applyAlignment="1">
      <alignment horizontal="center"/>
    </xf>
    <xf numFmtId="2" fontId="2" fillId="0"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0" fillId="0" borderId="62" xfId="0" applyFill="1" applyBorder="1" applyAlignment="1">
      <alignment horizontal="center"/>
    </xf>
    <xf numFmtId="0" fontId="0" fillId="0" borderId="63" xfId="0" applyFill="1" applyBorder="1" applyAlignment="1">
      <alignment horizontal="center"/>
    </xf>
    <xf numFmtId="0" fontId="0" fillId="0" borderId="63" xfId="0" applyFill="1" applyBorder="1" applyAlignment="1" quotePrefix="1">
      <alignment horizontal="center"/>
    </xf>
    <xf numFmtId="0" fontId="2" fillId="0" borderId="61" xfId="0" applyFont="1" applyFill="1" applyBorder="1" applyAlignment="1">
      <alignment horizontal="center"/>
    </xf>
    <xf numFmtId="9" fontId="0" fillId="3" borderId="38" xfId="21" applyFill="1" applyBorder="1" applyAlignment="1">
      <alignment horizontal="center"/>
    </xf>
    <xf numFmtId="9" fontId="0" fillId="3" borderId="3" xfId="21" applyFont="1" applyFill="1" applyBorder="1" applyAlignment="1">
      <alignment horizontal="center"/>
    </xf>
    <xf numFmtId="2" fontId="0" fillId="3" borderId="7" xfId="0" applyNumberFormat="1" applyFill="1" applyBorder="1" applyAlignment="1">
      <alignment horizontal="center"/>
    </xf>
    <xf numFmtId="0" fontId="0" fillId="0" borderId="29" xfId="0" applyFill="1" applyBorder="1" applyAlignment="1">
      <alignment horizontal="center"/>
    </xf>
    <xf numFmtId="9" fontId="0" fillId="3" borderId="30" xfId="21" applyFill="1" applyBorder="1" applyAlignment="1">
      <alignment horizontal="center"/>
    </xf>
    <xf numFmtId="0" fontId="0" fillId="6" borderId="30" xfId="0" applyFill="1" applyBorder="1" applyAlignment="1">
      <alignment horizontal="center"/>
    </xf>
    <xf numFmtId="2" fontId="0" fillId="3" borderId="30" xfId="0" applyNumberFormat="1" applyFill="1" applyBorder="1" applyAlignment="1">
      <alignment horizontal="center"/>
    </xf>
    <xf numFmtId="0" fontId="0" fillId="0" borderId="60" xfId="0" applyFill="1" applyBorder="1" applyAlignment="1">
      <alignment horizontal="center"/>
    </xf>
    <xf numFmtId="0" fontId="0" fillId="0" borderId="64" xfId="0" applyFill="1" applyBorder="1" applyAlignment="1">
      <alignment horizontal="center"/>
    </xf>
    <xf numFmtId="0" fontId="1" fillId="0" borderId="61" xfId="0" applyFont="1" applyFill="1" applyBorder="1" applyAlignment="1">
      <alignment horizontal="center" textRotation="90" wrapText="1"/>
    </xf>
    <xf numFmtId="0" fontId="0" fillId="3" borderId="8" xfId="0" applyFill="1" applyBorder="1" applyAlignment="1">
      <alignment horizontal="center"/>
    </xf>
    <xf numFmtId="0" fontId="0" fillId="0" borderId="30" xfId="0" applyFill="1" applyBorder="1" applyAlignment="1">
      <alignment horizontal="center"/>
    </xf>
    <xf numFmtId="0" fontId="0" fillId="3" borderId="60" xfId="0" applyFill="1" applyBorder="1" applyAlignment="1">
      <alignment horizontal="center"/>
    </xf>
    <xf numFmtId="0" fontId="0" fillId="0" borderId="65" xfId="0" applyFill="1" applyBorder="1" applyAlignment="1">
      <alignment horizontal="center"/>
    </xf>
    <xf numFmtId="0" fontId="0" fillId="0" borderId="65" xfId="0" applyFont="1" applyFill="1" applyBorder="1" applyAlignment="1">
      <alignment horizontal="center"/>
    </xf>
    <xf numFmtId="0" fontId="0" fillId="0" borderId="65" xfId="0" applyFont="1" applyFill="1" applyBorder="1" applyAlignment="1" quotePrefix="1">
      <alignment horizontal="center"/>
    </xf>
    <xf numFmtId="0" fontId="1" fillId="3" borderId="9" xfId="0" applyFont="1" applyFill="1" applyBorder="1" applyAlignment="1">
      <alignment horizontal="center" textRotation="90" wrapText="1"/>
    </xf>
    <xf numFmtId="0" fontId="0" fillId="3" borderId="4" xfId="0" applyFill="1" applyBorder="1" applyAlignment="1">
      <alignment horizontal="center"/>
    </xf>
    <xf numFmtId="0" fontId="2" fillId="3" borderId="9" xfId="0" applyFont="1" applyFill="1" applyBorder="1" applyAlignment="1">
      <alignment horizontal="center"/>
    </xf>
    <xf numFmtId="0" fontId="0" fillId="3" borderId="36" xfId="0" applyFill="1" applyBorder="1" applyAlignment="1">
      <alignment horizontal="center"/>
    </xf>
    <xf numFmtId="0" fontId="0" fillId="3" borderId="14" xfId="0" applyFill="1" applyBorder="1" applyAlignment="1">
      <alignment horizontal="center"/>
    </xf>
    <xf numFmtId="0" fontId="0" fillId="0" borderId="4" xfId="0" applyFont="1" applyFill="1" applyBorder="1" applyAlignment="1">
      <alignment horizontal="left"/>
    </xf>
    <xf numFmtId="0" fontId="0" fillId="0" borderId="3" xfId="0" applyFont="1" applyFill="1" applyBorder="1" applyAlignment="1">
      <alignment horizontal="left"/>
    </xf>
    <xf numFmtId="0" fontId="0" fillId="0" borderId="5" xfId="0" applyFont="1" applyFill="1" applyBorder="1" applyAlignment="1">
      <alignment horizontal="left"/>
    </xf>
    <xf numFmtId="0" fontId="0" fillId="0" borderId="6" xfId="0" applyFont="1" applyFill="1" applyBorder="1" applyAlignment="1">
      <alignment horizontal="center"/>
    </xf>
    <xf numFmtId="0" fontId="0" fillId="0" borderId="3" xfId="0" applyFont="1" applyFill="1" applyBorder="1" applyAlignment="1">
      <alignment horizontal="center"/>
    </xf>
    <xf numFmtId="0" fontId="0" fillId="0" borderId="3" xfId="0" applyFont="1" applyFill="1" applyBorder="1" applyAlignment="1" quotePrefix="1">
      <alignment horizontal="center"/>
    </xf>
    <xf numFmtId="0" fontId="0" fillId="0" borderId="4" xfId="0" applyFont="1" applyFill="1" applyBorder="1" applyAlignment="1">
      <alignment horizontal="center"/>
    </xf>
    <xf numFmtId="0" fontId="0" fillId="6" borderId="3" xfId="0" applyFont="1" applyFill="1" applyBorder="1" applyAlignment="1">
      <alignment horizontal="center"/>
    </xf>
    <xf numFmtId="0" fontId="0" fillId="6" borderId="3" xfId="0" applyFont="1" applyFill="1" applyBorder="1" applyAlignment="1" quotePrefix="1">
      <alignment horizontal="center"/>
    </xf>
    <xf numFmtId="0" fontId="0" fillId="0" borderId="5" xfId="0" applyFont="1" applyFill="1" applyBorder="1" applyAlignment="1">
      <alignment horizontal="center"/>
    </xf>
    <xf numFmtId="0" fontId="0" fillId="5" borderId="5" xfId="0" applyFont="1" applyFill="1" applyBorder="1" applyAlignment="1">
      <alignment horizontal="center"/>
    </xf>
    <xf numFmtId="0" fontId="0" fillId="0" borderId="15" xfId="0" applyFont="1" applyFill="1" applyBorder="1" applyAlignment="1">
      <alignment horizontal="left"/>
    </xf>
    <xf numFmtId="0" fontId="0" fillId="0" borderId="0" xfId="0" applyFont="1" applyAlignment="1">
      <alignment/>
    </xf>
    <xf numFmtId="0" fontId="13" fillId="7" borderId="49" xfId="0" applyFont="1" applyFill="1" applyBorder="1" applyAlignment="1">
      <alignment horizontal="left"/>
    </xf>
    <xf numFmtId="0" fontId="15" fillId="0" borderId="0" xfId="0" applyFont="1" applyBorder="1" applyAlignment="1">
      <alignment/>
    </xf>
    <xf numFmtId="0" fontId="0" fillId="0" borderId="13" xfId="0" applyFill="1" applyBorder="1" applyAlignment="1">
      <alignment/>
    </xf>
    <xf numFmtId="0" fontId="0" fillId="0" borderId="0" xfId="0" applyFill="1" applyBorder="1" applyAlignment="1">
      <alignment/>
    </xf>
    <xf numFmtId="0" fontId="0" fillId="0" borderId="42" xfId="0" applyFill="1" applyBorder="1" applyAlignment="1">
      <alignment/>
    </xf>
    <xf numFmtId="0" fontId="16" fillId="0" borderId="22" xfId="0" applyNumberFormat="1" applyFont="1" applyBorder="1" applyAlignment="1">
      <alignment horizontal="center" vertical="center"/>
    </xf>
    <xf numFmtId="0" fontId="18" fillId="8" borderId="22" xfId="0" applyFont="1" applyFill="1" applyBorder="1" applyAlignment="1">
      <alignment horizontal="center" vertical="center"/>
    </xf>
    <xf numFmtId="0" fontId="18" fillId="8" borderId="24" xfId="0" applyFont="1" applyFill="1" applyBorder="1" applyAlignment="1">
      <alignment horizontal="center"/>
    </xf>
    <xf numFmtId="0" fontId="18" fillId="8" borderId="23" xfId="0" applyFont="1" applyFill="1" applyBorder="1" applyAlignment="1">
      <alignment horizontal="center"/>
    </xf>
    <xf numFmtId="0" fontId="16" fillId="0" borderId="1" xfId="0" applyNumberFormat="1" applyFont="1" applyFill="1" applyBorder="1" applyAlignment="1">
      <alignment horizontal="center" vertical="center"/>
    </xf>
    <xf numFmtId="0" fontId="19" fillId="0" borderId="22" xfId="0" applyNumberFormat="1" applyFont="1" applyFill="1" applyBorder="1" applyAlignment="1">
      <alignment horizontal="center" vertical="center"/>
    </xf>
    <xf numFmtId="0" fontId="15" fillId="6" borderId="23" xfId="0" applyFont="1" applyFill="1" applyBorder="1" applyAlignment="1">
      <alignment horizontal="center" vertical="center"/>
    </xf>
    <xf numFmtId="0" fontId="15" fillId="6" borderId="22" xfId="0" applyFont="1" applyFill="1" applyBorder="1" applyAlignment="1">
      <alignment horizontal="center" vertical="center"/>
    </xf>
    <xf numFmtId="0" fontId="17" fillId="0" borderId="25" xfId="0" applyFont="1" applyBorder="1" applyAlignment="1">
      <alignment horizontal="center" vertical="center" wrapText="1"/>
    </xf>
    <xf numFmtId="0" fontId="17" fillId="0" borderId="42" xfId="0" applyFont="1" applyBorder="1" applyAlignment="1">
      <alignment horizontal="center" vertical="center" wrapText="1"/>
    </xf>
    <xf numFmtId="0" fontId="18" fillId="8" borderId="25" xfId="0" applyFont="1" applyFill="1" applyBorder="1" applyAlignment="1">
      <alignment horizontal="center" vertical="center"/>
    </xf>
    <xf numFmtId="0" fontId="18" fillId="8" borderId="13" xfId="0" applyFont="1" applyFill="1" applyBorder="1" applyAlignment="1">
      <alignment horizontal="center"/>
    </xf>
    <xf numFmtId="0" fontId="21" fillId="6" borderId="2" xfId="0" applyFont="1" applyFill="1" applyBorder="1" applyAlignment="1">
      <alignment horizontal="center" vertical="center"/>
    </xf>
    <xf numFmtId="0" fontId="18" fillId="6" borderId="24" xfId="0" applyFont="1" applyFill="1" applyBorder="1" applyAlignment="1">
      <alignment horizontal="center" vertical="center"/>
    </xf>
    <xf numFmtId="0" fontId="18" fillId="6" borderId="25" xfId="0" applyFont="1" applyFill="1" applyBorder="1" applyAlignment="1">
      <alignment horizontal="center" vertical="center"/>
    </xf>
    <xf numFmtId="0" fontId="22" fillId="0" borderId="2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8" fillId="0" borderId="66" xfId="0" applyFont="1" applyFill="1" applyBorder="1" applyAlignment="1">
      <alignment horizontal="center" vertical="center"/>
    </xf>
    <xf numFmtId="0" fontId="18" fillId="0" borderId="24" xfId="0" applyFont="1" applyFill="1" applyBorder="1" applyAlignment="1">
      <alignment horizontal="center"/>
    </xf>
    <xf numFmtId="0" fontId="18" fillId="0" borderId="67" xfId="0" applyFont="1" applyFill="1" applyBorder="1" applyAlignment="1">
      <alignment horizontal="center"/>
    </xf>
    <xf numFmtId="0" fontId="2" fillId="0" borderId="67" xfId="0" applyNumberFormat="1" applyFont="1" applyFill="1" applyBorder="1" applyAlignment="1">
      <alignment horizontal="center" vertical="center"/>
    </xf>
    <xf numFmtId="0" fontId="2" fillId="0" borderId="66" xfId="0" applyNumberFormat="1" applyFont="1" applyFill="1" applyBorder="1" applyAlignment="1">
      <alignment horizontal="center" vertical="center"/>
    </xf>
    <xf numFmtId="0" fontId="21" fillId="0" borderId="13"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2" xfId="0" applyFont="1" applyFill="1" applyBorder="1" applyAlignment="1">
      <alignment horizontal="center" vertical="center"/>
    </xf>
    <xf numFmtId="0" fontId="0" fillId="8" borderId="36" xfId="0" applyFont="1" applyFill="1" applyBorder="1" applyAlignment="1">
      <alignment/>
    </xf>
    <xf numFmtId="0" fontId="0" fillId="8" borderId="34" xfId="0" applyFont="1" applyFill="1" applyBorder="1" applyAlignment="1">
      <alignment/>
    </xf>
    <xf numFmtId="0" fontId="0" fillId="0" borderId="34" xfId="0" applyFont="1" applyFill="1" applyBorder="1" applyAlignment="1">
      <alignment/>
    </xf>
    <xf numFmtId="0" fontId="0" fillId="0" borderId="68" xfId="0" applyFont="1" applyFill="1" applyBorder="1" applyAlignment="1">
      <alignment/>
    </xf>
    <xf numFmtId="0" fontId="0" fillId="9" borderId="22" xfId="0" applyFont="1" applyFill="1" applyBorder="1" applyAlignment="1">
      <alignment/>
    </xf>
    <xf numFmtId="0" fontId="11" fillId="10" borderId="36" xfId="0" applyFont="1" applyFill="1" applyBorder="1" applyAlignment="1">
      <alignment/>
    </xf>
    <xf numFmtId="0" fontId="11" fillId="10" borderId="34" xfId="0" applyFont="1" applyFill="1" applyBorder="1" applyAlignment="1">
      <alignment/>
    </xf>
    <xf numFmtId="0" fontId="0" fillId="8" borderId="68" xfId="0" applyFont="1" applyFill="1" applyBorder="1" applyAlignment="1">
      <alignment/>
    </xf>
    <xf numFmtId="0" fontId="0" fillId="0" borderId="36" xfId="0" applyFont="1" applyFill="1" applyBorder="1" applyAlignment="1">
      <alignment/>
    </xf>
    <xf numFmtId="0" fontId="13" fillId="0" borderId="36" xfId="0" applyFont="1" applyFill="1" applyBorder="1" applyAlignment="1">
      <alignment/>
    </xf>
    <xf numFmtId="0" fontId="13" fillId="0" borderId="37" xfId="0" applyFont="1" applyFill="1" applyBorder="1" applyAlignment="1">
      <alignment/>
    </xf>
    <xf numFmtId="0" fontId="25" fillId="8" borderId="20" xfId="0" applyFont="1" applyFill="1" applyBorder="1" applyAlignment="1">
      <alignment/>
    </xf>
    <xf numFmtId="0" fontId="1" fillId="9" borderId="21" xfId="0" applyFont="1" applyFill="1" applyBorder="1" applyAlignment="1">
      <alignment/>
    </xf>
    <xf numFmtId="0" fontId="1" fillId="9" borderId="32" xfId="0" applyFont="1" applyFill="1" applyBorder="1" applyAlignment="1">
      <alignment/>
    </xf>
    <xf numFmtId="180" fontId="1" fillId="6" borderId="42" xfId="0" applyNumberFormat="1" applyFont="1" applyFill="1" applyBorder="1" applyAlignment="1">
      <alignment horizontal="center"/>
    </xf>
    <xf numFmtId="1" fontId="1" fillId="6" borderId="22" xfId="0" applyNumberFormat="1" applyFont="1" applyFill="1" applyBorder="1" applyAlignment="1">
      <alignment horizontal="center"/>
    </xf>
    <xf numFmtId="0" fontId="0" fillId="8" borderId="14" xfId="0" applyFont="1" applyFill="1" applyBorder="1" applyAlignment="1">
      <alignment/>
    </xf>
    <xf numFmtId="0" fontId="0" fillId="0" borderId="35" xfId="0" applyFont="1" applyFill="1" applyBorder="1" applyAlignment="1">
      <alignment/>
    </xf>
    <xf numFmtId="0" fontId="11" fillId="10" borderId="35" xfId="0" applyFont="1" applyFill="1" applyBorder="1" applyAlignment="1">
      <alignment/>
    </xf>
    <xf numFmtId="0" fontId="0" fillId="0" borderId="69" xfId="0" applyFont="1" applyFill="1" applyBorder="1" applyAlignment="1">
      <alignment/>
    </xf>
    <xf numFmtId="0" fontId="0" fillId="0" borderId="14" xfId="0" applyFont="1" applyFill="1" applyBorder="1" applyAlignment="1">
      <alignment/>
    </xf>
    <xf numFmtId="0" fontId="0" fillId="8" borderId="35" xfId="0" applyFont="1" applyFill="1" applyBorder="1" applyAlignment="1">
      <alignment/>
    </xf>
    <xf numFmtId="0" fontId="13" fillId="0" borderId="14" xfId="0" applyFont="1" applyFill="1" applyBorder="1" applyAlignment="1">
      <alignment/>
    </xf>
    <xf numFmtId="0" fontId="13" fillId="0" borderId="38" xfId="0" applyFont="1" applyFill="1" applyBorder="1" applyAlignment="1">
      <alignment/>
    </xf>
    <xf numFmtId="9" fontId="1" fillId="6" borderId="70" xfId="0" applyNumberFormat="1" applyFont="1" applyFill="1" applyBorder="1" applyAlignment="1">
      <alignment horizontal="center"/>
    </xf>
    <xf numFmtId="2" fontId="1" fillId="6" borderId="66" xfId="0" applyNumberFormat="1" applyFont="1" applyFill="1" applyBorder="1" applyAlignment="1">
      <alignment horizontal="center"/>
    </xf>
    <xf numFmtId="0" fontId="27" fillId="0" borderId="2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0" fontId="0" fillId="6" borderId="36" xfId="0" applyFont="1" applyFill="1" applyBorder="1" applyAlignment="1">
      <alignment/>
    </xf>
    <xf numFmtId="0" fontId="0" fillId="6" borderId="34" xfId="0" applyFont="1" applyFill="1" applyBorder="1" applyAlignment="1">
      <alignment/>
    </xf>
    <xf numFmtId="0" fontId="0" fillId="6" borderId="37" xfId="0" applyFont="1" applyFill="1" applyBorder="1" applyAlignment="1">
      <alignment/>
    </xf>
    <xf numFmtId="0" fontId="0" fillId="11" borderId="22" xfId="0" applyFont="1" applyFill="1" applyBorder="1" applyAlignment="1">
      <alignment/>
    </xf>
    <xf numFmtId="0" fontId="13" fillId="6" borderId="36" xfId="0" applyFont="1" applyFill="1" applyBorder="1" applyAlignment="1">
      <alignment/>
    </xf>
    <xf numFmtId="0" fontId="13" fillId="6" borderId="37" xfId="0" applyFont="1" applyFill="1" applyBorder="1" applyAlignment="1">
      <alignment/>
    </xf>
    <xf numFmtId="0" fontId="1" fillId="11" borderId="67" xfId="0" applyFont="1" applyFill="1" applyBorder="1" applyAlignment="1">
      <alignment/>
    </xf>
    <xf numFmtId="0" fontId="1" fillId="11" borderId="66" xfId="0" applyFont="1" applyFill="1" applyBorder="1" applyAlignment="1">
      <alignment/>
    </xf>
    <xf numFmtId="0" fontId="0" fillId="6" borderId="14" xfId="0" applyFont="1" applyFill="1" applyBorder="1" applyAlignment="1">
      <alignment/>
    </xf>
    <xf numFmtId="0" fontId="0" fillId="6" borderId="35" xfId="0" applyFont="1" applyFill="1" applyBorder="1" applyAlignment="1">
      <alignment/>
    </xf>
    <xf numFmtId="0" fontId="0" fillId="6" borderId="38" xfId="0" applyFont="1" applyFill="1" applyBorder="1" applyAlignment="1">
      <alignment/>
    </xf>
    <xf numFmtId="0" fontId="11" fillId="10" borderId="14" xfId="0" applyFont="1" applyFill="1" applyBorder="1" applyAlignment="1">
      <alignment/>
    </xf>
    <xf numFmtId="0" fontId="13" fillId="6" borderId="14" xfId="0" applyFont="1" applyFill="1" applyBorder="1" applyAlignment="1">
      <alignment/>
    </xf>
    <xf numFmtId="0" fontId="13" fillId="6" borderId="38" xfId="0" applyFont="1" applyFill="1" applyBorder="1" applyAlignment="1">
      <alignment/>
    </xf>
    <xf numFmtId="0" fontId="1" fillId="11" borderId="1" xfId="0" applyFont="1" applyFill="1" applyBorder="1" applyAlignment="1">
      <alignment/>
    </xf>
    <xf numFmtId="0" fontId="1" fillId="11" borderId="22" xfId="0" applyFont="1" applyFill="1" applyBorder="1" applyAlignment="1">
      <alignment/>
    </xf>
    <xf numFmtId="2" fontId="1" fillId="6" borderId="25" xfId="0" applyNumberFormat="1" applyFont="1" applyFill="1" applyBorder="1" applyAlignment="1">
      <alignment horizontal="center"/>
    </xf>
    <xf numFmtId="0" fontId="1" fillId="11" borderId="32" xfId="0" applyFont="1" applyFill="1" applyBorder="1" applyAlignment="1">
      <alignment/>
    </xf>
    <xf numFmtId="0" fontId="1" fillId="9" borderId="1" xfId="0" applyFont="1" applyFill="1" applyBorder="1" applyAlignment="1">
      <alignment/>
    </xf>
    <xf numFmtId="0" fontId="1" fillId="9" borderId="22" xfId="0" applyFont="1" applyFill="1" applyBorder="1" applyAlignment="1">
      <alignment/>
    </xf>
    <xf numFmtId="0" fontId="11" fillId="10" borderId="68" xfId="0" applyFont="1" applyFill="1" applyBorder="1" applyAlignment="1">
      <alignment/>
    </xf>
    <xf numFmtId="0" fontId="11" fillId="10" borderId="37" xfId="0" applyFont="1" applyFill="1" applyBorder="1" applyAlignment="1">
      <alignment/>
    </xf>
    <xf numFmtId="0" fontId="0" fillId="8" borderId="37" xfId="0" applyFont="1" applyFill="1" applyBorder="1" applyAlignment="1">
      <alignment/>
    </xf>
    <xf numFmtId="0" fontId="1" fillId="9" borderId="67" xfId="0" applyFont="1" applyFill="1" applyBorder="1" applyAlignment="1">
      <alignment/>
    </xf>
    <xf numFmtId="0" fontId="1" fillId="9" borderId="66" xfId="0" applyFont="1" applyFill="1" applyBorder="1" applyAlignment="1">
      <alignment/>
    </xf>
    <xf numFmtId="0" fontId="0" fillId="0" borderId="39" xfId="0" applyFont="1" applyFill="1" applyBorder="1" applyAlignment="1">
      <alignment/>
    </xf>
    <xf numFmtId="0" fontId="0" fillId="0" borderId="37" xfId="0" applyFont="1" applyFill="1" applyBorder="1" applyAlignment="1">
      <alignment/>
    </xf>
    <xf numFmtId="0" fontId="0" fillId="8" borderId="41" xfId="0" applyFont="1" applyFill="1" applyBorder="1" applyAlignment="1">
      <alignment/>
    </xf>
    <xf numFmtId="0" fontId="0" fillId="0" borderId="38" xfId="0" applyFont="1" applyFill="1" applyBorder="1" applyAlignment="1">
      <alignment/>
    </xf>
    <xf numFmtId="0" fontId="1" fillId="11" borderId="24" xfId="0" applyFont="1" applyFill="1" applyBorder="1" applyAlignment="1">
      <alignment/>
    </xf>
    <xf numFmtId="0" fontId="1" fillId="11" borderId="25" xfId="0" applyFont="1" applyFill="1" applyBorder="1" applyAlignment="1">
      <alignment/>
    </xf>
    <xf numFmtId="0" fontId="11" fillId="10" borderId="39" xfId="0" applyFont="1" applyFill="1" applyBorder="1" applyAlignment="1">
      <alignment/>
    </xf>
    <xf numFmtId="0" fontId="0" fillId="0" borderId="41" xfId="0" applyFont="1" applyFill="1" applyBorder="1" applyAlignment="1">
      <alignment/>
    </xf>
    <xf numFmtId="0" fontId="26"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Fill="1" applyBorder="1" applyAlignment="1">
      <alignment/>
    </xf>
    <xf numFmtId="0" fontId="0" fillId="8" borderId="22" xfId="0" applyFill="1" applyBorder="1" applyAlignment="1">
      <alignment/>
    </xf>
    <xf numFmtId="0" fontId="13" fillId="0" borderId="21" xfId="0" applyFont="1" applyFill="1" applyBorder="1" applyAlignment="1">
      <alignment/>
    </xf>
    <xf numFmtId="0" fontId="13" fillId="0" borderId="20" xfId="0" applyFont="1" applyFill="1" applyBorder="1" applyAlignment="1">
      <alignment/>
    </xf>
    <xf numFmtId="0" fontId="15" fillId="0" borderId="0" xfId="0" applyFont="1" applyFill="1" applyBorder="1" applyAlignment="1">
      <alignment vertical="center"/>
    </xf>
    <xf numFmtId="0" fontId="13" fillId="0" borderId="0" xfId="0" applyFont="1" applyFill="1" applyBorder="1" applyAlignment="1">
      <alignment/>
    </xf>
    <xf numFmtId="0" fontId="15" fillId="6" borderId="1" xfId="0" applyFont="1" applyFill="1" applyBorder="1" applyAlignment="1">
      <alignment horizontal="center" vertical="center"/>
    </xf>
    <xf numFmtId="180" fontId="1" fillId="6" borderId="22" xfId="0" applyNumberFormat="1" applyFont="1" applyFill="1" applyBorder="1" applyAlignment="1">
      <alignment horizontal="center"/>
    </xf>
    <xf numFmtId="0" fontId="15" fillId="0" borderId="0" xfId="0" applyFont="1" applyBorder="1" applyAlignment="1">
      <alignment horizontal="center"/>
    </xf>
    <xf numFmtId="0" fontId="13" fillId="0" borderId="0" xfId="0" applyFont="1" applyFill="1" applyBorder="1" applyAlignment="1">
      <alignment/>
    </xf>
    <xf numFmtId="0" fontId="15" fillId="0" borderId="0" xfId="0" applyFont="1" applyFill="1" applyBorder="1" applyAlignment="1">
      <alignment horizontal="center" vertical="center"/>
    </xf>
    <xf numFmtId="180" fontId="0" fillId="0" borderId="0" xfId="0" applyNumberFormat="1" applyFont="1" applyFill="1" applyBorder="1" applyAlignment="1">
      <alignment horizontal="center"/>
    </xf>
    <xf numFmtId="0" fontId="30" fillId="0" borderId="0" xfId="0" applyFont="1" applyFill="1" applyBorder="1" applyAlignment="1">
      <alignment vertical="center"/>
    </xf>
    <xf numFmtId="0" fontId="16" fillId="0" borderId="22" xfId="0" applyFont="1" applyFill="1" applyBorder="1" applyAlignment="1">
      <alignment horizontal="center" vertical="center"/>
    </xf>
    <xf numFmtId="0" fontId="0" fillId="6" borderId="36" xfId="0" applyFill="1" applyBorder="1" applyAlignment="1">
      <alignment/>
    </xf>
    <xf numFmtId="0" fontId="0" fillId="6" borderId="34" xfId="0" applyFill="1" applyBorder="1" applyAlignment="1">
      <alignment/>
    </xf>
    <xf numFmtId="0" fontId="0" fillId="6" borderId="37" xfId="0" applyFill="1" applyBorder="1" applyAlignment="1">
      <alignment/>
    </xf>
    <xf numFmtId="0" fontId="0" fillId="11" borderId="27" xfId="0" applyFill="1" applyBorder="1" applyAlignment="1">
      <alignment/>
    </xf>
    <xf numFmtId="0" fontId="0" fillId="11" borderId="26" xfId="0" applyFill="1" applyBorder="1" applyAlignment="1">
      <alignment/>
    </xf>
    <xf numFmtId="0" fontId="31" fillId="11" borderId="23" xfId="0" applyFont="1" applyFill="1" applyBorder="1" applyAlignment="1">
      <alignment/>
    </xf>
    <xf numFmtId="0" fontId="13" fillId="6" borderId="36" xfId="0" applyFont="1" applyFill="1" applyBorder="1" applyAlignment="1">
      <alignment/>
    </xf>
    <xf numFmtId="0" fontId="13" fillId="6" borderId="37" xfId="0" applyFont="1" applyFill="1" applyBorder="1" applyAlignment="1">
      <alignment/>
    </xf>
    <xf numFmtId="0" fontId="0" fillId="8" borderId="33" xfId="0" applyFill="1" applyBorder="1" applyAlignment="1">
      <alignment/>
    </xf>
    <xf numFmtId="180" fontId="18" fillId="0" borderId="0" xfId="0" applyNumberFormat="1" applyFont="1" applyFill="1" applyBorder="1" applyAlignment="1">
      <alignment horizontal="center" vertical="center" wrapText="1"/>
    </xf>
    <xf numFmtId="0" fontId="26" fillId="0" borderId="24" xfId="0" applyFont="1" applyBorder="1" applyAlignment="1">
      <alignment horizontal="center" vertical="center" wrapText="1"/>
    </xf>
    <xf numFmtId="0" fontId="26" fillId="0" borderId="13" xfId="0" applyFont="1" applyBorder="1" applyAlignment="1">
      <alignment horizontal="center" vertical="center" wrapText="1"/>
    </xf>
    <xf numFmtId="0" fontId="0" fillId="6" borderId="14" xfId="0" applyFill="1" applyBorder="1" applyAlignment="1">
      <alignment/>
    </xf>
    <xf numFmtId="0" fontId="0" fillId="6" borderId="35" xfId="0" applyFill="1" applyBorder="1" applyAlignment="1">
      <alignment/>
    </xf>
    <xf numFmtId="0" fontId="0" fillId="6" borderId="38" xfId="0" applyFill="1" applyBorder="1" applyAlignment="1">
      <alignment/>
    </xf>
    <xf numFmtId="0" fontId="0" fillId="11" borderId="52" xfId="0" applyFill="1" applyBorder="1" applyAlignment="1">
      <alignment/>
    </xf>
    <xf numFmtId="0" fontId="0" fillId="11" borderId="17" xfId="0" applyFill="1" applyBorder="1" applyAlignment="1">
      <alignment/>
    </xf>
    <xf numFmtId="0" fontId="31" fillId="11" borderId="13" xfId="0" applyFont="1" applyFill="1" applyBorder="1" applyAlignment="1">
      <alignment/>
    </xf>
    <xf numFmtId="0" fontId="13" fillId="6" borderId="14" xfId="0" applyFont="1" applyFill="1" applyBorder="1" applyAlignment="1">
      <alignment/>
    </xf>
    <xf numFmtId="0" fontId="13" fillId="6" borderId="38" xfId="0" applyFont="1" applyFill="1" applyBorder="1" applyAlignment="1">
      <alignment/>
    </xf>
    <xf numFmtId="0" fontId="0" fillId="8" borderId="42" xfId="0" applyFill="1" applyBorder="1" applyAlignment="1">
      <alignment/>
    </xf>
    <xf numFmtId="0" fontId="0" fillId="11" borderId="25" xfId="0" applyFont="1" applyFill="1" applyBorder="1" applyAlignment="1">
      <alignment horizontal="center" vertical="center"/>
    </xf>
    <xf numFmtId="0" fontId="18" fillId="0" borderId="32" xfId="0" applyFont="1" applyFill="1" applyBorder="1" applyAlignment="1">
      <alignment horizontal="center"/>
    </xf>
    <xf numFmtId="0" fontId="18" fillId="0" borderId="22" xfId="0" applyFont="1" applyFill="1" applyBorder="1" applyAlignment="1">
      <alignment horizontal="center"/>
    </xf>
    <xf numFmtId="0" fontId="2" fillId="0" borderId="13" xfId="0" applyNumberFormat="1" applyFont="1" applyFill="1" applyBorder="1" applyAlignment="1">
      <alignment horizontal="center" vertical="center"/>
    </xf>
    <xf numFmtId="0" fontId="0" fillId="11" borderId="26" xfId="0" applyFill="1" applyBorder="1" applyAlignment="1">
      <alignment/>
    </xf>
    <xf numFmtId="0" fontId="0" fillId="11" borderId="17" xfId="0" applyFill="1" applyBorder="1" applyAlignment="1">
      <alignment/>
    </xf>
    <xf numFmtId="0" fontId="26" fillId="0" borderId="22" xfId="0" applyFont="1" applyBorder="1" applyAlignment="1">
      <alignment horizontal="center" vertical="center" wrapText="1"/>
    </xf>
    <xf numFmtId="0" fontId="0" fillId="0" borderId="22" xfId="0" applyFill="1" applyBorder="1" applyAlignment="1">
      <alignment/>
    </xf>
    <xf numFmtId="0" fontId="0" fillId="0" borderId="22" xfId="0" applyFill="1" applyBorder="1" applyAlignment="1">
      <alignment horizontal="center"/>
    </xf>
    <xf numFmtId="0" fontId="0" fillId="0" borderId="22" xfId="0" applyFill="1" applyBorder="1" applyAlignment="1">
      <alignment/>
    </xf>
    <xf numFmtId="0" fontId="0" fillId="0" borderId="0" xfId="0" applyFont="1" applyFill="1" applyBorder="1" applyAlignment="1">
      <alignment horizontal="center" vertical="center"/>
    </xf>
    <xf numFmtId="0" fontId="0" fillId="11" borderId="46" xfId="0" applyFill="1" applyBorder="1" applyAlignment="1">
      <alignment/>
    </xf>
    <xf numFmtId="0" fontId="0" fillId="11" borderId="27" xfId="0" applyFill="1" applyBorder="1" applyAlignment="1">
      <alignment/>
    </xf>
    <xf numFmtId="0" fontId="0" fillId="8" borderId="32" xfId="0" applyFill="1" applyBorder="1" applyAlignment="1">
      <alignment/>
    </xf>
    <xf numFmtId="0" fontId="20" fillId="0" borderId="0" xfId="0" applyFont="1" applyFill="1" applyBorder="1" applyAlignment="1">
      <alignment horizontal="center" vertical="center" wrapText="1"/>
    </xf>
    <xf numFmtId="0" fontId="0" fillId="11" borderId="51" xfId="0" applyFill="1" applyBorder="1" applyAlignment="1">
      <alignment/>
    </xf>
    <xf numFmtId="0" fontId="0" fillId="11" borderId="52" xfId="0" applyFill="1" applyBorder="1" applyAlignment="1">
      <alignment/>
    </xf>
    <xf numFmtId="0" fontId="0" fillId="8" borderId="25" xfId="0" applyFill="1" applyBorder="1" applyAlignment="1">
      <alignment/>
    </xf>
    <xf numFmtId="0" fontId="33" fillId="0" borderId="0" xfId="0" applyFont="1" applyBorder="1" applyAlignment="1">
      <alignment/>
    </xf>
    <xf numFmtId="0" fontId="0" fillId="0" borderId="0" xfId="0" applyBorder="1" applyAlignment="1">
      <alignment horizontal="center" wrapText="1"/>
    </xf>
    <xf numFmtId="0" fontId="0" fillId="0" borderId="0" xfId="0" applyBorder="1" applyAlignment="1">
      <alignment horizontal="center"/>
    </xf>
    <xf numFmtId="0" fontId="13" fillId="0" borderId="0" xfId="0" applyFont="1" applyBorder="1" applyAlignment="1">
      <alignment/>
    </xf>
    <xf numFmtId="0" fontId="33" fillId="0" borderId="13" xfId="0" applyFont="1" applyBorder="1" applyAlignment="1">
      <alignment/>
    </xf>
    <xf numFmtId="0" fontId="0" fillId="8" borderId="2" xfId="0" applyFill="1" applyBorder="1" applyAlignment="1">
      <alignment/>
    </xf>
    <xf numFmtId="0" fontId="16" fillId="0" borderId="22" xfId="0" applyFont="1" applyBorder="1" applyAlignment="1">
      <alignment horizontal="center" vertical="center"/>
    </xf>
    <xf numFmtId="0" fontId="0" fillId="0" borderId="13" xfId="0" applyBorder="1" applyAlignment="1">
      <alignment horizontal="center" vertical="center"/>
    </xf>
    <xf numFmtId="0" fontId="16" fillId="0" borderId="1" xfId="0" applyFont="1" applyFill="1" applyBorder="1" applyAlignment="1">
      <alignment horizontal="center" vertical="center"/>
    </xf>
    <xf numFmtId="0" fontId="19" fillId="0" borderId="22" xfId="0" applyFont="1" applyFill="1" applyBorder="1" applyAlignment="1">
      <alignment horizontal="center" vertical="center"/>
    </xf>
    <xf numFmtId="0" fontId="16" fillId="0" borderId="67" xfId="0" applyFont="1" applyFill="1" applyBorder="1" applyAlignment="1">
      <alignment horizontal="center" vertical="center"/>
    </xf>
    <xf numFmtId="0" fontId="19" fillId="0" borderId="66" xfId="0" applyFont="1" applyFill="1" applyBorder="1" applyAlignment="1">
      <alignment horizontal="center" vertical="center"/>
    </xf>
    <xf numFmtId="0" fontId="21" fillId="6" borderId="22" xfId="0" applyFont="1" applyFill="1" applyBorder="1" applyAlignment="1">
      <alignment horizontal="center" vertical="center"/>
    </xf>
    <xf numFmtId="0" fontId="18" fillId="6" borderId="13" xfId="0" applyFont="1" applyFill="1" applyBorder="1" applyAlignment="1">
      <alignment horizontal="center" vertical="center"/>
    </xf>
    <xf numFmtId="0" fontId="22" fillId="0" borderId="66" xfId="0" applyFont="1" applyFill="1" applyBorder="1" applyAlignment="1">
      <alignment horizontal="center" vertical="center" wrapText="1"/>
    </xf>
    <xf numFmtId="0" fontId="22" fillId="0" borderId="70" xfId="0" applyFont="1" applyFill="1" applyBorder="1" applyAlignment="1">
      <alignment horizontal="center" vertical="center" wrapText="1"/>
    </xf>
    <xf numFmtId="0" fontId="21" fillId="0" borderId="23" xfId="0" applyFont="1" applyFill="1" applyBorder="1" applyAlignment="1">
      <alignment horizontal="center" vertical="center"/>
    </xf>
    <xf numFmtId="0" fontId="16" fillId="0" borderId="22" xfId="0" applyNumberFormat="1" applyFont="1" applyFill="1" applyBorder="1" applyAlignment="1">
      <alignment horizontal="center" vertical="center"/>
    </xf>
    <xf numFmtId="0" fontId="26" fillId="0" borderId="0" xfId="0" applyFont="1" applyFill="1" applyBorder="1" applyAlignment="1">
      <alignment vertical="center" wrapText="1"/>
    </xf>
    <xf numFmtId="0" fontId="0" fillId="11" borderId="32" xfId="0" applyFill="1" applyBorder="1" applyAlignment="1">
      <alignment/>
    </xf>
    <xf numFmtId="0" fontId="13" fillId="6" borderId="39" xfId="0" applyFont="1" applyFill="1" applyBorder="1" applyAlignment="1">
      <alignment/>
    </xf>
    <xf numFmtId="0" fontId="13" fillId="6" borderId="41" xfId="0" applyFont="1" applyFill="1" applyBorder="1" applyAlignment="1">
      <alignment/>
    </xf>
    <xf numFmtId="0" fontId="0" fillId="6" borderId="0" xfId="0" applyFill="1" applyBorder="1" applyAlignment="1">
      <alignment/>
    </xf>
    <xf numFmtId="0" fontId="0" fillId="11" borderId="66" xfId="0" applyFill="1" applyBorder="1" applyAlignment="1">
      <alignment/>
    </xf>
    <xf numFmtId="0" fontId="0" fillId="0" borderId="13" xfId="0" applyFill="1" applyBorder="1" applyAlignment="1">
      <alignment horizontal="center"/>
    </xf>
    <xf numFmtId="0" fontId="26" fillId="0" borderId="0" xfId="0" applyFont="1" applyBorder="1" applyAlignment="1">
      <alignment horizontal="center" vertical="center" wrapText="1"/>
    </xf>
    <xf numFmtId="0" fontId="0" fillId="11" borderId="0" xfId="0" applyFill="1" applyBorder="1" applyAlignment="1">
      <alignment/>
    </xf>
    <xf numFmtId="0" fontId="0" fillId="8" borderId="0" xfId="0" applyFill="1" applyBorder="1" applyAlignment="1">
      <alignment/>
    </xf>
    <xf numFmtId="0" fontId="0" fillId="11" borderId="0" xfId="0" applyFont="1" applyFill="1" applyBorder="1" applyAlignment="1">
      <alignment horizontal="center" vertical="center"/>
    </xf>
    <xf numFmtId="180" fontId="0" fillId="0" borderId="0" xfId="0" applyNumberFormat="1" applyFill="1" applyBorder="1" applyAlignment="1">
      <alignment horizontal="center"/>
    </xf>
    <xf numFmtId="2" fontId="0" fillId="0" borderId="0" xfId="0" applyNumberFormat="1" applyFill="1" applyBorder="1" applyAlignment="1">
      <alignment horizontal="center"/>
    </xf>
    <xf numFmtId="0" fontId="33" fillId="0" borderId="22" xfId="0" applyFont="1" applyBorder="1" applyAlignment="1">
      <alignment/>
    </xf>
    <xf numFmtId="0" fontId="15" fillId="0" borderId="22" xfId="0" applyFont="1" applyFill="1" applyBorder="1" applyAlignment="1">
      <alignment vertical="center"/>
    </xf>
    <xf numFmtId="0" fontId="15" fillId="0" borderId="13" xfId="0" applyFont="1" applyFill="1" applyBorder="1" applyAlignment="1">
      <alignment horizontal="center"/>
    </xf>
    <xf numFmtId="180" fontId="0" fillId="0" borderId="13" xfId="0" applyNumberFormat="1" applyFont="1" applyFill="1" applyBorder="1" applyAlignment="1">
      <alignment horizontal="center"/>
    </xf>
    <xf numFmtId="0" fontId="1" fillId="10" borderId="13" xfId="0" applyFont="1" applyFill="1" applyBorder="1" applyAlignment="1">
      <alignment horizontal="right"/>
    </xf>
    <xf numFmtId="0" fontId="0" fillId="10" borderId="13" xfId="0" applyFill="1" applyBorder="1" applyAlignment="1">
      <alignment/>
    </xf>
    <xf numFmtId="0" fontId="15" fillId="10" borderId="13" xfId="0" applyFont="1" applyFill="1" applyBorder="1" applyAlignment="1">
      <alignment horizontal="center"/>
    </xf>
    <xf numFmtId="0" fontId="0" fillId="8" borderId="0" xfId="0" applyFill="1" applyBorder="1" applyAlignment="1">
      <alignment horizontal="center"/>
    </xf>
    <xf numFmtId="0" fontId="15" fillId="6" borderId="0" xfId="0" applyFont="1" applyFill="1" applyBorder="1" applyAlignment="1">
      <alignment horizontal="center" vertical="center"/>
    </xf>
    <xf numFmtId="180" fontId="1" fillId="6" borderId="0" xfId="0" applyNumberFormat="1" applyFont="1" applyFill="1" applyBorder="1" applyAlignment="1">
      <alignment horizontal="center"/>
    </xf>
    <xf numFmtId="0" fontId="36" fillId="0" borderId="15" xfId="0" applyFont="1" applyBorder="1" applyAlignment="1">
      <alignment horizontal="left"/>
    </xf>
    <xf numFmtId="0" fontId="11" fillId="0" borderId="47" xfId="0" applyFont="1" applyBorder="1" applyAlignment="1">
      <alignment horizontal="left"/>
    </xf>
    <xf numFmtId="0" fontId="11" fillId="0" borderId="16" xfId="0" applyFont="1" applyBorder="1" applyAlignment="1">
      <alignment/>
    </xf>
    <xf numFmtId="0" fontId="11" fillId="0" borderId="15" xfId="0" applyFont="1" applyBorder="1" applyAlignment="1">
      <alignment horizontal="left"/>
    </xf>
    <xf numFmtId="0" fontId="11" fillId="0" borderId="49" xfId="0" applyFont="1" applyBorder="1" applyAlignment="1">
      <alignment horizontal="left"/>
    </xf>
    <xf numFmtId="0" fontId="11" fillId="0" borderId="46" xfId="0" applyFont="1" applyBorder="1" applyAlignment="1">
      <alignment horizontal="left"/>
    </xf>
    <xf numFmtId="0" fontId="11" fillId="0" borderId="27" xfId="0" applyFont="1" applyBorder="1" applyAlignment="1">
      <alignment horizontal="left"/>
    </xf>
    <xf numFmtId="0" fontId="0" fillId="0" borderId="66" xfId="0" applyFill="1" applyBorder="1" applyAlignment="1">
      <alignment horizontal="center"/>
    </xf>
    <xf numFmtId="1" fontId="0" fillId="0" borderId="0" xfId="0" applyNumberFormat="1" applyAlignment="1">
      <alignment/>
    </xf>
    <xf numFmtId="0" fontId="11" fillId="0" borderId="26" xfId="0" applyFont="1" applyBorder="1" applyAlignment="1">
      <alignment/>
    </xf>
    <xf numFmtId="0" fontId="0" fillId="5" borderId="1" xfId="0" applyFill="1" applyBorder="1" applyAlignment="1">
      <alignment horizontal="center"/>
    </xf>
    <xf numFmtId="0" fontId="0" fillId="5" borderId="23" xfId="0" applyFill="1" applyBorder="1" applyAlignment="1">
      <alignment horizontal="center"/>
    </xf>
    <xf numFmtId="0" fontId="0" fillId="5" borderId="2" xfId="0"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49" xfId="0" applyBorder="1" applyAlignment="1">
      <alignment horizontal="center"/>
    </xf>
    <xf numFmtId="0" fontId="0" fillId="0" borderId="15" xfId="0" applyBorder="1" applyAlignment="1">
      <alignment horizontal="center"/>
    </xf>
    <xf numFmtId="0" fontId="0" fillId="0" borderId="71" xfId="0" applyBorder="1" applyAlignment="1">
      <alignment horizontal="center"/>
    </xf>
    <xf numFmtId="0" fontId="0" fillId="0" borderId="28" xfId="0" applyBorder="1" applyAlignment="1">
      <alignment horizontal="center"/>
    </xf>
    <xf numFmtId="0" fontId="0" fillId="0" borderId="48" xfId="0" applyBorder="1" applyAlignment="1">
      <alignment horizontal="center"/>
    </xf>
    <xf numFmtId="0" fontId="0" fillId="0" borderId="27" xfId="0" applyBorder="1" applyAlignment="1">
      <alignment horizontal="center"/>
    </xf>
    <xf numFmtId="0" fontId="0" fillId="0" borderId="14" xfId="0" applyBorder="1" applyAlignment="1">
      <alignment horizontal="center"/>
    </xf>
    <xf numFmtId="0" fontId="0" fillId="0" borderId="38" xfId="0" applyBorder="1" applyAlignment="1">
      <alignment horizontal="center"/>
    </xf>
    <xf numFmtId="0" fontId="0" fillId="0" borderId="24" xfId="0" applyBorder="1" applyAlignment="1">
      <alignment horizontal="center"/>
    </xf>
    <xf numFmtId="0" fontId="0" fillId="0" borderId="42" xfId="0" applyBorder="1" applyAlignment="1">
      <alignment horizontal="center"/>
    </xf>
    <xf numFmtId="0" fontId="0" fillId="0" borderId="1" xfId="0" applyBorder="1" applyAlignment="1" quotePrefix="1">
      <alignment horizontal="center"/>
    </xf>
    <xf numFmtId="0" fontId="0" fillId="0" borderId="23" xfId="0" applyBorder="1" applyAlignment="1" quotePrefix="1">
      <alignment horizontal="center"/>
    </xf>
    <xf numFmtId="0" fontId="0" fillId="0" borderId="2" xfId="0" applyBorder="1" applyAlignment="1" quotePrefix="1">
      <alignment horizontal="center"/>
    </xf>
    <xf numFmtId="0" fontId="0" fillId="0" borderId="1" xfId="0" applyFont="1" applyFill="1" applyBorder="1" applyAlignment="1">
      <alignment horizontal="center"/>
    </xf>
    <xf numFmtId="0" fontId="0" fillId="0" borderId="23" xfId="0" applyFont="1" applyFill="1" applyBorder="1" applyAlignment="1">
      <alignment horizontal="center"/>
    </xf>
    <xf numFmtId="0" fontId="0" fillId="0" borderId="2" xfId="0" applyFont="1" applyFill="1" applyBorder="1" applyAlignment="1">
      <alignment horizontal="center"/>
    </xf>
    <xf numFmtId="0" fontId="0" fillId="0" borderId="1" xfId="0" applyBorder="1" applyAlignment="1">
      <alignment horizontal="center"/>
    </xf>
    <xf numFmtId="0" fontId="0" fillId="0" borderId="23" xfId="0" applyBorder="1" applyAlignment="1">
      <alignment horizontal="center"/>
    </xf>
    <xf numFmtId="0" fontId="0" fillId="0" borderId="2" xfId="0" applyBorder="1" applyAlignment="1">
      <alignment horizontal="center"/>
    </xf>
    <xf numFmtId="0" fontId="4" fillId="0" borderId="9" xfId="0" applyFont="1" applyFill="1" applyBorder="1" applyAlignment="1">
      <alignment horizontal="left"/>
    </xf>
    <xf numFmtId="0" fontId="4" fillId="0" borderId="10" xfId="0" applyFont="1" applyFill="1" applyBorder="1" applyAlignment="1">
      <alignment horizontal="left"/>
    </xf>
    <xf numFmtId="0" fontId="4" fillId="0" borderId="11" xfId="0" applyFont="1" applyFill="1" applyBorder="1" applyAlignment="1">
      <alignment horizontal="left"/>
    </xf>
    <xf numFmtId="0" fontId="2" fillId="0" borderId="0" xfId="0" applyFont="1" applyAlignment="1">
      <alignment horizontal="center"/>
    </xf>
    <xf numFmtId="0" fontId="15" fillId="0" borderId="13" xfId="0" applyFont="1" applyBorder="1" applyAlignment="1">
      <alignment horizont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33" xfId="0" applyFont="1" applyBorder="1" applyAlignment="1">
      <alignment horizontal="center"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42" xfId="0" applyFont="1" applyBorder="1" applyAlignment="1">
      <alignment horizontal="center" vertical="center"/>
    </xf>
    <xf numFmtId="0" fontId="2" fillId="0" borderId="2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2" xfId="0" applyFont="1" applyFill="1" applyBorder="1" applyAlignment="1">
      <alignment horizontal="center" vertical="center"/>
    </xf>
    <xf numFmtId="0" fontId="0" fillId="0" borderId="1" xfId="0" applyFill="1" applyBorder="1" applyAlignment="1">
      <alignment horizontal="center" vertical="center"/>
    </xf>
    <xf numFmtId="0" fontId="0" fillId="0" borderId="23" xfId="0" applyFill="1" applyBorder="1" applyAlignment="1">
      <alignment horizontal="center" vertical="center"/>
    </xf>
    <xf numFmtId="0" fontId="0" fillId="0" borderId="2" xfId="0" applyFill="1" applyBorder="1" applyAlignment="1">
      <alignment horizontal="center" vertical="center"/>
    </xf>
    <xf numFmtId="0" fontId="18" fillId="0" borderId="1" xfId="0" applyFont="1" applyFill="1" applyBorder="1" applyAlignment="1">
      <alignment horizontal="center"/>
    </xf>
    <xf numFmtId="0" fontId="18" fillId="0" borderId="2" xfId="0" applyFont="1" applyFill="1" applyBorder="1" applyAlignment="1">
      <alignment horizontal="center"/>
    </xf>
    <xf numFmtId="0" fontId="0" fillId="8" borderId="66" xfId="0" applyFont="1" applyFill="1" applyBorder="1" applyAlignment="1">
      <alignment horizontal="center"/>
    </xf>
    <xf numFmtId="0" fontId="27" fillId="0" borderId="6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70" xfId="0" applyFont="1" applyFill="1" applyBorder="1" applyAlignment="1">
      <alignment horizontal="center" vertical="center"/>
    </xf>
    <xf numFmtId="0" fontId="23" fillId="0" borderId="32" xfId="0" applyFont="1" applyFill="1" applyBorder="1" applyAlignment="1">
      <alignment horizontal="center" vertical="center" wrapText="1"/>
    </xf>
    <xf numFmtId="0" fontId="23" fillId="0" borderId="25" xfId="0" applyFont="1" applyFill="1" applyBorder="1" applyAlignment="1">
      <alignment horizontal="center" vertical="center" wrapText="1"/>
    </xf>
    <xf numFmtId="49" fontId="24" fillId="0" borderId="32" xfId="0" applyNumberFormat="1" applyFont="1" applyBorder="1" applyAlignment="1">
      <alignment horizontal="center" vertical="center" wrapText="1"/>
    </xf>
    <xf numFmtId="49" fontId="24" fillId="0" borderId="25" xfId="0" applyNumberFormat="1" applyFont="1" applyBorder="1" applyAlignment="1">
      <alignment horizontal="center" vertical="center" wrapText="1"/>
    </xf>
    <xf numFmtId="0" fontId="26" fillId="9" borderId="21" xfId="0" applyFont="1" applyFill="1" applyBorder="1" applyAlignment="1">
      <alignment horizontal="center" vertical="center" wrapText="1"/>
    </xf>
    <xf numFmtId="0" fontId="26" fillId="9" borderId="33" xfId="0" applyFont="1" applyFill="1" applyBorder="1" applyAlignment="1">
      <alignment horizontal="center" vertical="center" wrapText="1"/>
    </xf>
    <xf numFmtId="0" fontId="26" fillId="9" borderId="24" xfId="0" applyFont="1" applyFill="1" applyBorder="1" applyAlignment="1">
      <alignment horizontal="center" vertical="center" wrapText="1"/>
    </xf>
    <xf numFmtId="0" fontId="26" fillId="9" borderId="42" xfId="0" applyFont="1" applyFill="1" applyBorder="1" applyAlignment="1">
      <alignment horizontal="center" vertical="center" wrapText="1"/>
    </xf>
    <xf numFmtId="0" fontId="0" fillId="0" borderId="67" xfId="0" applyFont="1" applyFill="1" applyBorder="1" applyAlignment="1">
      <alignment horizontal="center"/>
    </xf>
    <xf numFmtId="0" fontId="0" fillId="0" borderId="0" xfId="0" applyFont="1" applyFill="1" applyBorder="1" applyAlignment="1">
      <alignment horizontal="center"/>
    </xf>
    <xf numFmtId="0" fontId="0" fillId="0" borderId="70" xfId="0" applyFont="1" applyFill="1" applyBorder="1" applyAlignment="1">
      <alignment horizontal="center"/>
    </xf>
    <xf numFmtId="1" fontId="1" fillId="0" borderId="21" xfId="0" applyNumberFormat="1" applyFont="1" applyFill="1" applyBorder="1" applyAlignment="1">
      <alignment horizontal="center" vertical="center"/>
    </xf>
    <xf numFmtId="1" fontId="1" fillId="0" borderId="20" xfId="0" applyNumberFormat="1" applyFont="1" applyFill="1" applyBorder="1" applyAlignment="1">
      <alignment horizontal="center" vertical="center"/>
    </xf>
    <xf numFmtId="1" fontId="1" fillId="0" borderId="33" xfId="0" applyNumberFormat="1" applyFont="1" applyFill="1" applyBorder="1" applyAlignment="1">
      <alignment horizontal="center" vertical="center"/>
    </xf>
    <xf numFmtId="1" fontId="1" fillId="0" borderId="24" xfId="0" applyNumberFormat="1" applyFont="1" applyFill="1" applyBorder="1" applyAlignment="1">
      <alignment horizontal="center" vertical="center"/>
    </xf>
    <xf numFmtId="1" fontId="1" fillId="0" borderId="13" xfId="0" applyNumberFormat="1" applyFont="1" applyFill="1" applyBorder="1" applyAlignment="1">
      <alignment horizontal="center" vertical="center"/>
    </xf>
    <xf numFmtId="1" fontId="1" fillId="0" borderId="42" xfId="0" applyNumberFormat="1" applyFont="1" applyFill="1" applyBorder="1" applyAlignment="1">
      <alignment horizontal="center" vertical="center"/>
    </xf>
    <xf numFmtId="49" fontId="24" fillId="0" borderId="32" xfId="0" applyNumberFormat="1" applyFont="1" applyFill="1" applyBorder="1" applyAlignment="1">
      <alignment horizontal="center" vertical="center" wrapText="1"/>
    </xf>
    <xf numFmtId="49" fontId="24" fillId="0" borderId="25" xfId="0" applyNumberFormat="1" applyFont="1" applyFill="1" applyBorder="1" applyAlignment="1">
      <alignment horizontal="center" vertical="center" wrapText="1"/>
    </xf>
    <xf numFmtId="0" fontId="0" fillId="9" borderId="21" xfId="0" applyFont="1" applyFill="1" applyBorder="1" applyAlignment="1">
      <alignment horizontal="center"/>
    </xf>
    <xf numFmtId="0" fontId="0" fillId="9" borderId="20" xfId="0" applyFont="1" applyFill="1" applyBorder="1" applyAlignment="1">
      <alignment horizontal="center"/>
    </xf>
    <xf numFmtId="0" fontId="0" fillId="9" borderId="33" xfId="0" applyFont="1" applyFill="1" applyBorder="1" applyAlignment="1">
      <alignment horizontal="center"/>
    </xf>
    <xf numFmtId="0" fontId="13" fillId="0" borderId="67" xfId="0" applyFont="1" applyFill="1" applyBorder="1" applyAlignment="1">
      <alignment horizontal="center"/>
    </xf>
    <xf numFmtId="0" fontId="13" fillId="0" borderId="70" xfId="0" applyFont="1" applyFill="1" applyBorder="1" applyAlignment="1">
      <alignment horizontal="center"/>
    </xf>
    <xf numFmtId="0" fontId="0" fillId="8" borderId="32" xfId="0" applyFill="1" applyBorder="1" applyAlignment="1">
      <alignment horizontal="center"/>
    </xf>
    <xf numFmtId="0" fontId="0" fillId="8" borderId="25" xfId="0" applyFill="1" applyBorder="1" applyAlignment="1">
      <alignment horizontal="center"/>
    </xf>
    <xf numFmtId="0" fontId="13" fillId="0" borderId="21" xfId="0" applyFont="1" applyFill="1" applyBorder="1" applyAlignment="1">
      <alignment horizontal="center"/>
    </xf>
    <xf numFmtId="0" fontId="13" fillId="0" borderId="33" xfId="0" applyFont="1" applyFill="1" applyBorder="1" applyAlignment="1">
      <alignment horizontal="center"/>
    </xf>
    <xf numFmtId="0" fontId="13" fillId="0" borderId="24" xfId="0" applyFont="1" applyFill="1" applyBorder="1" applyAlignment="1">
      <alignment horizontal="center"/>
    </xf>
    <xf numFmtId="0" fontId="13" fillId="0" borderId="42" xfId="0" applyFont="1" applyFill="1" applyBorder="1" applyAlignment="1">
      <alignment horizontal="center"/>
    </xf>
    <xf numFmtId="2" fontId="1" fillId="0" borderId="21"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33" xfId="0" applyNumberFormat="1" applyFont="1" applyFill="1" applyBorder="1" applyAlignment="1">
      <alignment horizontal="center"/>
    </xf>
    <xf numFmtId="2" fontId="1" fillId="0" borderId="24" xfId="0" applyNumberFormat="1" applyFont="1" applyFill="1" applyBorder="1" applyAlignment="1">
      <alignment horizontal="center"/>
    </xf>
    <xf numFmtId="2" fontId="1" fillId="0" borderId="13" xfId="0" applyNumberFormat="1" applyFont="1" applyFill="1" applyBorder="1" applyAlignment="1">
      <alignment horizontal="center"/>
    </xf>
    <xf numFmtId="2" fontId="1" fillId="0" borderId="42" xfId="0" applyNumberFormat="1" applyFont="1" applyFill="1" applyBorder="1" applyAlignment="1">
      <alignment horizontal="center"/>
    </xf>
    <xf numFmtId="49" fontId="28" fillId="0" borderId="32" xfId="0" applyNumberFormat="1" applyFont="1" applyFill="1" applyBorder="1" applyAlignment="1">
      <alignment horizontal="center" vertical="center" wrapText="1"/>
    </xf>
    <xf numFmtId="49" fontId="28" fillId="0" borderId="25" xfId="0" applyNumberFormat="1" applyFont="1" applyFill="1" applyBorder="1" applyAlignment="1">
      <alignment horizontal="center" vertical="center" wrapText="1"/>
    </xf>
    <xf numFmtId="180" fontId="16" fillId="0" borderId="21" xfId="0" applyNumberFormat="1" applyFont="1" applyFill="1" applyBorder="1" applyAlignment="1">
      <alignment horizontal="center" vertical="center"/>
    </xf>
    <xf numFmtId="180" fontId="16" fillId="0" borderId="20" xfId="0" applyNumberFormat="1" applyFont="1" applyFill="1" applyBorder="1" applyAlignment="1">
      <alignment horizontal="center" vertical="center"/>
    </xf>
    <xf numFmtId="180" fontId="16" fillId="0" borderId="33" xfId="0" applyNumberFormat="1" applyFont="1" applyFill="1" applyBorder="1" applyAlignment="1">
      <alignment horizontal="center" vertical="center"/>
    </xf>
    <xf numFmtId="180" fontId="16" fillId="0" borderId="24" xfId="0" applyNumberFormat="1" applyFont="1" applyFill="1" applyBorder="1" applyAlignment="1">
      <alignment horizontal="center" vertical="center"/>
    </xf>
    <xf numFmtId="180" fontId="16" fillId="0" borderId="13" xfId="0" applyNumberFormat="1" applyFont="1" applyFill="1" applyBorder="1" applyAlignment="1">
      <alignment horizontal="center" vertical="center"/>
    </xf>
    <xf numFmtId="180" fontId="16" fillId="0" borderId="42" xfId="0" applyNumberFormat="1" applyFont="1" applyFill="1" applyBorder="1" applyAlignment="1">
      <alignment horizontal="center" vertical="center"/>
    </xf>
    <xf numFmtId="0" fontId="29" fillId="0" borderId="32"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0" fillId="9" borderId="1" xfId="0" applyFont="1" applyFill="1" applyBorder="1" applyAlignment="1">
      <alignment horizontal="center"/>
    </xf>
    <xf numFmtId="0" fontId="0" fillId="9" borderId="23" xfId="0" applyFont="1" applyFill="1" applyBorder="1" applyAlignment="1">
      <alignment horizontal="center"/>
    </xf>
    <xf numFmtId="0" fontId="0" fillId="9" borderId="2" xfId="0" applyFont="1" applyFill="1" applyBorder="1" applyAlignment="1">
      <alignment horizontal="center"/>
    </xf>
    <xf numFmtId="0" fontId="27" fillId="0" borderId="21"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33" xfId="0" applyFont="1" applyFill="1" applyBorder="1" applyAlignment="1">
      <alignment horizontal="center" vertical="center"/>
    </xf>
    <xf numFmtId="0" fontId="23" fillId="0" borderId="32" xfId="0" applyFont="1" applyBorder="1" applyAlignment="1">
      <alignment horizontal="center" vertical="center" wrapText="1"/>
    </xf>
    <xf numFmtId="0" fontId="23" fillId="0" borderId="25" xfId="0" applyFont="1" applyBorder="1" applyAlignment="1">
      <alignment horizontal="center" vertical="center" wrapText="1"/>
    </xf>
    <xf numFmtId="0" fontId="27" fillId="0" borderId="1"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2" xfId="0" applyFont="1" applyFill="1" applyBorder="1" applyAlignment="1">
      <alignment horizontal="center" vertical="center"/>
    </xf>
    <xf numFmtId="0" fontId="0" fillId="9" borderId="24" xfId="0" applyFont="1" applyFill="1" applyBorder="1" applyAlignment="1">
      <alignment horizontal="center"/>
    </xf>
    <xf numFmtId="0" fontId="0" fillId="9" borderId="13" xfId="0" applyFont="1" applyFill="1" applyBorder="1" applyAlignment="1">
      <alignment horizontal="center"/>
    </xf>
    <xf numFmtId="0" fontId="0" fillId="9" borderId="42" xfId="0" applyFont="1" applyFill="1" applyBorder="1" applyAlignment="1">
      <alignment horizontal="center"/>
    </xf>
    <xf numFmtId="0" fontId="0" fillId="0" borderId="13" xfId="0" applyFont="1" applyFill="1" applyBorder="1" applyAlignment="1">
      <alignment horizontal="center"/>
    </xf>
    <xf numFmtId="0" fontId="0" fillId="0" borderId="42" xfId="0" applyFont="1" applyFill="1" applyBorder="1" applyAlignment="1">
      <alignment horizontal="center"/>
    </xf>
    <xf numFmtId="0" fontId="0" fillId="9" borderId="1" xfId="0" applyFill="1" applyBorder="1" applyAlignment="1">
      <alignment horizontal="center"/>
    </xf>
    <xf numFmtId="0" fontId="0" fillId="9" borderId="23" xfId="0" applyFill="1" applyBorder="1" applyAlignment="1">
      <alignment horizontal="center"/>
    </xf>
    <xf numFmtId="0" fontId="0" fillId="9" borderId="2" xfId="0" applyFill="1" applyBorder="1" applyAlignment="1">
      <alignment horizontal="center"/>
    </xf>
    <xf numFmtId="180" fontId="16" fillId="0" borderId="1" xfId="0" applyNumberFormat="1" applyFont="1" applyFill="1" applyBorder="1" applyAlignment="1">
      <alignment horizontal="center" vertical="center"/>
    </xf>
    <xf numFmtId="180" fontId="16" fillId="0" borderId="23" xfId="0" applyNumberFormat="1" applyFont="1" applyFill="1" applyBorder="1" applyAlignment="1">
      <alignment horizontal="center" vertical="center"/>
    </xf>
    <xf numFmtId="180" fontId="16" fillId="0" borderId="2" xfId="0" applyNumberFormat="1" applyFont="1" applyFill="1" applyBorder="1" applyAlignment="1">
      <alignment horizontal="center" vertical="center"/>
    </xf>
    <xf numFmtId="0" fontId="15" fillId="6" borderId="1" xfId="0" applyFont="1" applyFill="1" applyBorder="1" applyAlignment="1">
      <alignment horizontal="center" vertical="center"/>
    </xf>
    <xf numFmtId="0" fontId="15" fillId="6" borderId="23" xfId="0" applyFont="1" applyFill="1" applyBorder="1" applyAlignment="1">
      <alignment horizontal="center" vertical="center"/>
    </xf>
    <xf numFmtId="0" fontId="15" fillId="6" borderId="2" xfId="0" applyFont="1" applyFill="1" applyBorder="1" applyAlignment="1">
      <alignment horizontal="center" vertical="center"/>
    </xf>
    <xf numFmtId="0" fontId="15" fillId="0" borderId="0" xfId="0" applyFont="1" applyBorder="1" applyAlignment="1">
      <alignment horizont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26" fillId="0" borderId="21"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3" xfId="0" applyFont="1" applyBorder="1" applyAlignment="1">
      <alignment horizontal="center" vertical="center" wrapText="1"/>
    </xf>
    <xf numFmtId="0" fontId="0" fillId="0" borderId="32" xfId="0" applyFill="1" applyBorder="1" applyAlignment="1">
      <alignment horizontal="center"/>
    </xf>
    <xf numFmtId="0" fontId="0" fillId="0" borderId="25" xfId="0" applyFill="1" applyBorder="1" applyAlignment="1">
      <alignment horizontal="center"/>
    </xf>
    <xf numFmtId="0" fontId="0" fillId="11" borderId="32" xfId="0" applyFont="1" applyFill="1" applyBorder="1" applyAlignment="1">
      <alignment horizontal="center" vertical="center"/>
    </xf>
    <xf numFmtId="0" fontId="0" fillId="11" borderId="25" xfId="0" applyFont="1" applyFill="1" applyBorder="1" applyAlignment="1">
      <alignment horizontal="center" vertical="center"/>
    </xf>
    <xf numFmtId="180" fontId="18" fillId="0" borderId="67" xfId="0" applyNumberFormat="1" applyFont="1" applyFill="1" applyBorder="1" applyAlignment="1">
      <alignment horizontal="center" vertical="center" wrapText="1"/>
    </xf>
    <xf numFmtId="180" fontId="18" fillId="0" borderId="0" xfId="0" applyNumberFormat="1" applyFont="1" applyFill="1" applyBorder="1" applyAlignment="1">
      <alignment horizontal="center" vertical="center" wrapText="1"/>
    </xf>
    <xf numFmtId="0" fontId="32" fillId="0" borderId="1" xfId="0" applyFont="1" applyFill="1" applyBorder="1" applyAlignment="1">
      <alignment horizontal="center"/>
    </xf>
    <xf numFmtId="0" fontId="32" fillId="0" borderId="2" xfId="0" applyFont="1" applyFill="1" applyBorder="1" applyAlignment="1">
      <alignment horizontal="center"/>
    </xf>
    <xf numFmtId="0" fontId="0" fillId="0" borderId="21" xfId="0" applyFill="1" applyBorder="1" applyAlignment="1">
      <alignment horizontal="center"/>
    </xf>
    <xf numFmtId="0" fontId="0" fillId="0" borderId="20" xfId="0" applyFill="1" applyBorder="1" applyAlignment="1">
      <alignment horizontal="center"/>
    </xf>
    <xf numFmtId="0" fontId="0" fillId="0" borderId="33"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18" fillId="0" borderId="67"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7"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xf>
    <xf numFmtId="0" fontId="0" fillId="0" borderId="13" xfId="0" applyBorder="1" applyAlignment="1">
      <alignment horizontal="center"/>
    </xf>
    <xf numFmtId="0" fontId="2" fillId="0" borderId="0" xfId="0" applyFont="1" applyBorder="1" applyAlignment="1">
      <alignment horizont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35" fillId="0" borderId="21" xfId="0" applyFont="1" applyFill="1" applyBorder="1" applyAlignment="1">
      <alignment horizontal="center" vertical="center"/>
    </xf>
    <xf numFmtId="0" fontId="35" fillId="0" borderId="33" xfId="0" applyFont="1" applyFill="1" applyBorder="1" applyAlignment="1">
      <alignment horizontal="center" vertical="center"/>
    </xf>
    <xf numFmtId="0" fontId="35" fillId="0" borderId="24" xfId="0" applyFont="1" applyFill="1" applyBorder="1" applyAlignment="1">
      <alignment horizontal="center" vertical="center"/>
    </xf>
    <xf numFmtId="0" fontId="35" fillId="0" borderId="42" xfId="0" applyFont="1" applyFill="1" applyBorder="1" applyAlignment="1">
      <alignment horizontal="center" vertical="center"/>
    </xf>
    <xf numFmtId="0" fontId="23" fillId="0" borderId="66" xfId="0" applyFont="1" applyFill="1" applyBorder="1" applyAlignment="1">
      <alignment horizontal="center" vertical="center" wrapText="1"/>
    </xf>
    <xf numFmtId="49" fontId="22" fillId="0" borderId="21" xfId="0" applyNumberFormat="1" applyFont="1" applyBorder="1" applyAlignment="1">
      <alignment horizontal="center" vertical="center" wrapText="1"/>
    </xf>
    <xf numFmtId="49" fontId="22" fillId="0" borderId="67" xfId="0" applyNumberFormat="1" applyFont="1" applyBorder="1" applyAlignment="1">
      <alignment horizontal="center" vertical="center" wrapText="1"/>
    </xf>
    <xf numFmtId="49" fontId="24" fillId="0" borderId="67" xfId="0" applyNumberFormat="1" applyFont="1" applyFill="1" applyBorder="1" applyAlignment="1">
      <alignment horizontal="center" vertical="center" wrapText="1"/>
    </xf>
    <xf numFmtId="49" fontId="24" fillId="0" borderId="24" xfId="0" applyNumberFormat="1" applyFont="1" applyFill="1" applyBorder="1" applyAlignment="1">
      <alignment horizontal="center" vertical="center" wrapText="1"/>
    </xf>
    <xf numFmtId="49" fontId="24" fillId="0" borderId="21" xfId="0" applyNumberFormat="1" applyFont="1" applyFill="1" applyBorder="1" applyAlignment="1">
      <alignment horizontal="center" vertical="center" wrapText="1"/>
    </xf>
    <xf numFmtId="49" fontId="28" fillId="0" borderId="21" xfId="0" applyNumberFormat="1" applyFont="1" applyFill="1" applyBorder="1" applyAlignment="1">
      <alignment horizontal="center" vertical="center" wrapText="1"/>
    </xf>
    <xf numFmtId="49" fontId="28" fillId="0" borderId="24" xfId="0" applyNumberFormat="1" applyFont="1" applyFill="1" applyBorder="1" applyAlignment="1">
      <alignment horizontal="center" vertical="center" wrapText="1"/>
    </xf>
    <xf numFmtId="0" fontId="14" fillId="0" borderId="25" xfId="0" applyFont="1" applyBorder="1" applyAlignment="1">
      <alignment/>
    </xf>
    <xf numFmtId="49" fontId="24" fillId="0" borderId="21" xfId="0" applyNumberFormat="1" applyFont="1" applyBorder="1" applyAlignment="1">
      <alignment horizontal="center" vertical="center" wrapText="1"/>
    </xf>
    <xf numFmtId="49" fontId="24" fillId="0" borderId="24" xfId="0" applyNumberFormat="1" applyFont="1" applyBorder="1" applyAlignment="1">
      <alignment horizontal="center" vertical="center" wrapText="1"/>
    </xf>
    <xf numFmtId="180" fontId="1" fillId="0" borderId="21" xfId="0" applyNumberFormat="1" applyFont="1" applyFill="1" applyBorder="1" applyAlignment="1">
      <alignment horizontal="center"/>
    </xf>
    <xf numFmtId="180" fontId="1" fillId="0" borderId="20" xfId="0" applyNumberFormat="1" applyFont="1" applyFill="1" applyBorder="1" applyAlignment="1">
      <alignment horizontal="center"/>
    </xf>
    <xf numFmtId="180" fontId="1" fillId="0" borderId="33" xfId="0" applyNumberFormat="1" applyFont="1" applyFill="1" applyBorder="1" applyAlignment="1">
      <alignment horizontal="center"/>
    </xf>
    <xf numFmtId="180" fontId="1" fillId="0" borderId="24" xfId="0" applyNumberFormat="1" applyFont="1" applyFill="1" applyBorder="1" applyAlignment="1">
      <alignment horizontal="center"/>
    </xf>
    <xf numFmtId="180" fontId="1" fillId="0" borderId="13" xfId="0" applyNumberFormat="1" applyFont="1" applyFill="1" applyBorder="1" applyAlignment="1">
      <alignment horizontal="center"/>
    </xf>
    <xf numFmtId="180" fontId="1" fillId="0" borderId="42" xfId="0" applyNumberFormat="1" applyFont="1" applyFill="1" applyBorder="1" applyAlignment="1">
      <alignment horizontal="center"/>
    </xf>
    <xf numFmtId="180" fontId="0" fillId="0" borderId="1" xfId="0" applyNumberFormat="1" applyFill="1" applyBorder="1" applyAlignment="1">
      <alignment horizontal="center"/>
    </xf>
    <xf numFmtId="180" fontId="0" fillId="0" borderId="23" xfId="0" applyNumberFormat="1" applyFill="1" applyBorder="1" applyAlignment="1">
      <alignment horizontal="center"/>
    </xf>
    <xf numFmtId="180" fontId="0" fillId="0" borderId="2" xfId="0" applyNumberFormat="1" applyFill="1" applyBorder="1" applyAlignment="1">
      <alignment horizontal="center"/>
    </xf>
    <xf numFmtId="0" fontId="0" fillId="0" borderId="24" xfId="0" applyFill="1" applyBorder="1" applyAlignment="1">
      <alignment horizontal="center" vertical="center"/>
    </xf>
    <xf numFmtId="0" fontId="0" fillId="0" borderId="13" xfId="0" applyFill="1" applyBorder="1" applyAlignment="1">
      <alignment horizontal="center" vertical="center"/>
    </xf>
    <xf numFmtId="0" fontId="0" fillId="0" borderId="42" xfId="0" applyFill="1" applyBorder="1" applyAlignment="1">
      <alignment horizontal="center" vertical="center"/>
    </xf>
    <xf numFmtId="0" fontId="32" fillId="0" borderId="24" xfId="0" applyFont="1" applyFill="1" applyBorder="1" applyAlignment="1">
      <alignment horizontal="center"/>
    </xf>
    <xf numFmtId="0" fontId="32" fillId="0" borderId="42" xfId="0" applyFont="1" applyFill="1" applyBorder="1" applyAlignment="1">
      <alignment horizontal="center"/>
    </xf>
    <xf numFmtId="0" fontId="0" fillId="0" borderId="67" xfId="0" applyBorder="1" applyAlignment="1">
      <alignment horizontal="center"/>
    </xf>
    <xf numFmtId="0" fontId="0" fillId="0" borderId="70"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0" fillId="0" borderId="33" xfId="0" applyBorder="1" applyAlignment="1">
      <alignment horizont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 fillId="10" borderId="1" xfId="0" applyFont="1" applyFill="1" applyBorder="1" applyAlignment="1">
      <alignment horizontal="right"/>
    </xf>
    <xf numFmtId="0" fontId="1" fillId="10" borderId="2" xfId="0" applyFont="1" applyFill="1" applyBorder="1" applyAlignment="1">
      <alignment horizontal="right"/>
    </xf>
    <xf numFmtId="180" fontId="1" fillId="10" borderId="1" xfId="0" applyNumberFormat="1" applyFont="1" applyFill="1" applyBorder="1" applyAlignment="1">
      <alignment horizontal="left"/>
    </xf>
    <xf numFmtId="180" fontId="1" fillId="10" borderId="23" xfId="0" applyNumberFormat="1" applyFont="1" applyFill="1" applyBorder="1" applyAlignment="1">
      <alignment horizontal="left"/>
    </xf>
    <xf numFmtId="180" fontId="1" fillId="10" borderId="2" xfId="0" applyNumberFormat="1" applyFont="1" applyFill="1" applyBorder="1" applyAlignment="1">
      <alignment horizontal="left"/>
    </xf>
    <xf numFmtId="0" fontId="16" fillId="10" borderId="1" xfId="0" applyFont="1" applyFill="1" applyBorder="1" applyAlignment="1">
      <alignment horizontal="center" vertical="center"/>
    </xf>
    <xf numFmtId="0" fontId="16" fillId="10" borderId="2" xfId="0" applyFont="1" applyFill="1" applyBorder="1" applyAlignment="1">
      <alignment horizontal="center" vertical="center"/>
    </xf>
    <xf numFmtId="0" fontId="1" fillId="10" borderId="23" xfId="0"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ld%20Sheets\11_2007-03-17_DDGCRG_ECEsta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mSummary"/>
      <sheetName val="DDGs' Stats"/>
      <sheetName val="CRGs' Stats"/>
      <sheetName val="Jammer &amp; Pivot Stats"/>
      <sheetName val="Period1"/>
      <sheetName val="Period2"/>
      <sheetName val="Period3"/>
      <sheetName val="Penalties"/>
    </sheetNames>
    <sheetDataSet>
      <sheetData sheetId="0">
        <row r="90">
          <cell r="AL90" t="str">
            <v>J</v>
          </cell>
        </row>
        <row r="177">
          <cell r="AL177" t="e">
            <v>#REF!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AE108"/>
  <sheetViews>
    <sheetView zoomScaleSheetLayoutView="70" workbookViewId="0" topLeftCell="A1">
      <selection activeCell="A90" sqref="A90:L104"/>
    </sheetView>
  </sheetViews>
  <sheetFormatPr defaultColWidth="8.8515625" defaultRowHeight="12.75"/>
  <cols>
    <col min="1" max="1" width="8.140625" style="0" customWidth="1"/>
    <col min="2" max="2" width="7.28125" style="0" customWidth="1"/>
    <col min="3" max="3" width="11.8515625" style="0" customWidth="1"/>
    <col min="4" max="4" width="5.421875" style="0" customWidth="1"/>
    <col min="5" max="5" width="5.8515625" style="0" customWidth="1"/>
    <col min="6" max="6" width="9.00390625" style="0" customWidth="1"/>
    <col min="7" max="8" width="9.421875" style="0" customWidth="1"/>
    <col min="9" max="9" width="9.00390625" style="0" customWidth="1"/>
    <col min="10" max="10" width="10.421875" style="0" customWidth="1"/>
    <col min="11" max="12" width="9.7109375" style="0" customWidth="1"/>
    <col min="13" max="13" width="9.421875" style="0" customWidth="1"/>
    <col min="14" max="18" width="7.28125" style="0" customWidth="1"/>
    <col min="19" max="19" width="11.7109375" style="0" customWidth="1"/>
    <col min="20" max="20" width="5.7109375" style="0" customWidth="1"/>
    <col min="21" max="21" width="5.421875" style="0" customWidth="1"/>
    <col min="22" max="22" width="10.28125" style="0" customWidth="1"/>
    <col min="23" max="23" width="11.28125" style="0" customWidth="1"/>
    <col min="24" max="25" width="10.421875" style="0" customWidth="1"/>
  </cols>
  <sheetData>
    <row r="1" spans="1:31" ht="16.5">
      <c r="A1" s="44"/>
      <c r="B1" s="44"/>
      <c r="C1" s="44"/>
      <c r="D1" s="57" t="s">
        <v>72</v>
      </c>
      <c r="E1" s="58"/>
      <c r="F1" s="59" t="str">
        <f>Statistics!A5</f>
        <v>Detroit Derby Girls</v>
      </c>
      <c r="G1" s="44"/>
      <c r="H1" s="44"/>
      <c r="I1" s="44"/>
      <c r="J1" s="44"/>
      <c r="K1" s="44"/>
      <c r="L1" s="44"/>
      <c r="M1" s="44"/>
      <c r="N1" s="44"/>
      <c r="O1" s="44"/>
      <c r="Q1" s="44"/>
      <c r="R1" s="44"/>
      <c r="S1" s="44"/>
      <c r="T1" s="57" t="s">
        <v>71</v>
      </c>
      <c r="U1" s="61"/>
      <c r="V1" s="59" t="str">
        <f>Statistics!A23</f>
        <v>Carolina Rollergirls</v>
      </c>
      <c r="W1" s="44"/>
      <c r="X1" s="44"/>
      <c r="Y1" s="44"/>
      <c r="Z1" s="44"/>
      <c r="AA1" s="44"/>
      <c r="AB1" s="44"/>
      <c r="AC1" s="44"/>
      <c r="AD1" s="44"/>
      <c r="AE1" s="44"/>
    </row>
    <row r="2" spans="1:31" ht="12.75" customHeight="1" thickBot="1">
      <c r="A2" s="43"/>
      <c r="B2" s="29"/>
      <c r="C2" s="29"/>
      <c r="D2" s="55"/>
      <c r="E2" s="28"/>
      <c r="F2" s="66"/>
      <c r="G2" s="66"/>
      <c r="H2" s="66"/>
      <c r="I2" s="66"/>
      <c r="J2" s="29"/>
      <c r="K2" s="29"/>
      <c r="L2" s="29"/>
      <c r="M2" s="29"/>
      <c r="N2" s="29"/>
      <c r="O2" s="44"/>
      <c r="Q2" s="29"/>
      <c r="R2" s="29"/>
      <c r="S2" s="29"/>
      <c r="T2" s="55"/>
      <c r="U2" s="60"/>
      <c r="V2" s="56"/>
      <c r="W2" s="29"/>
      <c r="X2" s="29"/>
      <c r="Y2" s="29"/>
      <c r="Z2" s="29"/>
      <c r="AA2" s="29"/>
      <c r="AB2" s="29"/>
      <c r="AC2" s="29"/>
      <c r="AD2" s="29"/>
      <c r="AE2" s="44"/>
    </row>
    <row r="3" spans="1:31" ht="13.5" customHeight="1" thickBot="1">
      <c r="A3" s="41" t="s">
        <v>54</v>
      </c>
      <c r="B3" s="40" t="s">
        <v>46</v>
      </c>
      <c r="C3" s="40" t="s">
        <v>49</v>
      </c>
      <c r="D3" s="40" t="s">
        <v>235</v>
      </c>
      <c r="E3" s="40" t="s">
        <v>59</v>
      </c>
      <c r="F3" s="106" t="s">
        <v>270</v>
      </c>
      <c r="G3" s="106" t="s">
        <v>70</v>
      </c>
      <c r="H3" s="106" t="s">
        <v>56</v>
      </c>
      <c r="I3" s="106" t="s">
        <v>57</v>
      </c>
      <c r="J3" s="40" t="s">
        <v>61</v>
      </c>
      <c r="K3" s="40" t="s">
        <v>62</v>
      </c>
      <c r="L3" s="40" t="s">
        <v>63</v>
      </c>
      <c r="M3" s="40" t="s">
        <v>64</v>
      </c>
      <c r="N3" s="35" t="s">
        <v>58</v>
      </c>
      <c r="O3" s="39" t="s">
        <v>60</v>
      </c>
      <c r="Q3" s="43" t="s">
        <v>54</v>
      </c>
      <c r="R3" s="40" t="s">
        <v>46</v>
      </c>
      <c r="S3" s="37" t="s">
        <v>49</v>
      </c>
      <c r="T3" s="40" t="s">
        <v>235</v>
      </c>
      <c r="U3" s="40" t="s">
        <v>59</v>
      </c>
      <c r="V3" s="40" t="s">
        <v>270</v>
      </c>
      <c r="W3" s="40" t="s">
        <v>55</v>
      </c>
      <c r="X3" s="40" t="s">
        <v>56</v>
      </c>
      <c r="Y3" s="40" t="s">
        <v>57</v>
      </c>
      <c r="Z3" s="40" t="s">
        <v>61</v>
      </c>
      <c r="AA3" s="40" t="s">
        <v>62</v>
      </c>
      <c r="AB3" s="40" t="s">
        <v>63</v>
      </c>
      <c r="AC3" s="40" t="s">
        <v>64</v>
      </c>
      <c r="AD3" s="35" t="s">
        <v>58</v>
      </c>
      <c r="AE3" s="39" t="s">
        <v>60</v>
      </c>
    </row>
    <row r="4" spans="1:31" ht="12.75">
      <c r="A4" s="47">
        <v>1</v>
      </c>
      <c r="B4" s="48">
        <v>1</v>
      </c>
      <c r="C4" s="204" t="s">
        <v>174</v>
      </c>
      <c r="D4" s="204"/>
      <c r="E4" s="204"/>
      <c r="F4" s="216" t="s">
        <v>175</v>
      </c>
      <c r="G4" s="205" t="s">
        <v>100</v>
      </c>
      <c r="H4" s="205" t="s">
        <v>180</v>
      </c>
      <c r="I4" s="217" t="s">
        <v>142</v>
      </c>
      <c r="J4" s="204">
        <v>2</v>
      </c>
      <c r="K4" s="204"/>
      <c r="L4" s="206"/>
      <c r="M4" s="204"/>
      <c r="N4" s="51">
        <f>SUM(J4:L4)</f>
        <v>2</v>
      </c>
      <c r="O4" s="48">
        <f>N4-AD4</f>
        <v>-1</v>
      </c>
      <c r="Q4" s="47">
        <v>1</v>
      </c>
      <c r="R4" s="48">
        <v>1</v>
      </c>
      <c r="S4" s="507" t="s">
        <v>105</v>
      </c>
      <c r="T4" s="212"/>
      <c r="U4" s="204">
        <v>1</v>
      </c>
      <c r="V4" s="216" t="s">
        <v>106</v>
      </c>
      <c r="W4" s="205" t="s">
        <v>115</v>
      </c>
      <c r="X4" s="205" t="s">
        <v>110</v>
      </c>
      <c r="Y4" s="217" t="s">
        <v>112</v>
      </c>
      <c r="Z4" s="204">
        <v>3</v>
      </c>
      <c r="AA4" s="204"/>
      <c r="AB4" s="206"/>
      <c r="AC4" s="204"/>
      <c r="AD4" s="49">
        <f>SUM(Z4:AB4)</f>
        <v>3</v>
      </c>
      <c r="AE4" s="48">
        <f>AD4-N4</f>
        <v>1</v>
      </c>
    </row>
    <row r="5" spans="1:31" ht="12">
      <c r="A5" s="50">
        <v>1</v>
      </c>
      <c r="B5" s="32">
        <v>2</v>
      </c>
      <c r="C5" s="207" t="s">
        <v>176</v>
      </c>
      <c r="D5" s="207"/>
      <c r="E5" s="207">
        <v>1</v>
      </c>
      <c r="F5" s="218" t="s">
        <v>177</v>
      </c>
      <c r="G5" s="208" t="s">
        <v>100</v>
      </c>
      <c r="H5" s="208" t="s">
        <v>180</v>
      </c>
      <c r="I5" s="219" t="s">
        <v>142</v>
      </c>
      <c r="J5" s="207">
        <v>5</v>
      </c>
      <c r="K5" s="207"/>
      <c r="L5" s="209"/>
      <c r="M5" s="207"/>
      <c r="N5" s="51">
        <f>SUM(J5:L5)</f>
        <v>5</v>
      </c>
      <c r="O5" s="34">
        <f aca="true" t="shared" si="0" ref="O5:O23">N5-AD5</f>
        <v>-2</v>
      </c>
      <c r="Q5" s="50">
        <v>1</v>
      </c>
      <c r="R5" s="32">
        <v>2</v>
      </c>
      <c r="S5" s="207" t="s">
        <v>107</v>
      </c>
      <c r="T5" s="213"/>
      <c r="U5" s="207"/>
      <c r="V5" s="218" t="s">
        <v>108</v>
      </c>
      <c r="W5" s="208" t="s">
        <v>114</v>
      </c>
      <c r="X5" s="208" t="s">
        <v>111</v>
      </c>
      <c r="Y5" s="219" t="s">
        <v>117</v>
      </c>
      <c r="Z5" s="207">
        <v>7</v>
      </c>
      <c r="AA5" s="207"/>
      <c r="AB5" s="209"/>
      <c r="AC5" s="207"/>
      <c r="AD5" s="51">
        <f>SUM(Z5:AB5)</f>
        <v>7</v>
      </c>
      <c r="AE5" s="32">
        <f aca="true" t="shared" si="1" ref="AE5:AE23">AD5-N5</f>
        <v>2</v>
      </c>
    </row>
    <row r="6" spans="1:31" ht="12">
      <c r="A6" s="50">
        <v>1</v>
      </c>
      <c r="B6" s="32">
        <v>3</v>
      </c>
      <c r="C6" s="207" t="s">
        <v>178</v>
      </c>
      <c r="D6" s="207"/>
      <c r="E6" s="207"/>
      <c r="F6" s="218" t="s">
        <v>179</v>
      </c>
      <c r="G6" s="208" t="s">
        <v>101</v>
      </c>
      <c r="H6" s="208" t="s">
        <v>175</v>
      </c>
      <c r="I6" s="219" t="s">
        <v>102</v>
      </c>
      <c r="J6" s="207">
        <v>0</v>
      </c>
      <c r="K6" s="207"/>
      <c r="L6" s="209"/>
      <c r="M6" s="207"/>
      <c r="N6" s="51">
        <f aca="true" t="shared" si="2" ref="N6:N23">SUM(J6:L6)</f>
        <v>0</v>
      </c>
      <c r="O6" s="34">
        <f t="shared" si="0"/>
        <v>0</v>
      </c>
      <c r="Q6" s="50">
        <v>1</v>
      </c>
      <c r="R6" s="32">
        <v>3</v>
      </c>
      <c r="S6" s="500" t="s">
        <v>109</v>
      </c>
      <c r="T6" s="213"/>
      <c r="U6" s="207">
        <v>1</v>
      </c>
      <c r="V6" s="218" t="s">
        <v>105</v>
      </c>
      <c r="W6" s="208" t="s">
        <v>156</v>
      </c>
      <c r="X6" s="208" t="s">
        <v>115</v>
      </c>
      <c r="Y6" s="219" t="s">
        <v>116</v>
      </c>
      <c r="Z6" s="207">
        <v>0</v>
      </c>
      <c r="AA6" s="207"/>
      <c r="AB6" s="209"/>
      <c r="AC6" s="207"/>
      <c r="AD6" s="51">
        <f aca="true" t="shared" si="3" ref="AD6:AD23">SUM(Z6:AB6)</f>
        <v>0</v>
      </c>
      <c r="AE6" s="32">
        <f t="shared" si="1"/>
        <v>0</v>
      </c>
    </row>
    <row r="7" spans="1:31" ht="12">
      <c r="A7" s="50">
        <v>1</v>
      </c>
      <c r="B7" s="32">
        <v>4</v>
      </c>
      <c r="C7" s="207" t="s">
        <v>174</v>
      </c>
      <c r="D7" s="207"/>
      <c r="E7" s="207"/>
      <c r="F7" s="218" t="s">
        <v>46</v>
      </c>
      <c r="G7" s="208" t="s">
        <v>100</v>
      </c>
      <c r="H7" s="208" t="s">
        <v>142</v>
      </c>
      <c r="I7" s="219" t="s">
        <v>102</v>
      </c>
      <c r="J7" s="207">
        <v>6</v>
      </c>
      <c r="K7" s="207"/>
      <c r="L7" s="209"/>
      <c r="M7" s="207"/>
      <c r="N7" s="51">
        <f t="shared" si="2"/>
        <v>6</v>
      </c>
      <c r="O7" s="34">
        <f t="shared" si="0"/>
        <v>6</v>
      </c>
      <c r="Q7" s="50">
        <v>1</v>
      </c>
      <c r="R7" s="32">
        <v>4</v>
      </c>
      <c r="S7" s="207" t="s">
        <v>110</v>
      </c>
      <c r="T7" s="213"/>
      <c r="U7" s="207"/>
      <c r="V7" s="218" t="s">
        <v>106</v>
      </c>
      <c r="W7" s="208" t="s">
        <v>107</v>
      </c>
      <c r="X7" s="208" t="s">
        <v>117</v>
      </c>
      <c r="Y7" s="219" t="s">
        <v>112</v>
      </c>
      <c r="Z7" s="207">
        <v>0</v>
      </c>
      <c r="AA7" s="207"/>
      <c r="AB7" s="209"/>
      <c r="AC7" s="207"/>
      <c r="AD7" s="51">
        <f t="shared" si="3"/>
        <v>0</v>
      </c>
      <c r="AE7" s="32">
        <f t="shared" si="1"/>
        <v>-6</v>
      </c>
    </row>
    <row r="8" spans="1:31" ht="12">
      <c r="A8" s="50">
        <v>1</v>
      </c>
      <c r="B8" s="32">
        <v>5</v>
      </c>
      <c r="C8" s="207" t="s">
        <v>178</v>
      </c>
      <c r="D8" s="207"/>
      <c r="E8" s="207"/>
      <c r="F8" s="218" t="s">
        <v>175</v>
      </c>
      <c r="G8" s="208" t="s">
        <v>46</v>
      </c>
      <c r="H8" s="499" t="s">
        <v>142</v>
      </c>
      <c r="I8" s="219" t="s">
        <v>104</v>
      </c>
      <c r="J8" s="207">
        <v>0</v>
      </c>
      <c r="K8" s="207"/>
      <c r="L8" s="209"/>
      <c r="M8" s="207"/>
      <c r="N8" s="51">
        <f t="shared" si="2"/>
        <v>0</v>
      </c>
      <c r="O8" s="34">
        <f t="shared" si="0"/>
        <v>-5</v>
      </c>
      <c r="Q8" s="50">
        <v>1</v>
      </c>
      <c r="R8" s="32">
        <v>5</v>
      </c>
      <c r="S8" s="500" t="s">
        <v>111</v>
      </c>
      <c r="T8" s="213"/>
      <c r="U8" s="207">
        <v>1</v>
      </c>
      <c r="V8" s="218" t="s">
        <v>105</v>
      </c>
      <c r="W8" s="208" t="s">
        <v>114</v>
      </c>
      <c r="X8" s="208" t="s">
        <v>156</v>
      </c>
      <c r="Y8" s="219" t="s">
        <v>109</v>
      </c>
      <c r="Z8" s="207">
        <v>5</v>
      </c>
      <c r="AA8" s="207"/>
      <c r="AB8" s="209"/>
      <c r="AC8" s="207"/>
      <c r="AD8" s="51">
        <f t="shared" si="3"/>
        <v>5</v>
      </c>
      <c r="AE8" s="32">
        <f t="shared" si="1"/>
        <v>5</v>
      </c>
    </row>
    <row r="9" spans="1:31" ht="12">
      <c r="A9" s="50">
        <v>1</v>
      </c>
      <c r="B9" s="32">
        <v>6</v>
      </c>
      <c r="C9" s="500" t="s">
        <v>179</v>
      </c>
      <c r="D9" s="207"/>
      <c r="E9" s="207"/>
      <c r="F9" s="218" t="s">
        <v>175</v>
      </c>
      <c r="G9" s="208" t="s">
        <v>100</v>
      </c>
      <c r="H9" s="208" t="s">
        <v>180</v>
      </c>
      <c r="I9" s="219" t="s">
        <v>103</v>
      </c>
      <c r="J9" s="207">
        <v>0</v>
      </c>
      <c r="K9" s="207"/>
      <c r="L9" s="209"/>
      <c r="M9" s="207"/>
      <c r="N9" s="51">
        <f t="shared" si="2"/>
        <v>0</v>
      </c>
      <c r="O9" s="34">
        <f t="shared" si="0"/>
        <v>-10</v>
      </c>
      <c r="Q9" s="50">
        <v>1</v>
      </c>
      <c r="R9" s="32">
        <v>6</v>
      </c>
      <c r="S9" s="500" t="s">
        <v>112</v>
      </c>
      <c r="T9" s="213"/>
      <c r="U9" s="207">
        <v>1</v>
      </c>
      <c r="V9" s="218" t="s">
        <v>108</v>
      </c>
      <c r="W9" s="208" t="s">
        <v>115</v>
      </c>
      <c r="X9" s="208" t="s">
        <v>116</v>
      </c>
      <c r="Y9" s="219" t="s">
        <v>117</v>
      </c>
      <c r="Z9" s="207">
        <v>10</v>
      </c>
      <c r="AA9" s="207"/>
      <c r="AB9" s="209"/>
      <c r="AC9" s="207"/>
      <c r="AD9" s="51">
        <f t="shared" si="3"/>
        <v>10</v>
      </c>
      <c r="AE9" s="32">
        <f t="shared" si="1"/>
        <v>10</v>
      </c>
    </row>
    <row r="10" spans="1:31" ht="12">
      <c r="A10" s="50">
        <v>1</v>
      </c>
      <c r="B10" s="32">
        <v>7</v>
      </c>
      <c r="C10" s="207" t="s">
        <v>176</v>
      </c>
      <c r="D10" s="207"/>
      <c r="E10" s="207"/>
      <c r="F10" s="218" t="s">
        <v>175</v>
      </c>
      <c r="G10" s="499" t="s">
        <v>180</v>
      </c>
      <c r="H10" s="208" t="s">
        <v>102</v>
      </c>
      <c r="I10" s="219" t="s">
        <v>177</v>
      </c>
      <c r="J10" s="207">
        <v>2</v>
      </c>
      <c r="K10" s="207"/>
      <c r="L10" s="209"/>
      <c r="M10" s="207"/>
      <c r="N10" s="51">
        <f t="shared" si="2"/>
        <v>2</v>
      </c>
      <c r="O10" s="34">
        <f t="shared" si="0"/>
        <v>-5</v>
      </c>
      <c r="Q10" s="50">
        <v>1</v>
      </c>
      <c r="R10" s="32">
        <v>7</v>
      </c>
      <c r="S10" s="207" t="s">
        <v>109</v>
      </c>
      <c r="T10" s="213"/>
      <c r="U10" s="207"/>
      <c r="V10" s="218" t="s">
        <v>105</v>
      </c>
      <c r="W10" s="208" t="s">
        <v>114</v>
      </c>
      <c r="X10" s="208" t="s">
        <v>107</v>
      </c>
      <c r="Y10" s="219" t="s">
        <v>110</v>
      </c>
      <c r="Z10" s="207">
        <v>7</v>
      </c>
      <c r="AA10" s="207"/>
      <c r="AB10" s="209"/>
      <c r="AC10" s="207"/>
      <c r="AD10" s="51">
        <f t="shared" si="3"/>
        <v>7</v>
      </c>
      <c r="AE10" s="34">
        <f t="shared" si="1"/>
        <v>5</v>
      </c>
    </row>
    <row r="11" spans="1:31" ht="12">
      <c r="A11" s="50">
        <v>1</v>
      </c>
      <c r="B11" s="32">
        <v>8</v>
      </c>
      <c r="C11" s="207" t="s">
        <v>174</v>
      </c>
      <c r="D11" s="207"/>
      <c r="E11" s="207"/>
      <c r="F11" s="218" t="s">
        <v>178</v>
      </c>
      <c r="G11" s="208" t="s">
        <v>101</v>
      </c>
      <c r="H11" s="208" t="s">
        <v>142</v>
      </c>
      <c r="I11" s="219" t="s">
        <v>177</v>
      </c>
      <c r="J11" s="207">
        <v>0</v>
      </c>
      <c r="K11" s="207"/>
      <c r="L11" s="209"/>
      <c r="M11" s="207"/>
      <c r="N11" s="51">
        <f t="shared" si="2"/>
        <v>0</v>
      </c>
      <c r="O11" s="34">
        <f t="shared" si="0"/>
        <v>-4</v>
      </c>
      <c r="Q11" s="50">
        <v>1</v>
      </c>
      <c r="R11" s="32">
        <v>8</v>
      </c>
      <c r="S11" s="207" t="s">
        <v>156</v>
      </c>
      <c r="T11" s="213"/>
      <c r="U11" s="207"/>
      <c r="V11" s="218" t="s">
        <v>108</v>
      </c>
      <c r="W11" s="208" t="s">
        <v>111</v>
      </c>
      <c r="X11" s="208" t="s">
        <v>106</v>
      </c>
      <c r="Y11" s="219" t="s">
        <v>116</v>
      </c>
      <c r="Z11" s="207">
        <v>4</v>
      </c>
      <c r="AA11" s="207"/>
      <c r="AB11" s="209"/>
      <c r="AC11" s="207"/>
      <c r="AD11" s="51">
        <f t="shared" si="3"/>
        <v>4</v>
      </c>
      <c r="AE11" s="34">
        <f t="shared" si="1"/>
        <v>4</v>
      </c>
    </row>
    <row r="12" spans="1:31" ht="12">
      <c r="A12" s="50">
        <v>1</v>
      </c>
      <c r="B12" s="32">
        <v>9</v>
      </c>
      <c r="C12" s="500" t="s">
        <v>178</v>
      </c>
      <c r="D12" s="207"/>
      <c r="E12" s="207"/>
      <c r="F12" s="218" t="s">
        <v>180</v>
      </c>
      <c r="G12" s="208" t="s">
        <v>103</v>
      </c>
      <c r="H12" s="499" t="s">
        <v>174</v>
      </c>
      <c r="I12" s="219" t="s">
        <v>142</v>
      </c>
      <c r="J12" s="207">
        <v>0</v>
      </c>
      <c r="K12" s="207"/>
      <c r="L12" s="209"/>
      <c r="M12" s="207"/>
      <c r="N12" s="51">
        <f t="shared" si="2"/>
        <v>0</v>
      </c>
      <c r="O12" s="34">
        <f t="shared" si="0"/>
        <v>-5</v>
      </c>
      <c r="Q12" s="50">
        <v>1</v>
      </c>
      <c r="R12" s="32">
        <v>9</v>
      </c>
      <c r="S12" s="500" t="s">
        <v>105</v>
      </c>
      <c r="T12" s="213"/>
      <c r="U12" s="207">
        <v>1</v>
      </c>
      <c r="V12" s="218" t="s">
        <v>106</v>
      </c>
      <c r="W12" s="208" t="s">
        <v>115</v>
      </c>
      <c r="X12" s="208" t="s">
        <v>110</v>
      </c>
      <c r="Y12" s="219" t="s">
        <v>112</v>
      </c>
      <c r="Z12" s="207">
        <v>5</v>
      </c>
      <c r="AA12" s="207"/>
      <c r="AB12" s="209"/>
      <c r="AC12" s="207"/>
      <c r="AD12" s="51">
        <f t="shared" si="3"/>
        <v>5</v>
      </c>
      <c r="AE12" s="34">
        <f t="shared" si="1"/>
        <v>5</v>
      </c>
    </row>
    <row r="13" spans="1:31" ht="12">
      <c r="A13" s="50">
        <v>1</v>
      </c>
      <c r="B13" s="32">
        <v>10</v>
      </c>
      <c r="C13" s="207" t="s">
        <v>179</v>
      </c>
      <c r="D13" s="207"/>
      <c r="E13" s="207"/>
      <c r="F13" s="502" t="s">
        <v>178</v>
      </c>
      <c r="G13" s="208" t="s">
        <v>100</v>
      </c>
      <c r="H13" s="208" t="s">
        <v>180</v>
      </c>
      <c r="I13" s="219" t="s">
        <v>142</v>
      </c>
      <c r="J13" s="207">
        <v>0</v>
      </c>
      <c r="K13" s="207"/>
      <c r="L13" s="209"/>
      <c r="M13" s="207"/>
      <c r="N13" s="51">
        <f t="shared" si="2"/>
        <v>0</v>
      </c>
      <c r="O13" s="34">
        <f t="shared" si="0"/>
        <v>-10</v>
      </c>
      <c r="Q13" s="50">
        <v>1</v>
      </c>
      <c r="R13" s="32">
        <v>10</v>
      </c>
      <c r="S13" s="207" t="s">
        <v>107</v>
      </c>
      <c r="T13" s="213"/>
      <c r="U13" s="207">
        <v>1</v>
      </c>
      <c r="V13" s="218" t="s">
        <v>108</v>
      </c>
      <c r="W13" s="208" t="s">
        <v>114</v>
      </c>
      <c r="X13" s="208" t="s">
        <v>111</v>
      </c>
      <c r="Y13" s="219" t="s">
        <v>117</v>
      </c>
      <c r="Z13" s="207">
        <v>10</v>
      </c>
      <c r="AA13" s="207"/>
      <c r="AB13" s="209"/>
      <c r="AC13" s="207"/>
      <c r="AD13" s="51">
        <f t="shared" si="3"/>
        <v>10</v>
      </c>
      <c r="AE13" s="34">
        <f t="shared" si="1"/>
        <v>10</v>
      </c>
    </row>
    <row r="14" spans="1:31" ht="12">
      <c r="A14" s="50">
        <v>1</v>
      </c>
      <c r="B14" s="32">
        <v>11</v>
      </c>
      <c r="C14" s="207" t="s">
        <v>174</v>
      </c>
      <c r="D14" s="207"/>
      <c r="E14" s="207"/>
      <c r="F14" s="218" t="s">
        <v>46</v>
      </c>
      <c r="G14" s="208" t="s">
        <v>180</v>
      </c>
      <c r="H14" s="208" t="s">
        <v>142</v>
      </c>
      <c r="I14" s="219" t="s">
        <v>104</v>
      </c>
      <c r="J14" s="207">
        <v>0</v>
      </c>
      <c r="K14" s="207"/>
      <c r="L14" s="209"/>
      <c r="M14" s="207"/>
      <c r="N14" s="51">
        <f t="shared" si="2"/>
        <v>0</v>
      </c>
      <c r="O14" s="34">
        <f t="shared" si="0"/>
        <v>-4</v>
      </c>
      <c r="Q14" s="50">
        <v>1</v>
      </c>
      <c r="R14" s="32">
        <v>11</v>
      </c>
      <c r="S14" s="500" t="s">
        <v>109</v>
      </c>
      <c r="T14" s="213"/>
      <c r="U14" s="207">
        <v>1</v>
      </c>
      <c r="V14" s="218" t="s">
        <v>105</v>
      </c>
      <c r="W14" s="208" t="s">
        <v>156</v>
      </c>
      <c r="X14" s="499" t="s">
        <v>115</v>
      </c>
      <c r="Y14" s="219" t="s">
        <v>116</v>
      </c>
      <c r="Z14" s="207">
        <v>4</v>
      </c>
      <c r="AA14" s="207"/>
      <c r="AB14" s="209"/>
      <c r="AC14" s="207"/>
      <c r="AD14" s="51">
        <f t="shared" si="3"/>
        <v>4</v>
      </c>
      <c r="AE14" s="34">
        <f t="shared" si="1"/>
        <v>4</v>
      </c>
    </row>
    <row r="15" spans="1:31" ht="12">
      <c r="A15" s="50">
        <v>1</v>
      </c>
      <c r="B15" s="32">
        <v>12</v>
      </c>
      <c r="C15" s="207" t="s">
        <v>178</v>
      </c>
      <c r="D15" s="207"/>
      <c r="E15" s="207"/>
      <c r="F15" s="218" t="s">
        <v>179</v>
      </c>
      <c r="G15" s="208" t="s">
        <v>180</v>
      </c>
      <c r="H15" s="208" t="s">
        <v>142</v>
      </c>
      <c r="I15" s="219" t="s">
        <v>104</v>
      </c>
      <c r="J15" s="207">
        <v>2</v>
      </c>
      <c r="K15" s="207"/>
      <c r="L15" s="209"/>
      <c r="M15" s="207"/>
      <c r="N15" s="51">
        <f t="shared" si="2"/>
        <v>2</v>
      </c>
      <c r="O15" s="34">
        <f t="shared" si="0"/>
        <v>-2</v>
      </c>
      <c r="Q15" s="50">
        <v>1</v>
      </c>
      <c r="R15" s="32">
        <v>12</v>
      </c>
      <c r="S15" s="500" t="s">
        <v>107</v>
      </c>
      <c r="T15" s="213"/>
      <c r="U15" s="207">
        <v>1</v>
      </c>
      <c r="V15" s="218" t="s">
        <v>106</v>
      </c>
      <c r="W15" s="208" t="s">
        <v>110</v>
      </c>
      <c r="X15" s="208" t="s">
        <v>117</v>
      </c>
      <c r="Y15" s="219" t="s">
        <v>112</v>
      </c>
      <c r="Z15" s="207">
        <v>4</v>
      </c>
      <c r="AA15" s="207"/>
      <c r="AB15" s="209"/>
      <c r="AC15" s="207"/>
      <c r="AD15" s="51">
        <f t="shared" si="3"/>
        <v>4</v>
      </c>
      <c r="AE15" s="34">
        <f t="shared" si="1"/>
        <v>2</v>
      </c>
    </row>
    <row r="16" spans="1:31" ht="12">
      <c r="A16" s="50">
        <v>1</v>
      </c>
      <c r="B16" s="32">
        <v>13</v>
      </c>
      <c r="C16" s="207" t="s">
        <v>142</v>
      </c>
      <c r="D16" s="207"/>
      <c r="E16" s="207">
        <v>1</v>
      </c>
      <c r="F16" s="218" t="s">
        <v>175</v>
      </c>
      <c r="G16" s="499" t="s">
        <v>100</v>
      </c>
      <c r="H16" s="208" t="s">
        <v>180</v>
      </c>
      <c r="I16" s="501" t="s">
        <v>104</v>
      </c>
      <c r="J16" s="207">
        <v>2</v>
      </c>
      <c r="K16" s="207"/>
      <c r="L16" s="209"/>
      <c r="M16" s="207"/>
      <c r="N16" s="51">
        <f t="shared" si="2"/>
        <v>2</v>
      </c>
      <c r="O16" s="34">
        <f t="shared" si="0"/>
        <v>-2</v>
      </c>
      <c r="Q16" s="50">
        <v>1</v>
      </c>
      <c r="R16" s="32">
        <v>13</v>
      </c>
      <c r="S16" s="207" t="s">
        <v>105</v>
      </c>
      <c r="T16" s="213"/>
      <c r="U16" s="207"/>
      <c r="V16" s="218" t="s">
        <v>111</v>
      </c>
      <c r="W16" s="208" t="s">
        <v>114</v>
      </c>
      <c r="X16" s="208" t="s">
        <v>116</v>
      </c>
      <c r="Y16" s="219"/>
      <c r="Z16" s="207">
        <v>4</v>
      </c>
      <c r="AA16" s="207"/>
      <c r="AB16" s="209"/>
      <c r="AC16" s="207"/>
      <c r="AD16" s="51">
        <f t="shared" si="3"/>
        <v>4</v>
      </c>
      <c r="AE16" s="34">
        <f t="shared" si="1"/>
        <v>2</v>
      </c>
    </row>
    <row r="17" spans="1:31" ht="12">
      <c r="A17" s="50">
        <v>1</v>
      </c>
      <c r="B17" s="229">
        <v>14</v>
      </c>
      <c r="C17" s="225"/>
      <c r="D17" s="207"/>
      <c r="E17" s="207"/>
      <c r="F17" s="226"/>
      <c r="G17" s="227"/>
      <c r="H17" s="227"/>
      <c r="I17" s="228"/>
      <c r="J17" s="207"/>
      <c r="K17" s="207"/>
      <c r="L17" s="207"/>
      <c r="M17" s="207"/>
      <c r="N17" s="51">
        <f aca="true" t="shared" si="4" ref="N17:N22">SUM(J17:L17)</f>
        <v>0</v>
      </c>
      <c r="O17" s="34">
        <f aca="true" t="shared" si="5" ref="O17:O22">N17-AD17</f>
        <v>0</v>
      </c>
      <c r="Q17" s="50">
        <v>1</v>
      </c>
      <c r="R17" s="32">
        <v>14</v>
      </c>
      <c r="S17" s="225"/>
      <c r="T17" s="207"/>
      <c r="U17" s="207"/>
      <c r="V17" s="226"/>
      <c r="W17" s="227"/>
      <c r="X17" s="227"/>
      <c r="Y17" s="228"/>
      <c r="Z17" s="207"/>
      <c r="AA17" s="207"/>
      <c r="AB17" s="207"/>
      <c r="AC17" s="207"/>
      <c r="AD17" s="51">
        <f aca="true" t="shared" si="6" ref="AD17:AD22">SUM(Z17:AB17)</f>
        <v>0</v>
      </c>
      <c r="AE17" s="34">
        <f aca="true" t="shared" si="7" ref="AE17:AE22">AD17-N17</f>
        <v>0</v>
      </c>
    </row>
    <row r="18" spans="1:31" ht="12">
      <c r="A18" s="50">
        <v>1</v>
      </c>
      <c r="B18" s="229">
        <v>15</v>
      </c>
      <c r="C18" s="225"/>
      <c r="D18" s="207"/>
      <c r="E18" s="207"/>
      <c r="F18" s="226"/>
      <c r="G18" s="227"/>
      <c r="H18" s="227"/>
      <c r="I18" s="228"/>
      <c r="J18" s="207"/>
      <c r="K18" s="207"/>
      <c r="L18" s="207"/>
      <c r="M18" s="207"/>
      <c r="N18" s="51">
        <f t="shared" si="4"/>
        <v>0</v>
      </c>
      <c r="O18" s="34">
        <f t="shared" si="5"/>
        <v>0</v>
      </c>
      <c r="Q18" s="50">
        <v>1</v>
      </c>
      <c r="R18" s="32">
        <v>15</v>
      </c>
      <c r="S18" s="225"/>
      <c r="T18" s="207"/>
      <c r="U18" s="207"/>
      <c r="V18" s="226"/>
      <c r="W18" s="227"/>
      <c r="X18" s="227"/>
      <c r="Y18" s="228"/>
      <c r="Z18" s="207"/>
      <c r="AA18" s="207"/>
      <c r="AB18" s="207"/>
      <c r="AC18" s="207"/>
      <c r="AD18" s="51">
        <f t="shared" si="6"/>
        <v>0</v>
      </c>
      <c r="AE18" s="34">
        <f t="shared" si="7"/>
        <v>0</v>
      </c>
    </row>
    <row r="19" spans="1:31" ht="12">
      <c r="A19" s="50">
        <v>1</v>
      </c>
      <c r="B19" s="229">
        <v>16</v>
      </c>
      <c r="C19" s="225"/>
      <c r="D19" s="207"/>
      <c r="E19" s="207"/>
      <c r="F19" s="226"/>
      <c r="G19" s="227"/>
      <c r="H19" s="227"/>
      <c r="I19" s="228"/>
      <c r="J19" s="207"/>
      <c r="K19" s="207"/>
      <c r="L19" s="207"/>
      <c r="M19" s="207"/>
      <c r="N19" s="51">
        <f t="shared" si="4"/>
        <v>0</v>
      </c>
      <c r="O19" s="34">
        <f t="shared" si="5"/>
        <v>0</v>
      </c>
      <c r="Q19" s="50">
        <v>1</v>
      </c>
      <c r="R19" s="32">
        <v>16</v>
      </c>
      <c r="S19" s="225"/>
      <c r="T19" s="207"/>
      <c r="U19" s="207"/>
      <c r="V19" s="226"/>
      <c r="W19" s="227"/>
      <c r="X19" s="227"/>
      <c r="Y19" s="228"/>
      <c r="Z19" s="207"/>
      <c r="AA19" s="207"/>
      <c r="AB19" s="207"/>
      <c r="AC19" s="207"/>
      <c r="AD19" s="51">
        <f t="shared" si="6"/>
        <v>0</v>
      </c>
      <c r="AE19" s="34">
        <f t="shared" si="7"/>
        <v>0</v>
      </c>
    </row>
    <row r="20" spans="1:31" ht="12">
      <c r="A20" s="50">
        <v>1</v>
      </c>
      <c r="B20" s="229">
        <v>17</v>
      </c>
      <c r="C20" s="225"/>
      <c r="D20" s="207"/>
      <c r="E20" s="207"/>
      <c r="F20" s="226"/>
      <c r="G20" s="227"/>
      <c r="H20" s="227"/>
      <c r="I20" s="228"/>
      <c r="J20" s="207"/>
      <c r="K20" s="207"/>
      <c r="L20" s="207"/>
      <c r="M20" s="207"/>
      <c r="N20" s="51">
        <f t="shared" si="4"/>
        <v>0</v>
      </c>
      <c r="O20" s="34">
        <f t="shared" si="5"/>
        <v>0</v>
      </c>
      <c r="Q20" s="50">
        <v>1</v>
      </c>
      <c r="R20" s="32">
        <v>17</v>
      </c>
      <c r="S20" s="225"/>
      <c r="T20" s="207"/>
      <c r="U20" s="207"/>
      <c r="V20" s="226"/>
      <c r="W20" s="227"/>
      <c r="X20" s="227"/>
      <c r="Y20" s="228"/>
      <c r="Z20" s="207"/>
      <c r="AA20" s="207"/>
      <c r="AB20" s="207"/>
      <c r="AC20" s="207"/>
      <c r="AD20" s="51">
        <f t="shared" si="6"/>
        <v>0</v>
      </c>
      <c r="AE20" s="34">
        <f t="shared" si="7"/>
        <v>0</v>
      </c>
    </row>
    <row r="21" spans="1:31" ht="12">
      <c r="A21" s="50">
        <v>1</v>
      </c>
      <c r="B21" s="229">
        <v>18</v>
      </c>
      <c r="C21" s="225"/>
      <c r="D21" s="207"/>
      <c r="E21" s="207"/>
      <c r="F21" s="226"/>
      <c r="G21" s="227"/>
      <c r="H21" s="227"/>
      <c r="I21" s="228"/>
      <c r="J21" s="207"/>
      <c r="K21" s="207"/>
      <c r="L21" s="207"/>
      <c r="M21" s="207"/>
      <c r="N21" s="51">
        <f t="shared" si="4"/>
        <v>0</v>
      </c>
      <c r="O21" s="34">
        <f t="shared" si="5"/>
        <v>0</v>
      </c>
      <c r="Q21" s="50">
        <v>1</v>
      </c>
      <c r="R21" s="32">
        <v>18</v>
      </c>
      <c r="S21" s="225"/>
      <c r="T21" s="207"/>
      <c r="U21" s="207"/>
      <c r="V21" s="226"/>
      <c r="W21" s="227"/>
      <c r="X21" s="227"/>
      <c r="Y21" s="228"/>
      <c r="Z21" s="207"/>
      <c r="AA21" s="207"/>
      <c r="AB21" s="207"/>
      <c r="AC21" s="207"/>
      <c r="AD21" s="51">
        <f t="shared" si="6"/>
        <v>0</v>
      </c>
      <c r="AE21" s="34">
        <f t="shared" si="7"/>
        <v>0</v>
      </c>
    </row>
    <row r="22" spans="1:31" ht="12">
      <c r="A22" s="50">
        <v>1</v>
      </c>
      <c r="B22" s="229">
        <v>19</v>
      </c>
      <c r="C22" s="225"/>
      <c r="D22" s="207"/>
      <c r="E22" s="207"/>
      <c r="F22" s="226"/>
      <c r="G22" s="227"/>
      <c r="H22" s="227"/>
      <c r="I22" s="228"/>
      <c r="J22" s="207"/>
      <c r="K22" s="207"/>
      <c r="L22" s="207"/>
      <c r="M22" s="207"/>
      <c r="N22" s="51">
        <f t="shared" si="4"/>
        <v>0</v>
      </c>
      <c r="O22" s="34">
        <f t="shared" si="5"/>
        <v>0</v>
      </c>
      <c r="Q22" s="50">
        <v>1</v>
      </c>
      <c r="R22" s="32">
        <v>19</v>
      </c>
      <c r="S22" s="225"/>
      <c r="T22" s="207"/>
      <c r="U22" s="207"/>
      <c r="V22" s="226"/>
      <c r="W22" s="227"/>
      <c r="X22" s="227"/>
      <c r="Y22" s="228"/>
      <c r="Z22" s="207"/>
      <c r="AA22" s="207"/>
      <c r="AB22" s="207"/>
      <c r="AC22" s="207"/>
      <c r="AD22" s="51">
        <f t="shared" si="6"/>
        <v>0</v>
      </c>
      <c r="AE22" s="34">
        <f t="shared" si="7"/>
        <v>0</v>
      </c>
    </row>
    <row r="23" spans="1:31" ht="12.75" thickBot="1">
      <c r="A23" s="45">
        <v>1</v>
      </c>
      <c r="B23" s="229">
        <v>20</v>
      </c>
      <c r="C23" s="214"/>
      <c r="D23" s="210"/>
      <c r="E23" s="210"/>
      <c r="F23" s="220"/>
      <c r="G23" s="221"/>
      <c r="H23" s="221"/>
      <c r="I23" s="222"/>
      <c r="J23" s="210"/>
      <c r="K23" s="210"/>
      <c r="L23" s="211"/>
      <c r="M23" s="210"/>
      <c r="N23" s="51">
        <f t="shared" si="2"/>
        <v>0</v>
      </c>
      <c r="O23" s="33">
        <f t="shared" si="0"/>
        <v>0</v>
      </c>
      <c r="Q23" s="45">
        <v>1</v>
      </c>
      <c r="R23" s="32">
        <v>20</v>
      </c>
      <c r="S23" s="214"/>
      <c r="T23" s="215"/>
      <c r="U23" s="210"/>
      <c r="V23" s="220"/>
      <c r="W23" s="221"/>
      <c r="X23" s="221"/>
      <c r="Y23" s="222"/>
      <c r="Z23" s="210"/>
      <c r="AA23" s="210"/>
      <c r="AB23" s="211"/>
      <c r="AC23" s="210"/>
      <c r="AD23" s="51">
        <f t="shared" si="3"/>
        <v>0</v>
      </c>
      <c r="AE23" s="34">
        <f t="shared" si="1"/>
        <v>0</v>
      </c>
    </row>
    <row r="24" spans="1:31" ht="12.75" thickBot="1">
      <c r="A24" s="39"/>
      <c r="B24" s="39"/>
      <c r="C24" s="39"/>
      <c r="D24" s="39">
        <f>COUNTIF(D4:D23,"x")</f>
        <v>0</v>
      </c>
      <c r="E24" s="39">
        <f>COUNTIF(E4:E23,"1")</f>
        <v>2</v>
      </c>
      <c r="F24" s="107"/>
      <c r="G24" s="107"/>
      <c r="H24" s="107"/>
      <c r="I24" s="107"/>
      <c r="J24" s="39">
        <f aca="true" t="shared" si="8" ref="J24:O24">SUM(J4:J23)</f>
        <v>19</v>
      </c>
      <c r="K24" s="39">
        <f t="shared" si="8"/>
        <v>0</v>
      </c>
      <c r="L24" s="40">
        <f t="shared" si="8"/>
        <v>0</v>
      </c>
      <c r="M24" s="39">
        <f t="shared" si="8"/>
        <v>0</v>
      </c>
      <c r="N24" s="35">
        <f t="shared" si="8"/>
        <v>19</v>
      </c>
      <c r="O24" s="35">
        <f t="shared" si="8"/>
        <v>-44</v>
      </c>
      <c r="Q24" s="39"/>
      <c r="R24" s="39"/>
      <c r="S24" s="46"/>
      <c r="T24" s="39">
        <f>COUNTIF(T4:T23,"x")</f>
        <v>0</v>
      </c>
      <c r="U24" s="39">
        <f>COUNTIF(U4:U23,"1")</f>
        <v>8</v>
      </c>
      <c r="V24" s="40"/>
      <c r="W24" s="40"/>
      <c r="X24" s="40"/>
      <c r="Y24" s="40"/>
      <c r="Z24" s="39">
        <f aca="true" t="shared" si="9" ref="Z24:AE24">SUM(Z4:Z23)</f>
        <v>63</v>
      </c>
      <c r="AA24" s="39">
        <f t="shared" si="9"/>
        <v>0</v>
      </c>
      <c r="AB24" s="40">
        <f t="shared" si="9"/>
        <v>0</v>
      </c>
      <c r="AC24" s="39">
        <f t="shared" si="9"/>
        <v>0</v>
      </c>
      <c r="AD24" s="35">
        <f t="shared" si="9"/>
        <v>63</v>
      </c>
      <c r="AE24" s="35">
        <f t="shared" si="9"/>
        <v>44</v>
      </c>
    </row>
    <row r="25" spans="6:9" ht="12.75" thickBot="1">
      <c r="F25" s="108"/>
      <c r="G25" s="108"/>
      <c r="H25" s="108"/>
      <c r="I25" s="108"/>
    </row>
    <row r="26" spans="1:31" ht="12.75" thickBot="1">
      <c r="A26" s="41" t="s">
        <v>54</v>
      </c>
      <c r="B26" s="40" t="s">
        <v>46</v>
      </c>
      <c r="C26" s="40" t="s">
        <v>49</v>
      </c>
      <c r="D26" s="40" t="s">
        <v>235</v>
      </c>
      <c r="E26" s="40" t="s">
        <v>59</v>
      </c>
      <c r="F26" s="107" t="s">
        <v>270</v>
      </c>
      <c r="G26" s="107" t="s">
        <v>55</v>
      </c>
      <c r="H26" s="107" t="s">
        <v>56</v>
      </c>
      <c r="I26" s="107" t="s">
        <v>57</v>
      </c>
      <c r="J26" s="40" t="s">
        <v>61</v>
      </c>
      <c r="K26" s="40" t="s">
        <v>62</v>
      </c>
      <c r="L26" s="40" t="s">
        <v>63</v>
      </c>
      <c r="M26" s="40" t="s">
        <v>64</v>
      </c>
      <c r="N26" s="35" t="s">
        <v>58</v>
      </c>
      <c r="O26" s="39" t="s">
        <v>60</v>
      </c>
      <c r="Q26" s="41" t="s">
        <v>54</v>
      </c>
      <c r="R26" s="40" t="s">
        <v>46</v>
      </c>
      <c r="S26" s="40" t="s">
        <v>49</v>
      </c>
      <c r="T26" s="40" t="s">
        <v>235</v>
      </c>
      <c r="U26" s="40" t="s">
        <v>59</v>
      </c>
      <c r="V26" s="40" t="s">
        <v>270</v>
      </c>
      <c r="W26" s="40" t="s">
        <v>55</v>
      </c>
      <c r="X26" s="40" t="s">
        <v>56</v>
      </c>
      <c r="Y26" s="40" t="s">
        <v>57</v>
      </c>
      <c r="Z26" s="40" t="s">
        <v>61</v>
      </c>
      <c r="AA26" s="40" t="s">
        <v>62</v>
      </c>
      <c r="AB26" s="40" t="s">
        <v>63</v>
      </c>
      <c r="AC26" s="40" t="s">
        <v>64</v>
      </c>
      <c r="AD26" s="35" t="s">
        <v>58</v>
      </c>
      <c r="AE26" s="39" t="s">
        <v>60</v>
      </c>
    </row>
    <row r="27" spans="1:31" ht="12.75">
      <c r="A27" s="47">
        <v>2</v>
      </c>
      <c r="B27" s="48">
        <v>1</v>
      </c>
      <c r="C27" s="204" t="s">
        <v>142</v>
      </c>
      <c r="D27" s="204"/>
      <c r="E27" s="204">
        <v>1</v>
      </c>
      <c r="F27" s="216" t="s">
        <v>175</v>
      </c>
      <c r="G27" s="503" t="s">
        <v>100</v>
      </c>
      <c r="H27" s="205" t="s">
        <v>180</v>
      </c>
      <c r="I27" s="504" t="s">
        <v>177</v>
      </c>
      <c r="J27" s="204">
        <v>4</v>
      </c>
      <c r="K27" s="204"/>
      <c r="L27" s="206"/>
      <c r="M27" s="204"/>
      <c r="N27" s="51">
        <f>SUM(J27:L27)</f>
        <v>4</v>
      </c>
      <c r="O27" s="48">
        <f aca="true" t="shared" si="10" ref="O27:O46">N27-AD27</f>
        <v>0</v>
      </c>
      <c r="Q27" s="47">
        <v>2</v>
      </c>
      <c r="R27" s="48">
        <v>1</v>
      </c>
      <c r="S27" s="204" t="s">
        <v>105</v>
      </c>
      <c r="T27" s="204"/>
      <c r="U27" s="204"/>
      <c r="V27" s="216" t="s">
        <v>106</v>
      </c>
      <c r="W27" s="205" t="s">
        <v>115</v>
      </c>
      <c r="X27" s="205" t="s">
        <v>110</v>
      </c>
      <c r="Y27" s="217" t="s">
        <v>112</v>
      </c>
      <c r="Z27" s="204">
        <v>4</v>
      </c>
      <c r="AA27" s="204"/>
      <c r="AB27" s="206"/>
      <c r="AC27" s="204"/>
      <c r="AD27" s="49">
        <f>SUM(Z27:AB27)</f>
        <v>4</v>
      </c>
      <c r="AE27" s="48">
        <f aca="true" t="shared" si="11" ref="AE27:AE46">AD27-N27</f>
        <v>0</v>
      </c>
    </row>
    <row r="28" spans="1:31" ht="12.75">
      <c r="A28" s="54">
        <v>2</v>
      </c>
      <c r="B28" s="32">
        <v>2</v>
      </c>
      <c r="C28" s="207" t="s">
        <v>178</v>
      </c>
      <c r="D28" s="207"/>
      <c r="E28" s="207"/>
      <c r="F28" s="218" t="s">
        <v>179</v>
      </c>
      <c r="G28" s="208" t="s">
        <v>100</v>
      </c>
      <c r="H28" s="208" t="s">
        <v>101</v>
      </c>
      <c r="I28" s="219" t="s">
        <v>46</v>
      </c>
      <c r="J28" s="207">
        <v>4</v>
      </c>
      <c r="K28" s="207"/>
      <c r="L28" s="209"/>
      <c r="M28" s="207"/>
      <c r="N28" s="51">
        <f>SUM(J28:L28)</f>
        <v>4</v>
      </c>
      <c r="O28" s="34">
        <f t="shared" si="10"/>
        <v>1</v>
      </c>
      <c r="Q28" s="54">
        <v>2</v>
      </c>
      <c r="R28" s="32">
        <v>2</v>
      </c>
      <c r="S28" s="207" t="s">
        <v>107</v>
      </c>
      <c r="T28" s="207"/>
      <c r="U28" s="207"/>
      <c r="V28" s="218" t="s">
        <v>108</v>
      </c>
      <c r="W28" s="208" t="s">
        <v>114</v>
      </c>
      <c r="X28" s="208" t="s">
        <v>111</v>
      </c>
      <c r="Y28" s="219" t="s">
        <v>117</v>
      </c>
      <c r="Z28" s="207">
        <v>3</v>
      </c>
      <c r="AA28" s="207"/>
      <c r="AB28" s="209"/>
      <c r="AC28" s="207"/>
      <c r="AD28" s="51">
        <f>SUM(Z28:AB28)</f>
        <v>3</v>
      </c>
      <c r="AE28" s="32">
        <f t="shared" si="11"/>
        <v>-1</v>
      </c>
    </row>
    <row r="29" spans="1:31" ht="12.75">
      <c r="A29" s="54">
        <v>2</v>
      </c>
      <c r="B29" s="32">
        <v>3</v>
      </c>
      <c r="C29" s="207" t="s">
        <v>180</v>
      </c>
      <c r="D29" s="207"/>
      <c r="E29" s="207">
        <v>1</v>
      </c>
      <c r="F29" s="218" t="s">
        <v>100</v>
      </c>
      <c r="G29" s="208" t="s">
        <v>104</v>
      </c>
      <c r="H29" s="208" t="s">
        <v>175</v>
      </c>
      <c r="I29" s="219" t="s">
        <v>142</v>
      </c>
      <c r="J29" s="207">
        <v>2</v>
      </c>
      <c r="K29" s="207"/>
      <c r="L29" s="209"/>
      <c r="M29" s="207"/>
      <c r="N29" s="51">
        <f aca="true" t="shared" si="12" ref="N29:N39">SUM(J29:L29)</f>
        <v>2</v>
      </c>
      <c r="O29" s="34">
        <f t="shared" si="10"/>
        <v>2</v>
      </c>
      <c r="Q29" s="54">
        <v>2</v>
      </c>
      <c r="R29" s="32">
        <v>3</v>
      </c>
      <c r="S29" s="207" t="s">
        <v>109</v>
      </c>
      <c r="T29" s="207"/>
      <c r="U29" s="207"/>
      <c r="V29" s="218" t="s">
        <v>105</v>
      </c>
      <c r="W29" s="208" t="s">
        <v>156</v>
      </c>
      <c r="X29" s="208" t="s">
        <v>115</v>
      </c>
      <c r="Y29" s="219" t="s">
        <v>116</v>
      </c>
      <c r="Z29" s="207">
        <v>0</v>
      </c>
      <c r="AA29" s="207"/>
      <c r="AB29" s="209"/>
      <c r="AC29" s="207"/>
      <c r="AD29" s="51">
        <f aca="true" t="shared" si="13" ref="AD29:AD46">SUM(Z29:AB29)</f>
        <v>0</v>
      </c>
      <c r="AE29" s="32">
        <f t="shared" si="11"/>
        <v>-2</v>
      </c>
    </row>
    <row r="30" spans="1:31" ht="12.75">
      <c r="A30" s="54">
        <v>2</v>
      </c>
      <c r="B30" s="32">
        <v>4</v>
      </c>
      <c r="C30" s="207" t="s">
        <v>174</v>
      </c>
      <c r="D30" s="207"/>
      <c r="E30" s="207"/>
      <c r="F30" s="502" t="s">
        <v>179</v>
      </c>
      <c r="G30" s="499" t="s">
        <v>142</v>
      </c>
      <c r="H30" s="208" t="s">
        <v>177</v>
      </c>
      <c r="I30" s="219" t="s">
        <v>178</v>
      </c>
      <c r="J30" s="207">
        <v>6</v>
      </c>
      <c r="K30" s="207"/>
      <c r="L30" s="209"/>
      <c r="M30" s="207"/>
      <c r="N30" s="51">
        <f t="shared" si="12"/>
        <v>6</v>
      </c>
      <c r="O30" s="34">
        <f t="shared" si="10"/>
        <v>-2</v>
      </c>
      <c r="Q30" s="54">
        <v>2</v>
      </c>
      <c r="R30" s="32">
        <v>4</v>
      </c>
      <c r="S30" s="207" t="s">
        <v>110</v>
      </c>
      <c r="T30" s="207"/>
      <c r="U30" s="207"/>
      <c r="V30" s="218" t="s">
        <v>106</v>
      </c>
      <c r="W30" s="208" t="s">
        <v>107</v>
      </c>
      <c r="X30" s="499" t="s">
        <v>117</v>
      </c>
      <c r="Y30" s="219" t="s">
        <v>112</v>
      </c>
      <c r="Z30" s="207">
        <v>8</v>
      </c>
      <c r="AA30" s="207"/>
      <c r="AB30" s="209"/>
      <c r="AC30" s="207"/>
      <c r="AD30" s="51">
        <f t="shared" si="13"/>
        <v>8</v>
      </c>
      <c r="AE30" s="32">
        <f t="shared" si="11"/>
        <v>2</v>
      </c>
    </row>
    <row r="31" spans="1:31" ht="12.75">
      <c r="A31" s="54">
        <v>2</v>
      </c>
      <c r="B31" s="32">
        <v>5</v>
      </c>
      <c r="C31" s="500" t="s">
        <v>175</v>
      </c>
      <c r="D31" s="207"/>
      <c r="E31" s="207"/>
      <c r="F31" s="218" t="s">
        <v>46</v>
      </c>
      <c r="G31" s="499" t="s">
        <v>100</v>
      </c>
      <c r="H31" s="499" t="s">
        <v>180</v>
      </c>
      <c r="I31" s="219" t="s">
        <v>102</v>
      </c>
      <c r="J31" s="207">
        <v>0</v>
      </c>
      <c r="K31" s="207"/>
      <c r="L31" s="209"/>
      <c r="M31" s="207"/>
      <c r="N31" s="51">
        <f t="shared" si="12"/>
        <v>0</v>
      </c>
      <c r="O31" s="34">
        <f t="shared" si="10"/>
        <v>-13</v>
      </c>
      <c r="Q31" s="54">
        <v>2</v>
      </c>
      <c r="R31" s="32">
        <v>5</v>
      </c>
      <c r="S31" s="207" t="s">
        <v>111</v>
      </c>
      <c r="T31" s="207"/>
      <c r="U31" s="207"/>
      <c r="V31" s="218" t="s">
        <v>105</v>
      </c>
      <c r="W31" s="208" t="s">
        <v>114</v>
      </c>
      <c r="X31" s="208" t="s">
        <v>156</v>
      </c>
      <c r="Y31" s="219" t="s">
        <v>109</v>
      </c>
      <c r="Z31" s="207">
        <v>13</v>
      </c>
      <c r="AA31" s="207"/>
      <c r="AB31" s="209"/>
      <c r="AC31" s="207"/>
      <c r="AD31" s="51">
        <f t="shared" si="13"/>
        <v>13</v>
      </c>
      <c r="AE31" s="32">
        <f t="shared" si="11"/>
        <v>13</v>
      </c>
    </row>
    <row r="32" spans="1:31" ht="12.75">
      <c r="A32" s="54">
        <v>2</v>
      </c>
      <c r="B32" s="32">
        <v>6</v>
      </c>
      <c r="C32" s="207" t="s">
        <v>179</v>
      </c>
      <c r="D32" s="207"/>
      <c r="E32" s="207"/>
      <c r="F32" s="502" t="s">
        <v>177</v>
      </c>
      <c r="G32" s="208" t="s">
        <v>100</v>
      </c>
      <c r="H32" s="208" t="s">
        <v>180</v>
      </c>
      <c r="I32" s="219" t="s">
        <v>175</v>
      </c>
      <c r="J32" s="207">
        <v>7</v>
      </c>
      <c r="K32" s="207"/>
      <c r="L32" s="209"/>
      <c r="M32" s="207"/>
      <c r="N32" s="51">
        <f t="shared" si="12"/>
        <v>7</v>
      </c>
      <c r="O32" s="34">
        <f t="shared" si="10"/>
        <v>-6</v>
      </c>
      <c r="Q32" s="54">
        <v>2</v>
      </c>
      <c r="R32" s="32">
        <v>6</v>
      </c>
      <c r="S32" s="207" t="s">
        <v>112</v>
      </c>
      <c r="T32" s="207"/>
      <c r="U32" s="207"/>
      <c r="V32" s="502" t="s">
        <v>108</v>
      </c>
      <c r="W32" s="208" t="s">
        <v>115</v>
      </c>
      <c r="X32" s="208" t="s">
        <v>116</v>
      </c>
      <c r="Y32" s="219" t="s">
        <v>117</v>
      </c>
      <c r="Z32" s="207">
        <v>13</v>
      </c>
      <c r="AA32" s="207"/>
      <c r="AB32" s="209"/>
      <c r="AC32" s="207"/>
      <c r="AD32" s="51">
        <f t="shared" si="13"/>
        <v>13</v>
      </c>
      <c r="AE32" s="32">
        <f t="shared" si="11"/>
        <v>6</v>
      </c>
    </row>
    <row r="33" spans="1:31" ht="12.75">
      <c r="A33" s="54">
        <v>2</v>
      </c>
      <c r="B33" s="32">
        <v>7</v>
      </c>
      <c r="C33" s="207" t="s">
        <v>178</v>
      </c>
      <c r="D33" s="207"/>
      <c r="E33" s="207"/>
      <c r="F33" s="218" t="s">
        <v>46</v>
      </c>
      <c r="G33" s="208" t="s">
        <v>101</v>
      </c>
      <c r="H33" s="208" t="s">
        <v>102</v>
      </c>
      <c r="I33" s="219" t="s">
        <v>104</v>
      </c>
      <c r="J33" s="207">
        <v>0</v>
      </c>
      <c r="K33" s="207"/>
      <c r="L33" s="209"/>
      <c r="M33" s="207"/>
      <c r="N33" s="51">
        <f t="shared" si="12"/>
        <v>0</v>
      </c>
      <c r="O33" s="34">
        <f t="shared" si="10"/>
        <v>-5</v>
      </c>
      <c r="Q33" s="54">
        <v>2</v>
      </c>
      <c r="R33" s="32">
        <v>7</v>
      </c>
      <c r="S33" s="207" t="s">
        <v>109</v>
      </c>
      <c r="T33" s="207"/>
      <c r="U33" s="207">
        <v>1</v>
      </c>
      <c r="V33" s="218" t="s">
        <v>105</v>
      </c>
      <c r="W33" s="208" t="s">
        <v>114</v>
      </c>
      <c r="X33" s="208" t="s">
        <v>107</v>
      </c>
      <c r="Y33" s="219" t="s">
        <v>110</v>
      </c>
      <c r="Z33" s="207">
        <v>5</v>
      </c>
      <c r="AA33" s="207"/>
      <c r="AB33" s="209"/>
      <c r="AC33" s="207"/>
      <c r="AD33" s="51">
        <f t="shared" si="13"/>
        <v>5</v>
      </c>
      <c r="AE33" s="32">
        <f t="shared" si="11"/>
        <v>5</v>
      </c>
    </row>
    <row r="34" spans="1:31" ht="12.75">
      <c r="A34" s="54">
        <v>2</v>
      </c>
      <c r="B34" s="32">
        <v>8</v>
      </c>
      <c r="C34" s="207" t="s">
        <v>180</v>
      </c>
      <c r="D34" s="207"/>
      <c r="E34" s="207"/>
      <c r="F34" s="218" t="s">
        <v>179</v>
      </c>
      <c r="G34" s="208" t="s">
        <v>100</v>
      </c>
      <c r="H34" s="208" t="s">
        <v>175</v>
      </c>
      <c r="I34" s="219" t="s">
        <v>177</v>
      </c>
      <c r="J34" s="207">
        <v>0</v>
      </c>
      <c r="K34" s="207"/>
      <c r="L34" s="209"/>
      <c r="M34" s="207"/>
      <c r="N34" s="51">
        <f t="shared" si="12"/>
        <v>0</v>
      </c>
      <c r="O34" s="34">
        <f t="shared" si="10"/>
        <v>0</v>
      </c>
      <c r="Q34" s="54">
        <v>2</v>
      </c>
      <c r="R34" s="32">
        <v>8</v>
      </c>
      <c r="S34" s="207" t="s">
        <v>156</v>
      </c>
      <c r="T34" s="207"/>
      <c r="U34" s="207"/>
      <c r="V34" s="218" t="s">
        <v>108</v>
      </c>
      <c r="W34" s="208" t="s">
        <v>111</v>
      </c>
      <c r="X34" s="208" t="s">
        <v>106</v>
      </c>
      <c r="Y34" s="219" t="s">
        <v>116</v>
      </c>
      <c r="Z34" s="207">
        <v>0</v>
      </c>
      <c r="AA34" s="207"/>
      <c r="AB34" s="209"/>
      <c r="AC34" s="207"/>
      <c r="AD34" s="51">
        <f t="shared" si="13"/>
        <v>0</v>
      </c>
      <c r="AE34" s="32">
        <f t="shared" si="11"/>
        <v>0</v>
      </c>
    </row>
    <row r="35" spans="1:31" ht="12.75">
      <c r="A35" s="54">
        <v>2</v>
      </c>
      <c r="B35" s="32">
        <v>9</v>
      </c>
      <c r="C35" s="207" t="s">
        <v>174</v>
      </c>
      <c r="D35" s="207"/>
      <c r="E35" s="207"/>
      <c r="F35" s="218" t="s">
        <v>179</v>
      </c>
      <c r="G35" s="208" t="s">
        <v>100</v>
      </c>
      <c r="H35" s="499" t="s">
        <v>175</v>
      </c>
      <c r="I35" s="219" t="s">
        <v>177</v>
      </c>
      <c r="J35" s="207">
        <v>2</v>
      </c>
      <c r="K35" s="207"/>
      <c r="L35" s="209"/>
      <c r="M35" s="207"/>
      <c r="N35" s="51">
        <f t="shared" si="12"/>
        <v>2</v>
      </c>
      <c r="O35" s="34">
        <f t="shared" si="10"/>
        <v>1</v>
      </c>
      <c r="Q35" s="54">
        <v>2</v>
      </c>
      <c r="R35" s="32">
        <v>9</v>
      </c>
      <c r="S35" s="207" t="s">
        <v>105</v>
      </c>
      <c r="T35" s="207"/>
      <c r="U35" s="207">
        <v>1</v>
      </c>
      <c r="V35" s="218" t="s">
        <v>106</v>
      </c>
      <c r="W35" s="208" t="s">
        <v>114</v>
      </c>
      <c r="X35" s="208" t="s">
        <v>115</v>
      </c>
      <c r="Y35" s="219" t="s">
        <v>112</v>
      </c>
      <c r="Z35" s="207">
        <v>1</v>
      </c>
      <c r="AA35" s="207"/>
      <c r="AB35" s="209"/>
      <c r="AC35" s="207"/>
      <c r="AD35" s="51">
        <f t="shared" si="13"/>
        <v>1</v>
      </c>
      <c r="AE35" s="32">
        <f t="shared" si="11"/>
        <v>-1</v>
      </c>
    </row>
    <row r="36" spans="1:31" ht="12.75">
      <c r="A36" s="54">
        <v>2</v>
      </c>
      <c r="B36" s="32">
        <v>10</v>
      </c>
      <c r="C36" s="207" t="s">
        <v>178</v>
      </c>
      <c r="D36" s="207"/>
      <c r="E36" s="207"/>
      <c r="F36" s="218" t="s">
        <v>46</v>
      </c>
      <c r="G36" s="499" t="s">
        <v>101</v>
      </c>
      <c r="H36" s="208" t="s">
        <v>180</v>
      </c>
      <c r="I36" s="219" t="s">
        <v>103</v>
      </c>
      <c r="J36" s="207">
        <v>0</v>
      </c>
      <c r="K36" s="207"/>
      <c r="L36" s="209"/>
      <c r="M36" s="207"/>
      <c r="N36" s="51">
        <f t="shared" si="12"/>
        <v>0</v>
      </c>
      <c r="O36" s="34">
        <f t="shared" si="10"/>
        <v>-8</v>
      </c>
      <c r="Q36" s="54">
        <v>2</v>
      </c>
      <c r="R36" s="32">
        <v>10</v>
      </c>
      <c r="S36" s="207" t="s">
        <v>107</v>
      </c>
      <c r="T36" s="207"/>
      <c r="U36" s="207">
        <v>1</v>
      </c>
      <c r="V36" s="218" t="s">
        <v>108</v>
      </c>
      <c r="W36" s="208" t="s">
        <v>114</v>
      </c>
      <c r="X36" s="208" t="s">
        <v>111</v>
      </c>
      <c r="Y36" s="219" t="s">
        <v>117</v>
      </c>
      <c r="Z36" s="207">
        <v>8</v>
      </c>
      <c r="AA36" s="207"/>
      <c r="AB36" s="209"/>
      <c r="AC36" s="207"/>
      <c r="AD36" s="51">
        <f t="shared" si="13"/>
        <v>8</v>
      </c>
      <c r="AE36" s="32">
        <f t="shared" si="11"/>
        <v>8</v>
      </c>
    </row>
    <row r="37" spans="1:31" ht="12.75">
      <c r="A37" s="54">
        <v>2</v>
      </c>
      <c r="B37" s="32">
        <v>11</v>
      </c>
      <c r="C37" s="207" t="s">
        <v>175</v>
      </c>
      <c r="D37" s="207"/>
      <c r="E37" s="207"/>
      <c r="F37" s="218" t="s">
        <v>179</v>
      </c>
      <c r="G37" s="208" t="s">
        <v>100</v>
      </c>
      <c r="H37" s="208" t="s">
        <v>102</v>
      </c>
      <c r="I37" s="219" t="s">
        <v>104</v>
      </c>
      <c r="J37" s="207">
        <v>0</v>
      </c>
      <c r="K37" s="207"/>
      <c r="L37" s="209"/>
      <c r="M37" s="207"/>
      <c r="N37" s="51">
        <f t="shared" si="12"/>
        <v>0</v>
      </c>
      <c r="O37" s="34">
        <f t="shared" si="10"/>
        <v>-4</v>
      </c>
      <c r="Q37" s="54">
        <v>2</v>
      </c>
      <c r="R37" s="32">
        <v>11</v>
      </c>
      <c r="S37" s="207" t="s">
        <v>109</v>
      </c>
      <c r="T37" s="207"/>
      <c r="U37" s="207">
        <v>1</v>
      </c>
      <c r="V37" s="218" t="s">
        <v>105</v>
      </c>
      <c r="W37" s="208" t="s">
        <v>115</v>
      </c>
      <c r="X37" s="208" t="s">
        <v>106</v>
      </c>
      <c r="Y37" s="219" t="s">
        <v>116</v>
      </c>
      <c r="Z37" s="207">
        <v>4</v>
      </c>
      <c r="AA37" s="207"/>
      <c r="AB37" s="209"/>
      <c r="AC37" s="207"/>
      <c r="AD37" s="51">
        <f t="shared" si="13"/>
        <v>4</v>
      </c>
      <c r="AE37" s="32">
        <f t="shared" si="11"/>
        <v>4</v>
      </c>
    </row>
    <row r="38" spans="1:31" ht="12.75">
      <c r="A38" s="54">
        <v>2</v>
      </c>
      <c r="B38" s="32">
        <v>12</v>
      </c>
      <c r="C38" s="207" t="s">
        <v>101</v>
      </c>
      <c r="D38" s="207"/>
      <c r="E38" s="207"/>
      <c r="F38" s="218" t="s">
        <v>46</v>
      </c>
      <c r="G38" s="499" t="s">
        <v>180</v>
      </c>
      <c r="H38" s="208" t="s">
        <v>103</v>
      </c>
      <c r="I38" s="219" t="s">
        <v>177</v>
      </c>
      <c r="J38" s="207">
        <v>0</v>
      </c>
      <c r="K38" s="207"/>
      <c r="L38" s="209"/>
      <c r="M38" s="207"/>
      <c r="N38" s="51">
        <f t="shared" si="12"/>
        <v>0</v>
      </c>
      <c r="O38" s="34">
        <f t="shared" si="10"/>
        <v>0</v>
      </c>
      <c r="Q38" s="54">
        <v>2</v>
      </c>
      <c r="R38" s="32">
        <v>12</v>
      </c>
      <c r="S38" s="207" t="s">
        <v>114</v>
      </c>
      <c r="T38" s="207"/>
      <c r="U38" s="207">
        <v>1</v>
      </c>
      <c r="V38" s="218" t="s">
        <v>106</v>
      </c>
      <c r="W38" s="208" t="s">
        <v>111</v>
      </c>
      <c r="X38" s="208" t="s">
        <v>117</v>
      </c>
      <c r="Y38" s="219" t="s">
        <v>112</v>
      </c>
      <c r="Z38" s="207">
        <v>0</v>
      </c>
      <c r="AA38" s="207"/>
      <c r="AB38" s="209"/>
      <c r="AC38" s="207"/>
      <c r="AD38" s="51">
        <f t="shared" si="13"/>
        <v>0</v>
      </c>
      <c r="AE38" s="32">
        <f t="shared" si="11"/>
        <v>0</v>
      </c>
    </row>
    <row r="39" spans="1:31" ht="12.75">
      <c r="A39" s="54">
        <v>2</v>
      </c>
      <c r="B39" s="32">
        <v>13</v>
      </c>
      <c r="C39" s="207"/>
      <c r="D39" s="207"/>
      <c r="E39" s="207"/>
      <c r="F39" s="218"/>
      <c r="G39" s="208"/>
      <c r="H39" s="208"/>
      <c r="I39" s="219"/>
      <c r="J39" s="207"/>
      <c r="K39" s="207"/>
      <c r="L39" s="209"/>
      <c r="M39" s="207"/>
      <c r="N39" s="51">
        <f t="shared" si="12"/>
        <v>0</v>
      </c>
      <c r="O39" s="34">
        <f t="shared" si="10"/>
        <v>0</v>
      </c>
      <c r="Q39" s="54">
        <v>2</v>
      </c>
      <c r="R39" s="32">
        <v>13</v>
      </c>
      <c r="S39" s="207"/>
      <c r="T39" s="207"/>
      <c r="U39" s="207"/>
      <c r="V39" s="218"/>
      <c r="W39" s="208"/>
      <c r="X39" s="208"/>
      <c r="Y39" s="219"/>
      <c r="Z39" s="207"/>
      <c r="AA39" s="207"/>
      <c r="AB39" s="209"/>
      <c r="AC39" s="207"/>
      <c r="AD39" s="51">
        <f t="shared" si="13"/>
        <v>0</v>
      </c>
      <c r="AE39" s="32">
        <f t="shared" si="11"/>
        <v>0</v>
      </c>
    </row>
    <row r="40" spans="1:31" ht="12.75">
      <c r="A40" s="54">
        <v>2</v>
      </c>
      <c r="B40" s="32">
        <v>14</v>
      </c>
      <c r="C40" s="225"/>
      <c r="D40" s="207"/>
      <c r="E40" s="207"/>
      <c r="F40" s="226"/>
      <c r="G40" s="227"/>
      <c r="H40" s="227"/>
      <c r="I40" s="228"/>
      <c r="J40" s="207"/>
      <c r="K40" s="207"/>
      <c r="L40" s="207"/>
      <c r="M40" s="207"/>
      <c r="N40" s="51">
        <f aca="true" t="shared" si="14" ref="N40:N45">SUM(J40:L40)</f>
        <v>0</v>
      </c>
      <c r="O40" s="34">
        <f aca="true" t="shared" si="15" ref="O40:O45">N40-AD40</f>
        <v>0</v>
      </c>
      <c r="Q40" s="54">
        <v>2</v>
      </c>
      <c r="R40" s="32">
        <v>14</v>
      </c>
      <c r="S40" s="225"/>
      <c r="T40" s="207"/>
      <c r="U40" s="207"/>
      <c r="V40" s="226"/>
      <c r="W40" s="227"/>
      <c r="X40" s="227"/>
      <c r="Y40" s="228"/>
      <c r="Z40" s="207"/>
      <c r="AA40" s="207"/>
      <c r="AB40" s="207"/>
      <c r="AC40" s="207"/>
      <c r="AD40" s="51">
        <f aca="true" t="shared" si="16" ref="AD40:AD45">SUM(Z40:AB40)</f>
        <v>0</v>
      </c>
      <c r="AE40" s="32">
        <f aca="true" t="shared" si="17" ref="AE40:AE45">AD40-N40</f>
        <v>0</v>
      </c>
    </row>
    <row r="41" spans="1:31" ht="12.75">
      <c r="A41" s="54">
        <v>2</v>
      </c>
      <c r="B41" s="32">
        <v>15</v>
      </c>
      <c r="C41" s="225"/>
      <c r="D41" s="207"/>
      <c r="E41" s="207"/>
      <c r="F41" s="226"/>
      <c r="G41" s="227"/>
      <c r="H41" s="227"/>
      <c r="I41" s="228"/>
      <c r="J41" s="207"/>
      <c r="K41" s="207"/>
      <c r="L41" s="207"/>
      <c r="M41" s="207"/>
      <c r="N41" s="51">
        <f t="shared" si="14"/>
        <v>0</v>
      </c>
      <c r="O41" s="34">
        <f t="shared" si="15"/>
        <v>0</v>
      </c>
      <c r="Q41" s="54">
        <v>2</v>
      </c>
      <c r="R41" s="32">
        <v>15</v>
      </c>
      <c r="S41" s="225"/>
      <c r="T41" s="207"/>
      <c r="U41" s="207"/>
      <c r="V41" s="226"/>
      <c r="W41" s="227"/>
      <c r="X41" s="227"/>
      <c r="Y41" s="228"/>
      <c r="Z41" s="207"/>
      <c r="AA41" s="207"/>
      <c r="AB41" s="207"/>
      <c r="AC41" s="207"/>
      <c r="AD41" s="51">
        <f t="shared" si="16"/>
        <v>0</v>
      </c>
      <c r="AE41" s="32">
        <f t="shared" si="17"/>
        <v>0</v>
      </c>
    </row>
    <row r="42" spans="1:31" ht="12.75">
      <c r="A42" s="54">
        <v>2</v>
      </c>
      <c r="B42" s="32">
        <v>16</v>
      </c>
      <c r="C42" s="225"/>
      <c r="D42" s="207"/>
      <c r="E42" s="207"/>
      <c r="F42" s="226"/>
      <c r="G42" s="227"/>
      <c r="H42" s="227"/>
      <c r="I42" s="228"/>
      <c r="J42" s="207"/>
      <c r="K42" s="207"/>
      <c r="L42" s="207"/>
      <c r="M42" s="207"/>
      <c r="N42" s="51">
        <f t="shared" si="14"/>
        <v>0</v>
      </c>
      <c r="O42" s="34">
        <f t="shared" si="15"/>
        <v>0</v>
      </c>
      <c r="Q42" s="54">
        <v>2</v>
      </c>
      <c r="R42" s="32">
        <v>16</v>
      </c>
      <c r="S42" s="225"/>
      <c r="T42" s="207"/>
      <c r="U42" s="207"/>
      <c r="V42" s="226"/>
      <c r="W42" s="227"/>
      <c r="X42" s="227"/>
      <c r="Y42" s="228"/>
      <c r="Z42" s="207"/>
      <c r="AA42" s="207"/>
      <c r="AB42" s="207"/>
      <c r="AC42" s="207"/>
      <c r="AD42" s="51">
        <f t="shared" si="16"/>
        <v>0</v>
      </c>
      <c r="AE42" s="32">
        <f t="shared" si="17"/>
        <v>0</v>
      </c>
    </row>
    <row r="43" spans="1:31" ht="12.75">
      <c r="A43" s="54">
        <v>2</v>
      </c>
      <c r="B43" s="32">
        <v>17</v>
      </c>
      <c r="C43" s="225"/>
      <c r="D43" s="207"/>
      <c r="E43" s="207"/>
      <c r="F43" s="226"/>
      <c r="G43" s="227"/>
      <c r="H43" s="227"/>
      <c r="I43" s="228"/>
      <c r="J43" s="207"/>
      <c r="K43" s="207"/>
      <c r="L43" s="207"/>
      <c r="M43" s="207"/>
      <c r="N43" s="51">
        <f t="shared" si="14"/>
        <v>0</v>
      </c>
      <c r="O43" s="34">
        <f t="shared" si="15"/>
        <v>0</v>
      </c>
      <c r="Q43" s="54">
        <v>2</v>
      </c>
      <c r="R43" s="32">
        <v>17</v>
      </c>
      <c r="S43" s="225"/>
      <c r="T43" s="207"/>
      <c r="U43" s="207"/>
      <c r="V43" s="226"/>
      <c r="W43" s="227"/>
      <c r="X43" s="227"/>
      <c r="Y43" s="228"/>
      <c r="Z43" s="207"/>
      <c r="AA43" s="207"/>
      <c r="AB43" s="207"/>
      <c r="AC43" s="207"/>
      <c r="AD43" s="51">
        <f t="shared" si="16"/>
        <v>0</v>
      </c>
      <c r="AE43" s="32">
        <f t="shared" si="17"/>
        <v>0</v>
      </c>
    </row>
    <row r="44" spans="1:31" ht="12.75">
      <c r="A44" s="54">
        <v>2</v>
      </c>
      <c r="B44" s="32">
        <v>18</v>
      </c>
      <c r="C44" s="225"/>
      <c r="D44" s="207"/>
      <c r="E44" s="207"/>
      <c r="F44" s="226"/>
      <c r="G44" s="227"/>
      <c r="H44" s="227"/>
      <c r="I44" s="228"/>
      <c r="J44" s="207"/>
      <c r="K44" s="207"/>
      <c r="L44" s="207"/>
      <c r="M44" s="207"/>
      <c r="N44" s="51">
        <f t="shared" si="14"/>
        <v>0</v>
      </c>
      <c r="O44" s="34">
        <f t="shared" si="15"/>
        <v>0</v>
      </c>
      <c r="Q44" s="54">
        <v>2</v>
      </c>
      <c r="R44" s="32">
        <v>18</v>
      </c>
      <c r="S44" s="225"/>
      <c r="T44" s="207"/>
      <c r="U44" s="207"/>
      <c r="V44" s="226"/>
      <c r="W44" s="227"/>
      <c r="X44" s="227"/>
      <c r="Y44" s="228"/>
      <c r="Z44" s="207"/>
      <c r="AA44" s="207"/>
      <c r="AB44" s="207"/>
      <c r="AC44" s="207"/>
      <c r="AD44" s="51">
        <f t="shared" si="16"/>
        <v>0</v>
      </c>
      <c r="AE44" s="32">
        <f t="shared" si="17"/>
        <v>0</v>
      </c>
    </row>
    <row r="45" spans="1:31" ht="12.75">
      <c r="A45" s="54">
        <v>2</v>
      </c>
      <c r="B45" s="32">
        <v>19</v>
      </c>
      <c r="C45" s="225"/>
      <c r="D45" s="207"/>
      <c r="E45" s="207"/>
      <c r="F45" s="226"/>
      <c r="G45" s="227"/>
      <c r="H45" s="227"/>
      <c r="I45" s="228"/>
      <c r="J45" s="207"/>
      <c r="K45" s="207"/>
      <c r="L45" s="207"/>
      <c r="M45" s="207"/>
      <c r="N45" s="51">
        <f t="shared" si="14"/>
        <v>0</v>
      </c>
      <c r="O45" s="34">
        <f t="shared" si="15"/>
        <v>0</v>
      </c>
      <c r="Q45" s="54">
        <v>2</v>
      </c>
      <c r="R45" s="32">
        <v>19</v>
      </c>
      <c r="S45" s="225"/>
      <c r="T45" s="207"/>
      <c r="U45" s="207"/>
      <c r="V45" s="226"/>
      <c r="W45" s="227"/>
      <c r="X45" s="227"/>
      <c r="Y45" s="228"/>
      <c r="Z45" s="207"/>
      <c r="AA45" s="207"/>
      <c r="AB45" s="207"/>
      <c r="AC45" s="207"/>
      <c r="AD45" s="51">
        <f t="shared" si="16"/>
        <v>0</v>
      </c>
      <c r="AE45" s="32">
        <f t="shared" si="17"/>
        <v>0</v>
      </c>
    </row>
    <row r="46" spans="1:31" ht="13.5" thickBot="1">
      <c r="A46" s="53">
        <v>2</v>
      </c>
      <c r="B46" s="32">
        <v>20</v>
      </c>
      <c r="C46" s="214"/>
      <c r="D46" s="210"/>
      <c r="E46" s="210"/>
      <c r="F46" s="220"/>
      <c r="G46" s="221"/>
      <c r="H46" s="221"/>
      <c r="I46" s="222"/>
      <c r="J46" s="210"/>
      <c r="K46" s="210"/>
      <c r="L46" s="211"/>
      <c r="M46" s="210"/>
      <c r="N46" s="51">
        <f>SUM(J46:L46)</f>
        <v>0</v>
      </c>
      <c r="O46" s="33">
        <f t="shared" si="10"/>
        <v>0</v>
      </c>
      <c r="Q46" s="54">
        <v>2</v>
      </c>
      <c r="R46" s="32">
        <v>20</v>
      </c>
      <c r="S46" s="214"/>
      <c r="T46" s="210"/>
      <c r="U46" s="210"/>
      <c r="V46" s="220"/>
      <c r="W46" s="221"/>
      <c r="X46" s="221"/>
      <c r="Y46" s="222"/>
      <c r="Z46" s="210"/>
      <c r="AA46" s="210"/>
      <c r="AB46" s="211"/>
      <c r="AC46" s="210"/>
      <c r="AD46" s="51">
        <f t="shared" si="13"/>
        <v>0</v>
      </c>
      <c r="AE46" s="34">
        <f t="shared" si="11"/>
        <v>0</v>
      </c>
    </row>
    <row r="47" spans="1:31" ht="12.75" thickBot="1">
      <c r="A47" s="39"/>
      <c r="B47" s="39"/>
      <c r="C47" s="39"/>
      <c r="D47" s="39">
        <f>COUNTIF(D27:D46,"x")</f>
        <v>0</v>
      </c>
      <c r="E47" s="39">
        <f>COUNTIF(E27:E46,"1")</f>
        <v>2</v>
      </c>
      <c r="F47" s="40"/>
      <c r="G47" s="40"/>
      <c r="H47" s="40"/>
      <c r="I47" s="40"/>
      <c r="J47" s="39">
        <f aca="true" t="shared" si="18" ref="J47:O47">SUM(J27:J46)</f>
        <v>25</v>
      </c>
      <c r="K47" s="39">
        <f t="shared" si="18"/>
        <v>0</v>
      </c>
      <c r="L47" s="40">
        <f t="shared" si="18"/>
        <v>0</v>
      </c>
      <c r="M47" s="39">
        <f t="shared" si="18"/>
        <v>0</v>
      </c>
      <c r="N47" s="35">
        <f t="shared" si="18"/>
        <v>25</v>
      </c>
      <c r="O47" s="35">
        <f t="shared" si="18"/>
        <v>-34</v>
      </c>
      <c r="Q47" s="39"/>
      <c r="R47" s="39"/>
      <c r="S47" s="39"/>
      <c r="T47" s="39">
        <f>COUNTIF(T27:T46,"x")</f>
        <v>0</v>
      </c>
      <c r="U47" s="39">
        <f>COUNTIF(U27:U46,"1")</f>
        <v>5</v>
      </c>
      <c r="V47" s="40"/>
      <c r="W47" s="40"/>
      <c r="X47" s="40"/>
      <c r="Y47" s="40"/>
      <c r="Z47" s="39">
        <f aca="true" t="shared" si="19" ref="Z47:AE47">SUM(Z27:Z46)</f>
        <v>59</v>
      </c>
      <c r="AA47" s="39">
        <f t="shared" si="19"/>
        <v>0</v>
      </c>
      <c r="AB47" s="40">
        <f t="shared" si="19"/>
        <v>0</v>
      </c>
      <c r="AC47" s="39">
        <f t="shared" si="19"/>
        <v>0</v>
      </c>
      <c r="AD47" s="35">
        <f t="shared" si="19"/>
        <v>59</v>
      </c>
      <c r="AE47" s="35">
        <f t="shared" si="19"/>
        <v>34</v>
      </c>
    </row>
    <row r="48" spans="1:31" ht="12.75" thickBot="1">
      <c r="A48" s="23"/>
      <c r="B48" s="23"/>
      <c r="M48" s="52" t="s">
        <v>65</v>
      </c>
      <c r="N48" s="35">
        <f>SUM(N24,N47)</f>
        <v>44</v>
      </c>
      <c r="Q48" s="23"/>
      <c r="R48" s="23"/>
      <c r="AC48" s="52" t="s">
        <v>65</v>
      </c>
      <c r="AD48" s="35">
        <f>SUM(AD24,AD47)</f>
        <v>122</v>
      </c>
      <c r="AE48" s="39"/>
    </row>
    <row r="49" spans="1:18" ht="12.75" thickBot="1">
      <c r="A49" s="23"/>
      <c r="B49" s="23"/>
      <c r="Q49" s="23"/>
      <c r="R49" s="23"/>
    </row>
    <row r="50" spans="1:31" ht="12.75" thickBot="1">
      <c r="A50" s="41" t="s">
        <v>54</v>
      </c>
      <c r="B50" s="40" t="s">
        <v>46</v>
      </c>
      <c r="C50" s="40" t="s">
        <v>49</v>
      </c>
      <c r="D50" s="40" t="s">
        <v>235</v>
      </c>
      <c r="E50" s="40" t="s">
        <v>59</v>
      </c>
      <c r="F50" s="40" t="s">
        <v>270</v>
      </c>
      <c r="G50" s="40" t="s">
        <v>70</v>
      </c>
      <c r="H50" s="40" t="s">
        <v>56</v>
      </c>
      <c r="I50" s="40" t="s">
        <v>57</v>
      </c>
      <c r="J50" s="40" t="s">
        <v>61</v>
      </c>
      <c r="K50" s="40" t="s">
        <v>62</v>
      </c>
      <c r="L50" s="40" t="s">
        <v>63</v>
      </c>
      <c r="M50" s="40" t="s">
        <v>64</v>
      </c>
      <c r="N50" s="35" t="s">
        <v>58</v>
      </c>
      <c r="O50" s="39" t="s">
        <v>60</v>
      </c>
      <c r="Q50" s="41" t="s">
        <v>54</v>
      </c>
      <c r="R50" s="40" t="s">
        <v>46</v>
      </c>
      <c r="S50" s="40" t="s">
        <v>49</v>
      </c>
      <c r="T50" s="40" t="s">
        <v>235</v>
      </c>
      <c r="U50" s="40" t="s">
        <v>59</v>
      </c>
      <c r="V50" s="40" t="s">
        <v>270</v>
      </c>
      <c r="W50" s="40" t="s">
        <v>55</v>
      </c>
      <c r="X50" s="40" t="s">
        <v>56</v>
      </c>
      <c r="Y50" s="40" t="s">
        <v>57</v>
      </c>
      <c r="Z50" s="40" t="s">
        <v>61</v>
      </c>
      <c r="AA50" s="40" t="s">
        <v>62</v>
      </c>
      <c r="AB50" s="40" t="s">
        <v>63</v>
      </c>
      <c r="AC50" s="40" t="s">
        <v>64</v>
      </c>
      <c r="AD50" s="35" t="s">
        <v>58</v>
      </c>
      <c r="AE50" s="39" t="s">
        <v>60</v>
      </c>
    </row>
    <row r="51" spans="1:31" ht="12.75">
      <c r="A51" s="53">
        <v>3</v>
      </c>
      <c r="B51" s="48">
        <v>1</v>
      </c>
      <c r="C51" s="204" t="s">
        <v>179</v>
      </c>
      <c r="D51" s="204"/>
      <c r="E51" s="204"/>
      <c r="F51" s="216" t="s">
        <v>177</v>
      </c>
      <c r="G51" s="503" t="s">
        <v>180</v>
      </c>
      <c r="H51" s="205" t="s">
        <v>175</v>
      </c>
      <c r="I51" s="217" t="s">
        <v>104</v>
      </c>
      <c r="J51" s="204">
        <v>0</v>
      </c>
      <c r="K51" s="204"/>
      <c r="L51" s="206"/>
      <c r="M51" s="204"/>
      <c r="N51" s="49">
        <f>SUM(J51:L51)</f>
        <v>0</v>
      </c>
      <c r="O51" s="48">
        <f aca="true" t="shared" si="20" ref="O51:O69">N51-AD51</f>
        <v>-4</v>
      </c>
      <c r="Q51" s="53">
        <v>3</v>
      </c>
      <c r="R51" s="48">
        <v>1</v>
      </c>
      <c r="S51" s="204" t="s">
        <v>111</v>
      </c>
      <c r="T51" s="204"/>
      <c r="U51" s="204">
        <v>1</v>
      </c>
      <c r="V51" s="216" t="s">
        <v>105</v>
      </c>
      <c r="W51" s="205" t="s">
        <v>114</v>
      </c>
      <c r="X51" s="205" t="s">
        <v>156</v>
      </c>
      <c r="Y51" s="217" t="s">
        <v>109</v>
      </c>
      <c r="Z51" s="204">
        <v>4</v>
      </c>
      <c r="AA51" s="204"/>
      <c r="AB51" s="206"/>
      <c r="AC51" s="204"/>
      <c r="AD51" s="49">
        <f>SUM(Z51:AB51)</f>
        <v>4</v>
      </c>
      <c r="AE51" s="48">
        <f aca="true" t="shared" si="21" ref="AE51:AE69">AD51-N51</f>
        <v>4</v>
      </c>
    </row>
    <row r="52" spans="1:31" ht="12.75">
      <c r="A52" s="54">
        <v>3</v>
      </c>
      <c r="B52" s="32">
        <v>2</v>
      </c>
      <c r="C52" s="500" t="s">
        <v>178</v>
      </c>
      <c r="D52" s="207"/>
      <c r="E52" s="207"/>
      <c r="F52" s="218" t="s">
        <v>46</v>
      </c>
      <c r="G52" s="499" t="s">
        <v>100</v>
      </c>
      <c r="H52" s="208" t="s">
        <v>101</v>
      </c>
      <c r="I52" s="501" t="s">
        <v>175</v>
      </c>
      <c r="J52" s="207">
        <v>0</v>
      </c>
      <c r="K52" s="207"/>
      <c r="L52" s="209"/>
      <c r="M52" s="207"/>
      <c r="N52" s="51">
        <f>SUM(J52:L52)</f>
        <v>0</v>
      </c>
      <c r="O52" s="32">
        <f t="shared" si="20"/>
        <v>-9</v>
      </c>
      <c r="Q52" s="54">
        <v>3</v>
      </c>
      <c r="R52" s="32">
        <v>2</v>
      </c>
      <c r="S52" s="207" t="s">
        <v>112</v>
      </c>
      <c r="T52" s="207"/>
      <c r="U52" s="207">
        <v>1</v>
      </c>
      <c r="V52" s="502" t="s">
        <v>108</v>
      </c>
      <c r="W52" s="208" t="s">
        <v>115</v>
      </c>
      <c r="X52" s="208" t="s">
        <v>116</v>
      </c>
      <c r="Y52" s="219" t="s">
        <v>117</v>
      </c>
      <c r="Z52" s="207">
        <v>9</v>
      </c>
      <c r="AA52" s="207"/>
      <c r="AB52" s="209"/>
      <c r="AC52" s="207"/>
      <c r="AD52" s="51">
        <f>SUM(Z52:AB52)</f>
        <v>9</v>
      </c>
      <c r="AE52" s="34">
        <f t="shared" si="21"/>
        <v>9</v>
      </c>
    </row>
    <row r="53" spans="1:31" ht="12.75">
      <c r="A53" s="54">
        <v>3</v>
      </c>
      <c r="B53" s="32">
        <v>3</v>
      </c>
      <c r="C53" s="207" t="s">
        <v>180</v>
      </c>
      <c r="D53" s="207"/>
      <c r="E53" s="207"/>
      <c r="F53" s="218" t="s">
        <v>177</v>
      </c>
      <c r="G53" s="499" t="s">
        <v>175</v>
      </c>
      <c r="H53" s="208" t="s">
        <v>103</v>
      </c>
      <c r="I53" s="219" t="s">
        <v>104</v>
      </c>
      <c r="J53" s="207">
        <v>0</v>
      </c>
      <c r="K53" s="207"/>
      <c r="L53" s="209"/>
      <c r="M53" s="207"/>
      <c r="N53" s="51">
        <f aca="true" t="shared" si="22" ref="N53:N70">SUM(J53:L53)</f>
        <v>0</v>
      </c>
      <c r="O53" s="32">
        <f t="shared" si="20"/>
        <v>-2</v>
      </c>
      <c r="Q53" s="54">
        <v>3</v>
      </c>
      <c r="R53" s="32">
        <v>3</v>
      </c>
      <c r="S53" s="207" t="s">
        <v>109</v>
      </c>
      <c r="T53" s="207"/>
      <c r="U53" s="207">
        <v>1</v>
      </c>
      <c r="V53" s="218" t="s">
        <v>105</v>
      </c>
      <c r="W53" s="208" t="s">
        <v>114</v>
      </c>
      <c r="X53" s="208" t="s">
        <v>107</v>
      </c>
      <c r="Y53" s="219" t="s">
        <v>110</v>
      </c>
      <c r="Z53" s="207">
        <v>2</v>
      </c>
      <c r="AA53" s="207"/>
      <c r="AB53" s="209"/>
      <c r="AC53" s="207"/>
      <c r="AD53" s="51">
        <f aca="true" t="shared" si="23" ref="AD53:AD70">SUM(Z53:AB53)</f>
        <v>2</v>
      </c>
      <c r="AE53" s="34">
        <f t="shared" si="21"/>
        <v>2</v>
      </c>
    </row>
    <row r="54" spans="1:31" ht="12.75">
      <c r="A54" s="54">
        <v>3</v>
      </c>
      <c r="B54" s="32">
        <v>4</v>
      </c>
      <c r="C54" s="207" t="s">
        <v>174</v>
      </c>
      <c r="D54" s="207"/>
      <c r="E54" s="207">
        <v>1</v>
      </c>
      <c r="F54" s="218" t="s">
        <v>46</v>
      </c>
      <c r="G54" s="499" t="s">
        <v>100</v>
      </c>
      <c r="H54" s="499" t="s">
        <v>104</v>
      </c>
      <c r="I54" s="219" t="s">
        <v>178</v>
      </c>
      <c r="J54" s="207">
        <v>2</v>
      </c>
      <c r="K54" s="207"/>
      <c r="L54" s="209"/>
      <c r="M54" s="207"/>
      <c r="N54" s="51">
        <f t="shared" si="22"/>
        <v>2</v>
      </c>
      <c r="O54" s="32">
        <f t="shared" si="20"/>
        <v>1</v>
      </c>
      <c r="Q54" s="54">
        <v>3</v>
      </c>
      <c r="R54" s="32">
        <v>4</v>
      </c>
      <c r="S54" s="207" t="s">
        <v>156</v>
      </c>
      <c r="T54" s="207"/>
      <c r="U54" s="207"/>
      <c r="V54" s="218" t="s">
        <v>108</v>
      </c>
      <c r="W54" s="499" t="s">
        <v>111</v>
      </c>
      <c r="X54" s="208" t="s">
        <v>106</v>
      </c>
      <c r="Y54" s="219" t="s">
        <v>116</v>
      </c>
      <c r="Z54" s="207">
        <v>1</v>
      </c>
      <c r="AA54" s="207"/>
      <c r="AB54" s="209"/>
      <c r="AC54" s="207"/>
      <c r="AD54" s="51">
        <f t="shared" si="23"/>
        <v>1</v>
      </c>
      <c r="AE54" s="34">
        <f t="shared" si="21"/>
        <v>-1</v>
      </c>
    </row>
    <row r="55" spans="1:31" ht="12.75">
      <c r="A55" s="54">
        <v>3</v>
      </c>
      <c r="B55" s="32">
        <v>5</v>
      </c>
      <c r="C55" s="207" t="s">
        <v>175</v>
      </c>
      <c r="D55" s="207"/>
      <c r="E55" s="207"/>
      <c r="F55" s="218" t="s">
        <v>46</v>
      </c>
      <c r="G55" s="208" t="s">
        <v>100</v>
      </c>
      <c r="H55" s="499" t="s">
        <v>104</v>
      </c>
      <c r="I55" s="219" t="s">
        <v>102</v>
      </c>
      <c r="J55" s="207">
        <v>1</v>
      </c>
      <c r="K55" s="207"/>
      <c r="L55" s="209"/>
      <c r="M55" s="207"/>
      <c r="N55" s="51">
        <f t="shared" si="22"/>
        <v>1</v>
      </c>
      <c r="O55" s="32">
        <f t="shared" si="20"/>
        <v>-8</v>
      </c>
      <c r="Q55" s="54">
        <v>3</v>
      </c>
      <c r="R55" s="32">
        <v>5</v>
      </c>
      <c r="S55" s="207" t="s">
        <v>105</v>
      </c>
      <c r="T55" s="207"/>
      <c r="U55" s="207">
        <v>1</v>
      </c>
      <c r="V55" s="218" t="s">
        <v>106</v>
      </c>
      <c r="W55" s="208" t="s">
        <v>110</v>
      </c>
      <c r="X55" s="208"/>
      <c r="Y55" s="219"/>
      <c r="Z55" s="207">
        <v>9</v>
      </c>
      <c r="AA55" s="207"/>
      <c r="AB55" s="209"/>
      <c r="AC55" s="207"/>
      <c r="AD55" s="51">
        <f t="shared" si="23"/>
        <v>9</v>
      </c>
      <c r="AE55" s="34">
        <f t="shared" si="21"/>
        <v>8</v>
      </c>
    </row>
    <row r="56" spans="1:31" ht="12.75">
      <c r="A56" s="54">
        <v>3</v>
      </c>
      <c r="B56" s="32">
        <v>6</v>
      </c>
      <c r="C56" s="207" t="s">
        <v>178</v>
      </c>
      <c r="D56" s="207"/>
      <c r="E56" s="207"/>
      <c r="F56" s="218" t="s">
        <v>179</v>
      </c>
      <c r="G56" s="499" t="s">
        <v>103</v>
      </c>
      <c r="H56" s="499" t="s">
        <v>102</v>
      </c>
      <c r="I56" s="219" t="s">
        <v>104</v>
      </c>
      <c r="J56" s="207">
        <v>0</v>
      </c>
      <c r="K56" s="207"/>
      <c r="L56" s="209"/>
      <c r="M56" s="207"/>
      <c r="N56" s="51">
        <f t="shared" si="22"/>
        <v>0</v>
      </c>
      <c r="O56" s="32">
        <f t="shared" si="20"/>
        <v>-13</v>
      </c>
      <c r="Q56" s="54">
        <v>3</v>
      </c>
      <c r="R56" s="32">
        <v>6</v>
      </c>
      <c r="S56" s="207" t="s">
        <v>107</v>
      </c>
      <c r="T56" s="207"/>
      <c r="U56" s="207">
        <v>1</v>
      </c>
      <c r="V56" s="218" t="s">
        <v>108</v>
      </c>
      <c r="W56" s="208" t="s">
        <v>114</v>
      </c>
      <c r="X56" s="208" t="s">
        <v>111</v>
      </c>
      <c r="Y56" s="219" t="s">
        <v>117</v>
      </c>
      <c r="Z56" s="207">
        <v>13</v>
      </c>
      <c r="AA56" s="207"/>
      <c r="AB56" s="209"/>
      <c r="AC56" s="207"/>
      <c r="AD56" s="51">
        <f t="shared" si="23"/>
        <v>13</v>
      </c>
      <c r="AE56" s="34">
        <f t="shared" si="21"/>
        <v>13</v>
      </c>
    </row>
    <row r="57" spans="1:31" ht="12.75">
      <c r="A57" s="54">
        <v>3</v>
      </c>
      <c r="B57" s="32">
        <v>7</v>
      </c>
      <c r="C57" s="500" t="s">
        <v>174</v>
      </c>
      <c r="D57" s="207"/>
      <c r="E57" s="207"/>
      <c r="F57" s="502" t="s">
        <v>46</v>
      </c>
      <c r="G57" s="499" t="s">
        <v>100</v>
      </c>
      <c r="H57" s="208" t="s">
        <v>175</v>
      </c>
      <c r="I57" s="219" t="s">
        <v>104</v>
      </c>
      <c r="J57" s="207">
        <v>0</v>
      </c>
      <c r="K57" s="207"/>
      <c r="L57" s="209"/>
      <c r="M57" s="207"/>
      <c r="N57" s="51">
        <f t="shared" si="22"/>
        <v>0</v>
      </c>
      <c r="O57" s="32">
        <f t="shared" si="20"/>
        <v>-10</v>
      </c>
      <c r="Q57" s="54">
        <v>3</v>
      </c>
      <c r="R57" s="32">
        <v>7</v>
      </c>
      <c r="S57" s="207" t="s">
        <v>109</v>
      </c>
      <c r="T57" s="207"/>
      <c r="U57" s="207">
        <v>1</v>
      </c>
      <c r="V57" s="218" t="s">
        <v>105</v>
      </c>
      <c r="W57" s="208" t="s">
        <v>156</v>
      </c>
      <c r="X57" s="208" t="s">
        <v>115</v>
      </c>
      <c r="Y57" s="219" t="s">
        <v>116</v>
      </c>
      <c r="Z57" s="207">
        <v>10</v>
      </c>
      <c r="AA57" s="207"/>
      <c r="AB57" s="209"/>
      <c r="AC57" s="207"/>
      <c r="AD57" s="51">
        <f t="shared" si="23"/>
        <v>10</v>
      </c>
      <c r="AE57" s="34">
        <f t="shared" si="21"/>
        <v>10</v>
      </c>
    </row>
    <row r="58" spans="1:31" ht="12.75">
      <c r="A58" s="54">
        <v>3</v>
      </c>
      <c r="B58" s="32">
        <v>8</v>
      </c>
      <c r="C58" s="207" t="s">
        <v>178</v>
      </c>
      <c r="D58" s="207"/>
      <c r="E58" s="207"/>
      <c r="F58" s="218" t="s">
        <v>179</v>
      </c>
      <c r="G58" s="208" t="s">
        <v>101</v>
      </c>
      <c r="H58" s="499" t="s">
        <v>180</v>
      </c>
      <c r="I58" s="501" t="s">
        <v>177</v>
      </c>
      <c r="J58" s="207">
        <v>1</v>
      </c>
      <c r="K58" s="207"/>
      <c r="L58" s="209"/>
      <c r="M58" s="207"/>
      <c r="N58" s="51">
        <f t="shared" si="22"/>
        <v>1</v>
      </c>
      <c r="O58" s="32">
        <f t="shared" si="20"/>
        <v>-3</v>
      </c>
      <c r="Q58" s="54">
        <v>3</v>
      </c>
      <c r="R58" s="32">
        <v>8</v>
      </c>
      <c r="S58" s="207" t="s">
        <v>110</v>
      </c>
      <c r="T58" s="207"/>
      <c r="U58" s="207">
        <v>1</v>
      </c>
      <c r="V58" s="218" t="s">
        <v>106</v>
      </c>
      <c r="W58" s="208" t="s">
        <v>107</v>
      </c>
      <c r="X58" s="208" t="s">
        <v>117</v>
      </c>
      <c r="Y58" s="219" t="s">
        <v>112</v>
      </c>
      <c r="Z58" s="207">
        <v>4</v>
      </c>
      <c r="AA58" s="207"/>
      <c r="AB58" s="209"/>
      <c r="AC58" s="207"/>
      <c r="AD58" s="51">
        <f t="shared" si="23"/>
        <v>4</v>
      </c>
      <c r="AE58" s="34">
        <f t="shared" si="21"/>
        <v>3</v>
      </c>
    </row>
    <row r="59" spans="1:31" ht="12.75">
      <c r="A59" s="54">
        <v>3</v>
      </c>
      <c r="B59" s="32">
        <v>9</v>
      </c>
      <c r="C59" s="207" t="s">
        <v>175</v>
      </c>
      <c r="D59" s="207"/>
      <c r="E59" s="207"/>
      <c r="F59" s="218" t="s">
        <v>46</v>
      </c>
      <c r="G59" s="208" t="s">
        <v>100</v>
      </c>
      <c r="H59" s="208" t="s">
        <v>103</v>
      </c>
      <c r="I59" s="498"/>
      <c r="J59" s="207">
        <v>0</v>
      </c>
      <c r="K59" s="207"/>
      <c r="L59" s="209"/>
      <c r="M59" s="207"/>
      <c r="N59" s="51">
        <f t="shared" si="22"/>
        <v>0</v>
      </c>
      <c r="O59" s="32">
        <f t="shared" si="20"/>
        <v>-9</v>
      </c>
      <c r="Q59" s="54">
        <v>3</v>
      </c>
      <c r="R59" s="32">
        <v>9</v>
      </c>
      <c r="S59" s="207" t="s">
        <v>111</v>
      </c>
      <c r="T59" s="207"/>
      <c r="U59" s="207">
        <v>1</v>
      </c>
      <c r="V59" s="310" t="s">
        <v>105</v>
      </c>
      <c r="W59" s="499" t="s">
        <v>114</v>
      </c>
      <c r="X59" s="499" t="s">
        <v>156</v>
      </c>
      <c r="Y59" s="219" t="s">
        <v>109</v>
      </c>
      <c r="Z59" s="207">
        <v>9</v>
      </c>
      <c r="AA59" s="207"/>
      <c r="AB59" s="209"/>
      <c r="AC59" s="207"/>
      <c r="AD59" s="51">
        <f t="shared" si="23"/>
        <v>9</v>
      </c>
      <c r="AE59" s="34">
        <f t="shared" si="21"/>
        <v>9</v>
      </c>
    </row>
    <row r="60" spans="1:31" ht="12.75">
      <c r="A60" s="54">
        <v>3</v>
      </c>
      <c r="B60" s="32">
        <v>10</v>
      </c>
      <c r="C60" s="207" t="s">
        <v>101</v>
      </c>
      <c r="D60" s="207"/>
      <c r="E60" s="207"/>
      <c r="F60" s="218" t="s">
        <v>177</v>
      </c>
      <c r="G60" s="208" t="s">
        <v>179</v>
      </c>
      <c r="H60" s="208" t="s">
        <v>104</v>
      </c>
      <c r="I60" s="219" t="s">
        <v>178</v>
      </c>
      <c r="J60" s="207">
        <v>1</v>
      </c>
      <c r="K60" s="207"/>
      <c r="L60" s="209"/>
      <c r="M60" s="207"/>
      <c r="N60" s="51">
        <f t="shared" si="22"/>
        <v>1</v>
      </c>
      <c r="O60" s="32">
        <f>N60-AD60</f>
        <v>-8</v>
      </c>
      <c r="Q60" s="54">
        <v>3</v>
      </c>
      <c r="R60" s="32">
        <v>10</v>
      </c>
      <c r="S60" s="207" t="s">
        <v>107</v>
      </c>
      <c r="T60" s="207"/>
      <c r="U60" s="207">
        <v>1</v>
      </c>
      <c r="V60" s="218" t="s">
        <v>108</v>
      </c>
      <c r="W60" s="499" t="s">
        <v>117</v>
      </c>
      <c r="X60" s="208" t="s">
        <v>115</v>
      </c>
      <c r="Y60" s="219" t="s">
        <v>116</v>
      </c>
      <c r="Z60" s="207">
        <v>9</v>
      </c>
      <c r="AA60" s="207"/>
      <c r="AB60" s="209"/>
      <c r="AC60" s="207"/>
      <c r="AD60" s="51">
        <f t="shared" si="23"/>
        <v>9</v>
      </c>
      <c r="AE60" s="34">
        <f>AD60-N60</f>
        <v>8</v>
      </c>
    </row>
    <row r="61" spans="1:31" ht="12.75">
      <c r="A61" s="54">
        <v>3</v>
      </c>
      <c r="B61" s="32">
        <v>11</v>
      </c>
      <c r="C61" s="207" t="s">
        <v>180</v>
      </c>
      <c r="D61" s="207"/>
      <c r="E61" s="207">
        <v>1</v>
      </c>
      <c r="F61" s="502" t="s">
        <v>46</v>
      </c>
      <c r="G61" s="208" t="s">
        <v>100</v>
      </c>
      <c r="H61" s="208" t="s">
        <v>102</v>
      </c>
      <c r="I61" s="501" t="s">
        <v>178</v>
      </c>
      <c r="J61" s="207">
        <v>0</v>
      </c>
      <c r="K61" s="207"/>
      <c r="L61" s="209"/>
      <c r="M61" s="207"/>
      <c r="N61" s="51">
        <f t="shared" si="22"/>
        <v>0</v>
      </c>
      <c r="O61" s="32">
        <f t="shared" si="20"/>
        <v>0</v>
      </c>
      <c r="Q61" s="54">
        <v>3</v>
      </c>
      <c r="R61" s="32">
        <v>11</v>
      </c>
      <c r="S61" s="207" t="s">
        <v>106</v>
      </c>
      <c r="T61" s="207"/>
      <c r="U61" s="207"/>
      <c r="V61" s="218" t="s">
        <v>105</v>
      </c>
      <c r="W61" s="208" t="s">
        <v>114</v>
      </c>
      <c r="X61" s="208" t="s">
        <v>107</v>
      </c>
      <c r="Y61" s="219" t="s">
        <v>110</v>
      </c>
      <c r="Z61" s="207">
        <v>0</v>
      </c>
      <c r="AA61" s="207"/>
      <c r="AB61" s="209"/>
      <c r="AC61" s="207"/>
      <c r="AD61" s="51">
        <f t="shared" si="23"/>
        <v>0</v>
      </c>
      <c r="AE61" s="34">
        <f t="shared" si="21"/>
        <v>0</v>
      </c>
    </row>
    <row r="62" spans="1:31" ht="12.75">
      <c r="A62" s="54">
        <v>3</v>
      </c>
      <c r="B62" s="32">
        <v>12</v>
      </c>
      <c r="C62" s="207"/>
      <c r="D62" s="207"/>
      <c r="E62" s="207"/>
      <c r="F62" s="218"/>
      <c r="G62" s="208"/>
      <c r="H62" s="208"/>
      <c r="I62" s="219"/>
      <c r="J62" s="207"/>
      <c r="K62" s="207"/>
      <c r="L62" s="209"/>
      <c r="M62" s="207"/>
      <c r="N62" s="51">
        <f t="shared" si="22"/>
        <v>0</v>
      </c>
      <c r="O62" s="32">
        <f t="shared" si="20"/>
        <v>0</v>
      </c>
      <c r="Q62" s="54">
        <v>3</v>
      </c>
      <c r="R62" s="32">
        <v>12</v>
      </c>
      <c r="S62" s="207"/>
      <c r="T62" s="207"/>
      <c r="U62" s="207"/>
      <c r="V62" s="218"/>
      <c r="W62" s="208"/>
      <c r="X62" s="208"/>
      <c r="Y62" s="219"/>
      <c r="Z62" s="207"/>
      <c r="AA62" s="207"/>
      <c r="AB62" s="209"/>
      <c r="AC62" s="207"/>
      <c r="AD62" s="51">
        <f t="shared" si="23"/>
        <v>0</v>
      </c>
      <c r="AE62" s="34">
        <f t="shared" si="21"/>
        <v>0</v>
      </c>
    </row>
    <row r="63" spans="1:31" ht="12.75">
      <c r="A63" s="54">
        <v>3</v>
      </c>
      <c r="B63" s="32">
        <v>13</v>
      </c>
      <c r="C63" s="207"/>
      <c r="D63" s="207"/>
      <c r="E63" s="207"/>
      <c r="F63" s="218"/>
      <c r="G63" s="208"/>
      <c r="H63" s="208"/>
      <c r="I63" s="219"/>
      <c r="J63" s="207"/>
      <c r="K63" s="207"/>
      <c r="L63" s="209"/>
      <c r="M63" s="207"/>
      <c r="N63" s="51">
        <f aca="true" t="shared" si="24" ref="N63:N68">SUM(J63:L63)</f>
        <v>0</v>
      </c>
      <c r="O63" s="32">
        <f aca="true" t="shared" si="25" ref="O63:O68">N63-AD63</f>
        <v>0</v>
      </c>
      <c r="Q63" s="54">
        <v>3</v>
      </c>
      <c r="R63" s="32">
        <v>13</v>
      </c>
      <c r="S63" s="207"/>
      <c r="T63" s="207"/>
      <c r="U63" s="207"/>
      <c r="V63" s="218"/>
      <c r="W63" s="208"/>
      <c r="X63" s="208"/>
      <c r="Y63" s="219"/>
      <c r="Z63" s="207"/>
      <c r="AA63" s="207"/>
      <c r="AB63" s="209"/>
      <c r="AC63" s="207"/>
      <c r="AD63" s="51">
        <f aca="true" t="shared" si="26" ref="AD63:AD68">SUM(Z63:AB63)</f>
        <v>0</v>
      </c>
      <c r="AE63" s="34">
        <f aca="true" t="shared" si="27" ref="AE63:AE68">AD63-N63</f>
        <v>0</v>
      </c>
    </row>
    <row r="64" spans="1:31" ht="12.75">
      <c r="A64" s="54">
        <v>3</v>
      </c>
      <c r="B64" s="32">
        <v>14</v>
      </c>
      <c r="C64" s="207"/>
      <c r="D64" s="207"/>
      <c r="E64" s="207"/>
      <c r="F64" s="218"/>
      <c r="G64" s="208"/>
      <c r="H64" s="208"/>
      <c r="I64" s="219"/>
      <c r="J64" s="207"/>
      <c r="K64" s="207"/>
      <c r="L64" s="209"/>
      <c r="M64" s="207"/>
      <c r="N64" s="51">
        <f t="shared" si="24"/>
        <v>0</v>
      </c>
      <c r="O64" s="32">
        <f t="shared" si="25"/>
        <v>0</v>
      </c>
      <c r="Q64" s="54">
        <v>3</v>
      </c>
      <c r="R64" s="32">
        <v>14</v>
      </c>
      <c r="S64" s="207"/>
      <c r="T64" s="207"/>
      <c r="U64" s="207"/>
      <c r="V64" s="218"/>
      <c r="W64" s="208"/>
      <c r="X64" s="208"/>
      <c r="Y64" s="219"/>
      <c r="Z64" s="207"/>
      <c r="AA64" s="207"/>
      <c r="AB64" s="209"/>
      <c r="AC64" s="207"/>
      <c r="AD64" s="51">
        <f t="shared" si="26"/>
        <v>0</v>
      </c>
      <c r="AE64" s="34">
        <f t="shared" si="27"/>
        <v>0</v>
      </c>
    </row>
    <row r="65" spans="1:31" ht="12.75">
      <c r="A65" s="54">
        <v>3</v>
      </c>
      <c r="B65" s="32">
        <v>15</v>
      </c>
      <c r="C65" s="207"/>
      <c r="D65" s="207"/>
      <c r="E65" s="207"/>
      <c r="F65" s="218"/>
      <c r="G65" s="208"/>
      <c r="H65" s="208"/>
      <c r="I65" s="219"/>
      <c r="J65" s="207"/>
      <c r="K65" s="207"/>
      <c r="L65" s="209"/>
      <c r="M65" s="207"/>
      <c r="N65" s="51">
        <f t="shared" si="24"/>
        <v>0</v>
      </c>
      <c r="O65" s="32">
        <f t="shared" si="25"/>
        <v>0</v>
      </c>
      <c r="Q65" s="54">
        <v>3</v>
      </c>
      <c r="R65" s="32">
        <v>15</v>
      </c>
      <c r="S65" s="207"/>
      <c r="T65" s="207"/>
      <c r="U65" s="207"/>
      <c r="V65" s="218"/>
      <c r="W65" s="208"/>
      <c r="X65" s="208"/>
      <c r="Y65" s="219"/>
      <c r="Z65" s="207"/>
      <c r="AA65" s="207"/>
      <c r="AB65" s="209"/>
      <c r="AC65" s="207"/>
      <c r="AD65" s="51">
        <f t="shared" si="26"/>
        <v>0</v>
      </c>
      <c r="AE65" s="34">
        <f t="shared" si="27"/>
        <v>0</v>
      </c>
    </row>
    <row r="66" spans="1:31" ht="12.75">
      <c r="A66" s="54">
        <v>3</v>
      </c>
      <c r="B66" s="32">
        <v>16</v>
      </c>
      <c r="C66" s="207"/>
      <c r="D66" s="207"/>
      <c r="E66" s="207"/>
      <c r="F66" s="218"/>
      <c r="G66" s="208"/>
      <c r="H66" s="208"/>
      <c r="I66" s="219"/>
      <c r="J66" s="207"/>
      <c r="K66" s="207"/>
      <c r="L66" s="209"/>
      <c r="M66" s="207"/>
      <c r="N66" s="51">
        <f t="shared" si="24"/>
        <v>0</v>
      </c>
      <c r="O66" s="32">
        <f t="shared" si="25"/>
        <v>0</v>
      </c>
      <c r="Q66" s="54">
        <v>3</v>
      </c>
      <c r="R66" s="32">
        <v>16</v>
      </c>
      <c r="S66" s="207"/>
      <c r="T66" s="207"/>
      <c r="U66" s="207"/>
      <c r="V66" s="218"/>
      <c r="W66" s="208"/>
      <c r="X66" s="208"/>
      <c r="Y66" s="219"/>
      <c r="Z66" s="207"/>
      <c r="AA66" s="207"/>
      <c r="AB66" s="209"/>
      <c r="AC66" s="207"/>
      <c r="AD66" s="51">
        <f t="shared" si="26"/>
        <v>0</v>
      </c>
      <c r="AE66" s="34">
        <f t="shared" si="27"/>
        <v>0</v>
      </c>
    </row>
    <row r="67" spans="1:31" ht="12.75">
      <c r="A67" s="54">
        <v>3</v>
      </c>
      <c r="B67" s="32">
        <v>17</v>
      </c>
      <c r="C67" s="207"/>
      <c r="D67" s="207"/>
      <c r="E67" s="207"/>
      <c r="F67" s="218"/>
      <c r="G67" s="208"/>
      <c r="H67" s="208"/>
      <c r="I67" s="219"/>
      <c r="J67" s="207"/>
      <c r="K67" s="207"/>
      <c r="L67" s="209"/>
      <c r="M67" s="207"/>
      <c r="N67" s="51">
        <f t="shared" si="24"/>
        <v>0</v>
      </c>
      <c r="O67" s="32">
        <f t="shared" si="25"/>
        <v>0</v>
      </c>
      <c r="Q67" s="54">
        <v>3</v>
      </c>
      <c r="R67" s="32">
        <v>17</v>
      </c>
      <c r="S67" s="207"/>
      <c r="T67" s="207"/>
      <c r="U67" s="207"/>
      <c r="V67" s="218"/>
      <c r="W67" s="208"/>
      <c r="X67" s="208"/>
      <c r="Y67" s="219"/>
      <c r="Z67" s="207"/>
      <c r="AA67" s="207"/>
      <c r="AB67" s="209"/>
      <c r="AC67" s="207"/>
      <c r="AD67" s="51">
        <f t="shared" si="26"/>
        <v>0</v>
      </c>
      <c r="AE67" s="34">
        <f t="shared" si="27"/>
        <v>0</v>
      </c>
    </row>
    <row r="68" spans="1:31" ht="12.75">
      <c r="A68" s="54">
        <v>3</v>
      </c>
      <c r="B68" s="32">
        <v>18</v>
      </c>
      <c r="C68" s="207"/>
      <c r="D68" s="207"/>
      <c r="E68" s="207"/>
      <c r="F68" s="218"/>
      <c r="G68" s="208"/>
      <c r="H68" s="208"/>
      <c r="I68" s="219"/>
      <c r="J68" s="207"/>
      <c r="K68" s="207"/>
      <c r="L68" s="209"/>
      <c r="M68" s="207"/>
      <c r="N68" s="51">
        <f t="shared" si="24"/>
        <v>0</v>
      </c>
      <c r="O68" s="32">
        <f t="shared" si="25"/>
        <v>0</v>
      </c>
      <c r="Q68" s="54">
        <v>3</v>
      </c>
      <c r="R68" s="32">
        <v>18</v>
      </c>
      <c r="S68" s="207"/>
      <c r="T68" s="207"/>
      <c r="U68" s="207"/>
      <c r="V68" s="218"/>
      <c r="W68" s="208"/>
      <c r="X68" s="208"/>
      <c r="Y68" s="219"/>
      <c r="Z68" s="207"/>
      <c r="AA68" s="207"/>
      <c r="AB68" s="209"/>
      <c r="AC68" s="207"/>
      <c r="AD68" s="51">
        <f t="shared" si="26"/>
        <v>0</v>
      </c>
      <c r="AE68" s="34">
        <f t="shared" si="27"/>
        <v>0</v>
      </c>
    </row>
    <row r="69" spans="1:31" ht="12.75">
      <c r="A69" s="54">
        <v>3</v>
      </c>
      <c r="B69" s="32">
        <v>19</v>
      </c>
      <c r="C69" s="207"/>
      <c r="D69" s="207"/>
      <c r="E69" s="207"/>
      <c r="F69" s="218"/>
      <c r="G69" s="208"/>
      <c r="H69" s="208"/>
      <c r="I69" s="219"/>
      <c r="J69" s="207"/>
      <c r="K69" s="207"/>
      <c r="L69" s="209"/>
      <c r="M69" s="207"/>
      <c r="N69" s="51">
        <f t="shared" si="22"/>
        <v>0</v>
      </c>
      <c r="O69" s="32">
        <f t="shared" si="20"/>
        <v>0</v>
      </c>
      <c r="Q69" s="54">
        <v>3</v>
      </c>
      <c r="R69" s="32">
        <v>19</v>
      </c>
      <c r="S69" s="207"/>
      <c r="T69" s="207"/>
      <c r="U69" s="207"/>
      <c r="V69" s="218"/>
      <c r="W69" s="208"/>
      <c r="X69" s="208"/>
      <c r="Y69" s="219"/>
      <c r="Z69" s="207"/>
      <c r="AA69" s="207"/>
      <c r="AB69" s="209"/>
      <c r="AC69" s="207"/>
      <c r="AD69" s="51">
        <f t="shared" si="23"/>
        <v>0</v>
      </c>
      <c r="AE69" s="32">
        <f t="shared" si="21"/>
        <v>0</v>
      </c>
    </row>
    <row r="70" spans="1:31" ht="13.5" thickBot="1">
      <c r="A70" s="54">
        <v>3</v>
      </c>
      <c r="B70" s="32">
        <v>20</v>
      </c>
      <c r="C70" s="214"/>
      <c r="D70" s="210"/>
      <c r="E70" s="210"/>
      <c r="F70" s="220"/>
      <c r="G70" s="221"/>
      <c r="H70" s="221"/>
      <c r="I70" s="222"/>
      <c r="J70" s="210"/>
      <c r="K70" s="210"/>
      <c r="L70" s="211"/>
      <c r="M70" s="210"/>
      <c r="N70" s="51">
        <f t="shared" si="22"/>
        <v>0</v>
      </c>
      <c r="O70" s="33">
        <f>N70-AD70</f>
        <v>0</v>
      </c>
      <c r="Q70" s="54">
        <v>3</v>
      </c>
      <c r="R70" s="32">
        <v>20</v>
      </c>
      <c r="S70" s="214"/>
      <c r="T70" s="210"/>
      <c r="U70" s="210"/>
      <c r="V70" s="220"/>
      <c r="W70" s="221"/>
      <c r="X70" s="221"/>
      <c r="Y70" s="222"/>
      <c r="Z70" s="210"/>
      <c r="AA70" s="210"/>
      <c r="AB70" s="211"/>
      <c r="AC70" s="210"/>
      <c r="AD70" s="51">
        <f t="shared" si="23"/>
        <v>0</v>
      </c>
      <c r="AE70" s="34">
        <f>AD70-N70</f>
        <v>0</v>
      </c>
    </row>
    <row r="71" spans="1:31" ht="12.75" thickBot="1">
      <c r="A71" s="39"/>
      <c r="B71" s="39"/>
      <c r="C71" s="39"/>
      <c r="D71" s="39">
        <f>COUNTIF(D51:D70,"x")</f>
        <v>0</v>
      </c>
      <c r="E71" s="39">
        <f>COUNTIF(E51:E70,"1")</f>
        <v>2</v>
      </c>
      <c r="F71" s="107"/>
      <c r="G71" s="107"/>
      <c r="H71" s="107"/>
      <c r="I71" s="107"/>
      <c r="J71" s="39">
        <f aca="true" t="shared" si="28" ref="J71:O71">SUM(J51:J70)</f>
        <v>5</v>
      </c>
      <c r="K71" s="39">
        <f t="shared" si="28"/>
        <v>0</v>
      </c>
      <c r="L71" s="40">
        <f t="shared" si="28"/>
        <v>0</v>
      </c>
      <c r="M71" s="39">
        <f t="shared" si="28"/>
        <v>0</v>
      </c>
      <c r="N71" s="35">
        <f>SUM(N51:N70)</f>
        <v>5</v>
      </c>
      <c r="O71" s="35">
        <f t="shared" si="28"/>
        <v>-65</v>
      </c>
      <c r="Q71" s="39"/>
      <c r="R71" s="39"/>
      <c r="S71" s="39"/>
      <c r="T71" s="39">
        <f>COUNTIF(T51:T70,"x")</f>
        <v>0</v>
      </c>
      <c r="U71" s="39">
        <f>COUNTIF(U51:U70,"1")</f>
        <v>9</v>
      </c>
      <c r="V71" s="40"/>
      <c r="W71" s="40"/>
      <c r="X71" s="40"/>
      <c r="Y71" s="40"/>
      <c r="Z71" s="39">
        <f aca="true" t="shared" si="29" ref="Z71:AE71">SUM(Z51:Z70)</f>
        <v>70</v>
      </c>
      <c r="AA71" s="39">
        <f t="shared" si="29"/>
        <v>0</v>
      </c>
      <c r="AB71" s="40">
        <f t="shared" si="29"/>
        <v>0</v>
      </c>
      <c r="AC71" s="39">
        <f t="shared" si="29"/>
        <v>0</v>
      </c>
      <c r="AD71" s="35">
        <f t="shared" si="29"/>
        <v>70</v>
      </c>
      <c r="AE71" s="35">
        <f t="shared" si="29"/>
        <v>65</v>
      </c>
    </row>
    <row r="72" spans="1:31" ht="24" customHeight="1" thickBot="1">
      <c r="A72" s="73" t="s">
        <v>69</v>
      </c>
      <c r="B72" s="62"/>
      <c r="C72" s="63"/>
      <c r="D72" s="64">
        <f>SUM(D24,D47,D71)</f>
        <v>0</v>
      </c>
      <c r="E72" s="64">
        <f>SUM(E24,E47,E71)</f>
        <v>6</v>
      </c>
      <c r="F72" s="73" t="s">
        <v>68</v>
      </c>
      <c r="G72" s="65"/>
      <c r="H72" s="65"/>
      <c r="I72" s="65"/>
      <c r="J72" s="64">
        <f aca="true" t="shared" si="30" ref="J72:O72">SUM(J24,J47,J71)</f>
        <v>49</v>
      </c>
      <c r="K72" s="64">
        <f t="shared" si="30"/>
        <v>0</v>
      </c>
      <c r="L72" s="64">
        <f t="shared" si="30"/>
        <v>0</v>
      </c>
      <c r="M72" s="64">
        <f t="shared" si="30"/>
        <v>0</v>
      </c>
      <c r="N72" s="64">
        <f t="shared" si="30"/>
        <v>49</v>
      </c>
      <c r="O72" s="64">
        <f t="shared" si="30"/>
        <v>-143</v>
      </c>
      <c r="Q72" s="73" t="s">
        <v>69</v>
      </c>
      <c r="R72" s="74"/>
      <c r="S72" s="63"/>
      <c r="T72" s="75">
        <f>SUM(T24,T47,T71)</f>
        <v>0</v>
      </c>
      <c r="U72" s="75">
        <f>SUM(U24,U47,U71)</f>
        <v>22</v>
      </c>
      <c r="V72" s="73" t="s">
        <v>68</v>
      </c>
      <c r="W72" s="65"/>
      <c r="X72" s="65"/>
      <c r="Y72" s="76"/>
      <c r="Z72" s="77">
        <f aca="true" t="shared" si="31" ref="Z72:AE72">SUM(Z24,Z47,Z71)</f>
        <v>192</v>
      </c>
      <c r="AA72" s="77">
        <f t="shared" si="31"/>
        <v>0</v>
      </c>
      <c r="AB72" s="77">
        <f t="shared" si="31"/>
        <v>0</v>
      </c>
      <c r="AC72" s="77">
        <f t="shared" si="31"/>
        <v>0</v>
      </c>
      <c r="AD72" s="77">
        <f t="shared" si="31"/>
        <v>192</v>
      </c>
      <c r="AE72" s="77">
        <f t="shared" si="31"/>
        <v>143</v>
      </c>
    </row>
    <row r="73" ht="26.25" customHeight="1" thickBot="1">
      <c r="C73" s="78"/>
    </row>
    <row r="74" spans="1:28" ht="12.75" thickBot="1">
      <c r="A74" s="38"/>
      <c r="B74" s="110" t="s">
        <v>66</v>
      </c>
      <c r="C74" s="83" t="s">
        <v>49</v>
      </c>
      <c r="D74" s="79" t="s">
        <v>235</v>
      </c>
      <c r="E74" s="83" t="s">
        <v>59</v>
      </c>
      <c r="F74" s="110" t="s">
        <v>58</v>
      </c>
      <c r="G74" s="83" t="s">
        <v>64</v>
      </c>
      <c r="H74" s="230" t="s">
        <v>76</v>
      </c>
      <c r="I74" s="79" t="s">
        <v>77</v>
      </c>
      <c r="J74" s="79" t="s">
        <v>67</v>
      </c>
      <c r="K74" s="79" t="s">
        <v>202</v>
      </c>
      <c r="L74" s="79" t="s">
        <v>209</v>
      </c>
      <c r="M74" s="508" t="s">
        <v>208</v>
      </c>
      <c r="N74" s="509"/>
      <c r="O74" s="509"/>
      <c r="P74" s="510"/>
      <c r="Q74" s="38"/>
      <c r="R74" s="79" t="s">
        <v>66</v>
      </c>
      <c r="S74" s="83" t="s">
        <v>49</v>
      </c>
      <c r="T74" s="79" t="s">
        <v>235</v>
      </c>
      <c r="U74" s="83" t="s">
        <v>59</v>
      </c>
      <c r="V74" s="79" t="s">
        <v>58</v>
      </c>
      <c r="W74" s="83" t="s">
        <v>50</v>
      </c>
      <c r="X74" s="85" t="s">
        <v>76</v>
      </c>
      <c r="Y74" s="79" t="s">
        <v>77</v>
      </c>
      <c r="Z74" s="79" t="s">
        <v>67</v>
      </c>
      <c r="AA74" s="79" t="s">
        <v>202</v>
      </c>
      <c r="AB74" s="79" t="s">
        <v>209</v>
      </c>
    </row>
    <row r="75" spans="1:28" ht="12.75" thickBot="1">
      <c r="A75" s="90"/>
      <c r="B75" s="109">
        <f>COUNTIF(C4:C70,C75)</f>
        <v>2</v>
      </c>
      <c r="C75" s="88" t="s">
        <v>101</v>
      </c>
      <c r="D75" s="88"/>
      <c r="E75" s="88">
        <f>SUMIF(C4:C70,C75,E4:E70)</f>
        <v>0</v>
      </c>
      <c r="F75" s="84">
        <f>SUMIF(C4:C70,C75,N4:N70)</f>
        <v>1</v>
      </c>
      <c r="G75" s="88">
        <f>SUMIF(C4:C70,C75,M4:M70)</f>
        <v>0</v>
      </c>
      <c r="H75" s="84">
        <f>SUMIF(C4:C70,C75,O4:O70)</f>
        <v>-8</v>
      </c>
      <c r="I75" s="88"/>
      <c r="J75" s="91">
        <f aca="true" t="shared" si="32" ref="J75:J88">E75/B75</f>
        <v>0</v>
      </c>
      <c r="K75" s="91">
        <f aca="true" t="shared" si="33" ref="K75:K88">D75/B75</f>
        <v>0</v>
      </c>
      <c r="L75" s="92">
        <f>B75/M75</f>
        <v>0.05555555555555555</v>
      </c>
      <c r="M75" s="509">
        <f>60-(COUNTIF(C4:C70,"")-5)</f>
        <v>36</v>
      </c>
      <c r="N75" s="509"/>
      <c r="O75" s="509"/>
      <c r="P75" s="509"/>
      <c r="Q75" s="90"/>
      <c r="R75" s="88">
        <f>COUNTIF(S4:S70,S75)</f>
        <v>1</v>
      </c>
      <c r="S75" s="88" t="s">
        <v>114</v>
      </c>
      <c r="T75" s="88"/>
      <c r="U75" s="88">
        <f>SUMIF(S4:S70,S75,U4:U70)</f>
        <v>1</v>
      </c>
      <c r="V75" s="88">
        <f>SUMIF(S4:S70,S75,AD4:AD70)</f>
        <v>0</v>
      </c>
      <c r="W75" s="88">
        <f>SUMIF(S4:S70,S75,AC4:AC70)</f>
        <v>0</v>
      </c>
      <c r="X75" s="88">
        <f>SUMIF(S4:S70,S75,AE4:AE70)</f>
        <v>0</v>
      </c>
      <c r="Y75" s="88">
        <v>0</v>
      </c>
      <c r="Z75" s="91">
        <f aca="true" t="shared" si="34" ref="Z75:Z88">U75/R75</f>
        <v>1</v>
      </c>
      <c r="AA75" s="91">
        <f aca="true" t="shared" si="35" ref="AA75:AA88">T75/R75</f>
        <v>0</v>
      </c>
      <c r="AB75" s="98">
        <f>R75/M75</f>
        <v>0.027777777777777776</v>
      </c>
    </row>
    <row r="76" spans="1:28" ht="12">
      <c r="A76" s="93"/>
      <c r="B76" s="84">
        <f>COUNTIF(C4:C70,C76)</f>
        <v>4</v>
      </c>
      <c r="C76" s="84" t="s">
        <v>180</v>
      </c>
      <c r="D76" s="84"/>
      <c r="E76" s="84">
        <f>SUMIF(C4:C70,C76,E4:E70)</f>
        <v>2</v>
      </c>
      <c r="F76" s="84">
        <f>SUMIF(C4:C70,C76,N4:N70)</f>
        <v>2</v>
      </c>
      <c r="G76" s="84">
        <f>SUMIF(C4:C70,C76,M4:M70)</f>
        <v>0</v>
      </c>
      <c r="H76" s="84">
        <f>SUMIF(C4:C70,C76,O4:O70)</f>
        <v>0</v>
      </c>
      <c r="I76" s="84">
        <v>2</v>
      </c>
      <c r="J76" s="86">
        <f t="shared" si="32"/>
        <v>0.5</v>
      </c>
      <c r="K76" s="86">
        <f t="shared" si="33"/>
        <v>0</v>
      </c>
      <c r="L76" s="94">
        <f>B76/M75</f>
        <v>0.1111111111111111</v>
      </c>
      <c r="Q76" s="93"/>
      <c r="R76" s="84">
        <f>COUNTIF(S4:S70,S76)</f>
        <v>3</v>
      </c>
      <c r="S76" s="84" t="s">
        <v>156</v>
      </c>
      <c r="T76" s="84"/>
      <c r="U76" s="84">
        <f>SUMIF(S4:S70,S76,U4:U70)</f>
        <v>0</v>
      </c>
      <c r="V76" s="84">
        <f>SUMIF(S4:S70,S76,AD4:AD70)</f>
        <v>5</v>
      </c>
      <c r="W76" s="109">
        <f>SUMIF(S4:S70,S76,AC4:AC70)</f>
        <v>0</v>
      </c>
      <c r="X76" s="84">
        <f>SUMIF(S4:S70,S76,AE4:AE70)</f>
        <v>3</v>
      </c>
      <c r="Y76" s="84"/>
      <c r="Z76" s="86">
        <f t="shared" si="34"/>
        <v>0</v>
      </c>
      <c r="AA76" s="86">
        <f t="shared" si="35"/>
        <v>0</v>
      </c>
      <c r="AB76" s="99">
        <f>R76/M75</f>
        <v>0.08333333333333333</v>
      </c>
    </row>
    <row r="77" spans="1:28" ht="12">
      <c r="A77" s="93"/>
      <c r="B77" s="84">
        <f>COUNTIF(C4:C70,C77)</f>
        <v>2</v>
      </c>
      <c r="C77" s="84" t="s">
        <v>176</v>
      </c>
      <c r="D77" s="84"/>
      <c r="E77" s="84">
        <f>SUMIF(C4:C70,C77,E4:E70)</f>
        <v>1</v>
      </c>
      <c r="F77" s="84">
        <f>SUMIF(C4:C70,C77,N4:N70)</f>
        <v>7</v>
      </c>
      <c r="G77" s="84">
        <f>SUMIF(C4:C70,C77,M4:M70)</f>
        <v>0</v>
      </c>
      <c r="H77" s="84">
        <f>SUMIF(C4:C70,C77,O4:O70)</f>
        <v>-7</v>
      </c>
      <c r="I77" s="87">
        <v>-2</v>
      </c>
      <c r="J77" s="86">
        <f t="shared" si="32"/>
        <v>0.5</v>
      </c>
      <c r="K77" s="86">
        <f t="shared" si="33"/>
        <v>0</v>
      </c>
      <c r="L77" s="94">
        <f>B77/M75</f>
        <v>0.05555555555555555</v>
      </c>
      <c r="Q77" s="93"/>
      <c r="R77" s="84">
        <f>COUNTIF(S4:S70,S77)</f>
        <v>7</v>
      </c>
      <c r="S77" s="84" t="s">
        <v>107</v>
      </c>
      <c r="T77" s="84"/>
      <c r="U77" s="84">
        <f>SUMIF(S4:S70,S77,U4:U70)</f>
        <v>5</v>
      </c>
      <c r="V77" s="84">
        <f>SUMIF(S4:S70,S77,AD4:AD70)</f>
        <v>54</v>
      </c>
      <c r="W77" s="84">
        <f>SUMIF(S4:S70,S77,AC4:AC70)</f>
        <v>0</v>
      </c>
      <c r="X77" s="84">
        <f>SUMIF(S4:S70,S77,AE4:AE70)</f>
        <v>42</v>
      </c>
      <c r="Y77" s="87">
        <v>41</v>
      </c>
      <c r="Z77" s="86">
        <f t="shared" si="34"/>
        <v>0.7142857142857143</v>
      </c>
      <c r="AA77" s="86">
        <f t="shared" si="35"/>
        <v>0</v>
      </c>
      <c r="AB77" s="99">
        <f>R77/M75</f>
        <v>0.19444444444444445</v>
      </c>
    </row>
    <row r="78" spans="1:28" ht="12">
      <c r="A78" s="93"/>
      <c r="B78" s="84">
        <f>COUNTIF(C4:C70,C78)</f>
        <v>4</v>
      </c>
      <c r="C78" s="84" t="s">
        <v>175</v>
      </c>
      <c r="D78" s="84"/>
      <c r="E78" s="84">
        <f>SUMIF(C4:C70,C78,E4:E70)</f>
        <v>0</v>
      </c>
      <c r="F78" s="84">
        <f>SUMIF(C4:C70,C78,N4:N70)</f>
        <v>1</v>
      </c>
      <c r="G78" s="84">
        <f>SUMIF(C4:C70,C78,M4:M70)</f>
        <v>0</v>
      </c>
      <c r="H78" s="84">
        <f>SUMIF(C4:C70,C78,O4:O70)</f>
        <v>-34</v>
      </c>
      <c r="I78" s="84"/>
      <c r="J78" s="86">
        <f t="shared" si="32"/>
        <v>0</v>
      </c>
      <c r="K78" s="86">
        <f t="shared" si="33"/>
        <v>0</v>
      </c>
      <c r="L78" s="94">
        <f>B78/M75</f>
        <v>0.1111111111111111</v>
      </c>
      <c r="Q78" s="93"/>
      <c r="R78" s="84">
        <f>COUNTIF(S4:S70,S78)</f>
        <v>4</v>
      </c>
      <c r="S78" s="84" t="s">
        <v>111</v>
      </c>
      <c r="T78" s="84"/>
      <c r="U78" s="84">
        <f>SUMIF(S4:S70,S78,U4:U70)</f>
        <v>3</v>
      </c>
      <c r="V78" s="84">
        <f>SUMIF(S4:S70,S78,AD4:AD70)</f>
        <v>31</v>
      </c>
      <c r="W78" s="84">
        <f>SUMIF(S4:S70,S78,AC4:AC70)</f>
        <v>0</v>
      </c>
      <c r="X78" s="84">
        <f>SUMIF(S4:S70,S78,AE4:AE70)</f>
        <v>31</v>
      </c>
      <c r="Y78" s="84">
        <v>18</v>
      </c>
      <c r="Z78" s="86">
        <f t="shared" si="34"/>
        <v>0.75</v>
      </c>
      <c r="AA78" s="86">
        <f t="shared" si="35"/>
        <v>0</v>
      </c>
      <c r="AB78" s="99">
        <f>R78/M75</f>
        <v>0.1111111111111111</v>
      </c>
    </row>
    <row r="79" spans="1:28" ht="12">
      <c r="A79" s="93"/>
      <c r="B79" s="84">
        <f>COUNTIF(C4:C70,C79)</f>
        <v>8</v>
      </c>
      <c r="C79" s="84" t="s">
        <v>174</v>
      </c>
      <c r="D79" s="84"/>
      <c r="E79" s="84">
        <f>SUMIF(C4:C70,C79,E4:E70)</f>
        <v>1</v>
      </c>
      <c r="F79" s="84">
        <f>SUMIF(C4:C70,C79,N4:N70)</f>
        <v>18</v>
      </c>
      <c r="G79" s="84">
        <f>SUMIF(C4:C70,C79,M4:M70)</f>
        <v>0</v>
      </c>
      <c r="H79" s="84">
        <f>SUMIF(C4:C70,C79,O4:O70)</f>
        <v>-13</v>
      </c>
      <c r="I79" s="84">
        <v>1</v>
      </c>
      <c r="J79" s="86">
        <f t="shared" si="32"/>
        <v>0.125</v>
      </c>
      <c r="K79" s="86">
        <f t="shared" si="33"/>
        <v>0</v>
      </c>
      <c r="L79" s="94">
        <f>B79/M75</f>
        <v>0.2222222222222222</v>
      </c>
      <c r="Q79" s="93"/>
      <c r="R79" s="84">
        <f>COUNTIF(S4:S70,S79)</f>
        <v>3</v>
      </c>
      <c r="S79" s="84" t="s">
        <v>110</v>
      </c>
      <c r="T79" s="84"/>
      <c r="U79" s="84">
        <f>SUMIF(S4:S70,S79,U4:U70)</f>
        <v>1</v>
      </c>
      <c r="V79" s="84">
        <f>SUMIF(S4:S70,S79,AD4:AD70)</f>
        <v>12</v>
      </c>
      <c r="W79" s="84">
        <f>SUMIF(S4:S70,S79,AC4:AC70)</f>
        <v>0</v>
      </c>
      <c r="X79" s="84">
        <f>SUMIF(S4:S70,S79,AE4:AE70)</f>
        <v>-1</v>
      </c>
      <c r="Y79" s="84">
        <v>3</v>
      </c>
      <c r="Z79" s="86">
        <f t="shared" si="34"/>
        <v>0.3333333333333333</v>
      </c>
      <c r="AA79" s="86">
        <f t="shared" si="35"/>
        <v>0</v>
      </c>
      <c r="AB79" s="99">
        <f>R79/M75</f>
        <v>0.08333333333333333</v>
      </c>
    </row>
    <row r="80" spans="1:28" ht="12">
      <c r="A80" s="93"/>
      <c r="B80" s="84">
        <f>COUNTIF(C4:C70,C80)</f>
        <v>2</v>
      </c>
      <c r="C80" s="84" t="s">
        <v>142</v>
      </c>
      <c r="D80" s="84"/>
      <c r="E80" s="84">
        <f>SUMIF(C4:C70,C80,E4:E70)</f>
        <v>2</v>
      </c>
      <c r="F80" s="84">
        <f>SUMIF(C4:C70,C80,N4:N70)</f>
        <v>6</v>
      </c>
      <c r="G80" s="84">
        <f>SUMIF(C4:C70,C80,M4:M70)</f>
        <v>0</v>
      </c>
      <c r="H80" s="84">
        <f>SUMIF(C4:C70,C80,O4:O70)</f>
        <v>-2</v>
      </c>
      <c r="I80" s="84">
        <v>-2</v>
      </c>
      <c r="J80" s="86">
        <f t="shared" si="32"/>
        <v>1</v>
      </c>
      <c r="K80" s="86">
        <f t="shared" si="33"/>
        <v>0</v>
      </c>
      <c r="L80" s="94">
        <f>B80/M75</f>
        <v>0.05555555555555555</v>
      </c>
      <c r="Q80" s="93"/>
      <c r="R80" s="84">
        <f>COUNTIF(S4:S70,S80)</f>
        <v>1</v>
      </c>
      <c r="S80" s="84" t="s">
        <v>106</v>
      </c>
      <c r="T80" s="84"/>
      <c r="U80" s="84">
        <f>SUMIF(S4:S70,S80,U4:U70)</f>
        <v>0</v>
      </c>
      <c r="V80" s="84">
        <f>SUMIF(S4:S70,S80,AD4:AD70)</f>
        <v>0</v>
      </c>
      <c r="W80" s="84">
        <f>SUMIF(S4:S70,S80,AC4:AC70)</f>
        <v>0</v>
      </c>
      <c r="X80" s="84">
        <f>SUMIF(S4:S70,S80,AE4:AE70)</f>
        <v>0</v>
      </c>
      <c r="Y80" s="84"/>
      <c r="Z80" s="86">
        <f t="shared" si="34"/>
        <v>0</v>
      </c>
      <c r="AA80" s="86">
        <f t="shared" si="35"/>
        <v>0</v>
      </c>
      <c r="AB80" s="99">
        <f>R80/M75</f>
        <v>0.027777777777777776</v>
      </c>
    </row>
    <row r="81" spans="1:28" ht="12">
      <c r="A81" s="93"/>
      <c r="B81" s="84">
        <f>COUNTIF(C4:C70,C81)</f>
        <v>4</v>
      </c>
      <c r="C81" s="84" t="s">
        <v>179</v>
      </c>
      <c r="D81" s="84"/>
      <c r="E81" s="84">
        <f>SUMIF(C4:C70,C81,E4:E70)</f>
        <v>0</v>
      </c>
      <c r="F81" s="84">
        <f>SUMIF(C4:C70,C81,N4:N70)</f>
        <v>7</v>
      </c>
      <c r="G81" s="84">
        <f>SUMIF(C4:C70,C81,M4:M70)</f>
        <v>0</v>
      </c>
      <c r="H81" s="84">
        <f>SUMIF(C4:C70,C81,O4:O70)</f>
        <v>-30</v>
      </c>
      <c r="I81" s="84"/>
      <c r="J81" s="86">
        <f t="shared" si="32"/>
        <v>0</v>
      </c>
      <c r="K81" s="86">
        <f t="shared" si="33"/>
        <v>0</v>
      </c>
      <c r="L81" s="94">
        <f>B81/M75</f>
        <v>0.1111111111111111</v>
      </c>
      <c r="Q81" s="93"/>
      <c r="R81" s="84">
        <f>COUNTIF(S4:S70,S81)</f>
        <v>8</v>
      </c>
      <c r="S81" s="84" t="s">
        <v>109</v>
      </c>
      <c r="T81" s="84"/>
      <c r="U81" s="84">
        <f>SUMIF(S4:S70,S81,U4:U70)</f>
        <v>6</v>
      </c>
      <c r="V81" s="84">
        <f>SUMIF(S4:S70,S81,AD4:AD70)</f>
        <v>32</v>
      </c>
      <c r="W81" s="84">
        <f>SUMIF(S4:S70,S81,AC4:AC70)</f>
        <v>0</v>
      </c>
      <c r="X81" s="84">
        <f>SUMIF(S4:S70,S81,AE4:AE70)</f>
        <v>28</v>
      </c>
      <c r="Y81" s="84">
        <v>25</v>
      </c>
      <c r="Z81" s="86">
        <f t="shared" si="34"/>
        <v>0.75</v>
      </c>
      <c r="AA81" s="86">
        <f t="shared" si="35"/>
        <v>0</v>
      </c>
      <c r="AB81" s="99">
        <f>R81/M75</f>
        <v>0.2222222222222222</v>
      </c>
    </row>
    <row r="82" spans="1:28" ht="12">
      <c r="A82" s="93"/>
      <c r="B82" s="84">
        <f>COUNTIF(C4:C70,C82)</f>
        <v>10</v>
      </c>
      <c r="C82" s="84" t="s">
        <v>178</v>
      </c>
      <c r="D82" s="84"/>
      <c r="E82" s="84">
        <f>SUMIF(C4:C70,C82,E4:E70)</f>
        <v>0</v>
      </c>
      <c r="F82" s="84">
        <f>SUMIF(C4:C70,C82,N4:N70)</f>
        <v>7</v>
      </c>
      <c r="G82" s="84">
        <f>SUMIF(C4:C70,C82,M4:M70)</f>
        <v>0</v>
      </c>
      <c r="H82" s="84">
        <f>SUMIF(C4:C70,C82,O4:O70)</f>
        <v>-49</v>
      </c>
      <c r="I82" s="84"/>
      <c r="J82" s="86">
        <f t="shared" si="32"/>
        <v>0</v>
      </c>
      <c r="K82" s="86">
        <f t="shared" si="33"/>
        <v>0</v>
      </c>
      <c r="L82" s="94">
        <f>B82/M75</f>
        <v>0.2777777777777778</v>
      </c>
      <c r="Q82" s="93"/>
      <c r="R82" s="84">
        <f>COUNTIF(S4:S70,S82)</f>
        <v>6</v>
      </c>
      <c r="S82" s="84" t="s">
        <v>105</v>
      </c>
      <c r="T82" s="84"/>
      <c r="U82" s="84">
        <f>SUMIF(S4:S70,S82,U4:U70)</f>
        <v>4</v>
      </c>
      <c r="V82" s="84">
        <f>SUMIF(S4:S70,S82,AD4:AD70)</f>
        <v>26</v>
      </c>
      <c r="W82" s="84">
        <f>SUMIF(S4:S70,S82,AC4:AC70)</f>
        <v>0</v>
      </c>
      <c r="X82" s="84">
        <f>SUMIF(S4:S70,S82,AE4:AE70)</f>
        <v>15</v>
      </c>
      <c r="Y82" s="84">
        <v>13</v>
      </c>
      <c r="Z82" s="86">
        <f t="shared" si="34"/>
        <v>0.6666666666666666</v>
      </c>
      <c r="AA82" s="86">
        <f t="shared" si="35"/>
        <v>0</v>
      </c>
      <c r="AB82" s="99">
        <f>R82/M75</f>
        <v>0.16666666666666666</v>
      </c>
    </row>
    <row r="83" spans="1:28" ht="12">
      <c r="A83" s="223"/>
      <c r="B83" s="84">
        <f>COUNTIF(C4:C70,C83)</f>
        <v>0</v>
      </c>
      <c r="C83" s="224"/>
      <c r="D83" s="224"/>
      <c r="E83" s="84">
        <f>SUMIF(C4:C70,C83,E4:E70)</f>
        <v>0</v>
      </c>
      <c r="F83" s="84">
        <f>SUMIF(C4:C70,C83,N4:N70)</f>
        <v>0</v>
      </c>
      <c r="G83" s="84">
        <f>SUMIF(C4:C70,C83,M4:M70)</f>
        <v>0</v>
      </c>
      <c r="H83" s="84">
        <f>SUMIF(C4:C70,C83,O4:O70)</f>
        <v>0</v>
      </c>
      <c r="I83" s="224">
        <f>SUMIF(C4:C70,C83,O4:O70)</f>
        <v>0</v>
      </c>
      <c r="J83" s="86" t="e">
        <f>E83/B83</f>
        <v>#DIV/0!</v>
      </c>
      <c r="K83" s="86" t="e">
        <f>D83/B83</f>
        <v>#DIV/0!</v>
      </c>
      <c r="L83" s="94">
        <f>B83/M75</f>
        <v>0</v>
      </c>
      <c r="Q83" s="223"/>
      <c r="R83" s="84">
        <f>COUNTIF(S4:S70,S83)</f>
        <v>3</v>
      </c>
      <c r="S83" s="84" t="s">
        <v>112</v>
      </c>
      <c r="T83" s="224"/>
      <c r="U83" s="84">
        <f>SUMIF(S4:S70,S83,U4:U70)</f>
        <v>2</v>
      </c>
      <c r="V83" s="84">
        <f>SUMIF(S4:S70,S83,AD4:AD70)</f>
        <v>32</v>
      </c>
      <c r="W83" s="84">
        <f>SUMIF(S4:S70,S83,AC4:AC70)</f>
        <v>0</v>
      </c>
      <c r="X83" s="84">
        <f>SUMIF(S4:S70,S83,AE4:AE70)</f>
        <v>25</v>
      </c>
      <c r="Y83" s="224">
        <v>19</v>
      </c>
      <c r="Z83" s="86">
        <f>U83/R83</f>
        <v>0.6666666666666666</v>
      </c>
      <c r="AA83" s="86">
        <f>T83/R83</f>
        <v>0</v>
      </c>
      <c r="AB83" s="99">
        <f>R83/M75</f>
        <v>0.08333333333333333</v>
      </c>
    </row>
    <row r="84" spans="1:28" ht="12">
      <c r="A84" s="223"/>
      <c r="B84" s="84">
        <f>COUNTIF(C4:C70,C84)</f>
        <v>0</v>
      </c>
      <c r="C84" s="224"/>
      <c r="D84" s="224"/>
      <c r="E84" s="84">
        <f>SUMIF(C4:C70,C84,E4:E70)</f>
        <v>0</v>
      </c>
      <c r="F84" s="84">
        <f>SUMIF(C4:C70,C84,N4:N70)</f>
        <v>0</v>
      </c>
      <c r="G84" s="84">
        <f>SUMIF(C4:C70,C84,M4:M70)</f>
        <v>0</v>
      </c>
      <c r="H84" s="84">
        <f>SUMIF(C4:C70,C84,O4:O70)</f>
        <v>0</v>
      </c>
      <c r="I84" s="224">
        <f>SUMIF(C4:C70,C84,O4:O70)</f>
        <v>0</v>
      </c>
      <c r="J84" s="86" t="e">
        <f>E84/B84</f>
        <v>#DIV/0!</v>
      </c>
      <c r="K84" s="86" t="e">
        <f>D84/B84</f>
        <v>#DIV/0!</v>
      </c>
      <c r="L84" s="94">
        <f>B84/M75</f>
        <v>0</v>
      </c>
      <c r="Q84" s="223"/>
      <c r="R84" s="84">
        <f>COUNTIF(S4:S70,S84)</f>
        <v>0</v>
      </c>
      <c r="S84" s="84"/>
      <c r="T84" s="224"/>
      <c r="U84" s="84">
        <f>SUMIF(S4:S70,S84,U4:U70)</f>
        <v>0</v>
      </c>
      <c r="V84" s="84">
        <f>SUMIF(S4:S70,S84,AD4:AD70)</f>
        <v>0</v>
      </c>
      <c r="W84" s="84">
        <f>SUMIF(S4:S70,S84,AC4:AC70)</f>
        <v>0</v>
      </c>
      <c r="X84" s="84">
        <f>SUMIF(S4:S70,S84,AE4:AE70)</f>
        <v>0</v>
      </c>
      <c r="Y84" s="224">
        <f>SUMIF(S4:S70,S84,AE4:AE70)</f>
        <v>0</v>
      </c>
      <c r="Z84" s="86" t="e">
        <f>U84/R84</f>
        <v>#DIV/0!</v>
      </c>
      <c r="AA84" s="86" t="e">
        <f>T84/R84</f>
        <v>#DIV/0!</v>
      </c>
      <c r="AB84" s="99">
        <f>R84/M75</f>
        <v>0</v>
      </c>
    </row>
    <row r="85" spans="1:28" ht="12">
      <c r="A85" s="223"/>
      <c r="B85" s="84">
        <f>COUNTIF(C4:C70,C85)</f>
        <v>0</v>
      </c>
      <c r="C85" s="224"/>
      <c r="D85" s="224"/>
      <c r="E85" s="84">
        <f>SUMIF(C4:C70,C85,E4:E70)</f>
        <v>0</v>
      </c>
      <c r="F85" s="84">
        <f>SUMIF(C4:C70,C85,N4:N70)</f>
        <v>0</v>
      </c>
      <c r="G85" s="84">
        <f>SUMIF(C4:C70,C85,M4:M70)</f>
        <v>0</v>
      </c>
      <c r="H85" s="84">
        <f>SUMIF(C4:C70,C85,O4:O70)</f>
        <v>0</v>
      </c>
      <c r="I85" s="224">
        <f>SUMIF(C4:C70,C85,O4:O70)</f>
        <v>0</v>
      </c>
      <c r="J85" s="86" t="e">
        <f>E85/B85</f>
        <v>#DIV/0!</v>
      </c>
      <c r="K85" s="86" t="e">
        <f>D85/B85</f>
        <v>#DIV/0!</v>
      </c>
      <c r="L85" s="94">
        <f>B85/M75</f>
        <v>0</v>
      </c>
      <c r="Q85" s="223"/>
      <c r="R85" s="84">
        <f>COUNTIF(S4:S70,S85)</f>
        <v>0</v>
      </c>
      <c r="S85" s="224"/>
      <c r="T85" s="224"/>
      <c r="U85" s="84">
        <f>SUMIF(S4:S70,S85,U4:U70)</f>
        <v>0</v>
      </c>
      <c r="V85" s="84">
        <f>SUMIF(S4:S70,S85,AD4:AD70)</f>
        <v>0</v>
      </c>
      <c r="W85" s="84">
        <f>SUMIF(S4:S70,S85,AC4:AC70)</f>
        <v>0</v>
      </c>
      <c r="X85" s="84">
        <f>SUMIF(S4:S70,S85,AE4:AE70)</f>
        <v>0</v>
      </c>
      <c r="Y85" s="224">
        <f>SUMIF(S4:S70,S85,AE4:AE70)</f>
        <v>0</v>
      </c>
      <c r="Z85" s="86" t="e">
        <f>U85/R85</f>
        <v>#DIV/0!</v>
      </c>
      <c r="AA85" s="86" t="e">
        <f>T85/R85</f>
        <v>#DIV/0!</v>
      </c>
      <c r="AB85" s="99">
        <f>R85/M75</f>
        <v>0</v>
      </c>
    </row>
    <row r="86" spans="1:28" ht="12">
      <c r="A86" s="223"/>
      <c r="B86" s="84">
        <f>COUNTIF(C4:C70,C86)</f>
        <v>0</v>
      </c>
      <c r="C86" s="224"/>
      <c r="D86" s="224"/>
      <c r="E86" s="84">
        <f>SUMIF(C4:C70,C86,E4:E70)</f>
        <v>0</v>
      </c>
      <c r="F86" s="84">
        <f>SUMIF(C4:C70,C86,N4:N70)</f>
        <v>0</v>
      </c>
      <c r="G86" s="84">
        <f>SUMIF(C4:C70,C86,M4:M70)</f>
        <v>0</v>
      </c>
      <c r="H86" s="84">
        <f>SUMIF(C4:C70,C86,O4:O70)</f>
        <v>0</v>
      </c>
      <c r="I86" s="224">
        <f>SUMIF(C4:C70,C86,O4:O70)</f>
        <v>0</v>
      </c>
      <c r="J86" s="86" t="e">
        <f>E86/B86</f>
        <v>#DIV/0!</v>
      </c>
      <c r="K86" s="86" t="e">
        <f>D86/B86</f>
        <v>#DIV/0!</v>
      </c>
      <c r="L86" s="94">
        <f>B86/M75</f>
        <v>0</v>
      </c>
      <c r="Q86" s="223"/>
      <c r="R86" s="84">
        <f>COUNTIF(S4:S70,S86)</f>
        <v>0</v>
      </c>
      <c r="S86" s="224"/>
      <c r="T86" s="224"/>
      <c r="U86" s="84">
        <f>SUMIF(S4:S70,S86,U4:U70)</f>
        <v>0</v>
      </c>
      <c r="V86" s="84">
        <f>SUMIF(S4:S70,S86,AD4:AD70)</f>
        <v>0</v>
      </c>
      <c r="W86" s="84">
        <f>SUMIF(S4:S70,S86,AC4:AC70)</f>
        <v>0</v>
      </c>
      <c r="X86" s="84">
        <f>SUMIF(S4:S70,S86,AE4:AE70)</f>
        <v>0</v>
      </c>
      <c r="Y86" s="224">
        <f>SUMIF(S4:S70,S86,AE4:AE70)</f>
        <v>0</v>
      </c>
      <c r="Z86" s="86" t="e">
        <f>U86/R86</f>
        <v>#DIV/0!</v>
      </c>
      <c r="AA86" s="86" t="e">
        <f>T86/R86</f>
        <v>#DIV/0!</v>
      </c>
      <c r="AB86" s="99">
        <f>R86/M75</f>
        <v>0</v>
      </c>
    </row>
    <row r="87" spans="1:28" ht="12">
      <c r="A87" s="223"/>
      <c r="B87" s="84">
        <f>COUNTIF(C4:C70,C87)</f>
        <v>0</v>
      </c>
      <c r="C87" s="224"/>
      <c r="D87" s="224"/>
      <c r="E87" s="84">
        <f>SUMIF(C4:C70,C87,E4:E70)</f>
        <v>0</v>
      </c>
      <c r="F87" s="84">
        <f>SUMIF(C4:C70,C87,N4:N70)</f>
        <v>0</v>
      </c>
      <c r="G87" s="84">
        <f>SUMIF(C4:C70,C87,M4:M70)</f>
        <v>0</v>
      </c>
      <c r="H87" s="84">
        <f>SUMIF(C4:C70,C87,O4:O70)</f>
        <v>0</v>
      </c>
      <c r="I87" s="224">
        <f>SUMIF(C4:C70,C87,O4:O70)</f>
        <v>0</v>
      </c>
      <c r="J87" s="86" t="e">
        <f>E87/B87</f>
        <v>#DIV/0!</v>
      </c>
      <c r="K87" s="86" t="e">
        <f>D87/B87</f>
        <v>#DIV/0!</v>
      </c>
      <c r="L87" s="94">
        <f>B87/M75</f>
        <v>0</v>
      </c>
      <c r="Q87" s="223"/>
      <c r="R87" s="84">
        <f>COUNTIF(S4:S70,S87)</f>
        <v>0</v>
      </c>
      <c r="S87" s="224"/>
      <c r="T87" s="224"/>
      <c r="U87" s="84">
        <f>SUMIF(S4:S70,S87,U4:U70)</f>
        <v>0</v>
      </c>
      <c r="V87" s="84">
        <f>SUMIF(S4:S70,S87,AD4:AD70)</f>
        <v>0</v>
      </c>
      <c r="W87" s="84">
        <f>SUMIF(S4:S70,S87,AC4:AC70)</f>
        <v>0</v>
      </c>
      <c r="X87" s="84">
        <f>SUMIF(S4:S70,S87,AE4:AE70)</f>
        <v>0</v>
      </c>
      <c r="Y87" s="224">
        <f>SUMIF(S4:S70,S87,AE4:AE70)</f>
        <v>0</v>
      </c>
      <c r="Z87" s="86" t="e">
        <f>U87/R87</f>
        <v>#DIV/0!</v>
      </c>
      <c r="AA87" s="86" t="e">
        <f>T87/R87</f>
        <v>#DIV/0!</v>
      </c>
      <c r="AB87" s="99">
        <f>R87/M75</f>
        <v>0</v>
      </c>
    </row>
    <row r="88" spans="1:28" ht="12.75" thickBot="1">
      <c r="A88" s="95"/>
      <c r="B88" s="89">
        <f>COUNTIF(C4:C70,C88)</f>
        <v>0</v>
      </c>
      <c r="C88" s="89"/>
      <c r="D88" s="89"/>
      <c r="E88" s="89">
        <f>SUMIF(C4:C70,C88,E4:E70)</f>
        <v>0</v>
      </c>
      <c r="F88" s="89">
        <f>SUMIF(C4:C70,C88,N4:N70)</f>
        <v>0</v>
      </c>
      <c r="G88" s="89">
        <f>SUMIF(C4:C70,C88,M4:M70)</f>
        <v>0</v>
      </c>
      <c r="H88" s="89">
        <f>SUMIF(C4:C70,C88,O4:O70)</f>
        <v>0</v>
      </c>
      <c r="I88" s="89">
        <f>SUMIF(C4:C70,C88,O4:O70)</f>
        <v>0</v>
      </c>
      <c r="J88" s="96" t="e">
        <f t="shared" si="32"/>
        <v>#DIV/0!</v>
      </c>
      <c r="K88" s="96" t="e">
        <f t="shared" si="33"/>
        <v>#DIV/0!</v>
      </c>
      <c r="L88" s="97">
        <f>B88/M75</f>
        <v>0</v>
      </c>
      <c r="Q88" s="95"/>
      <c r="R88" s="89">
        <f>COUNTIF(S4:S70,S88)</f>
        <v>0</v>
      </c>
      <c r="S88" s="89"/>
      <c r="T88" s="89"/>
      <c r="U88" s="89">
        <f>SUMIF(S4:S70,S88,U4:U70)</f>
        <v>0</v>
      </c>
      <c r="V88" s="89">
        <f>SUMIF(S4:S70,S88,AD4:AD70)</f>
        <v>0</v>
      </c>
      <c r="W88" s="89">
        <f>SUMIF(S4:S70,S88,AC4:AC70)</f>
        <v>0</v>
      </c>
      <c r="X88" s="89">
        <f>SUMIF(S4:S70,S88,AE4:AE70)</f>
        <v>0</v>
      </c>
      <c r="Y88" s="89">
        <f>SUMIF(S4:S70,S88,AE4:AE70)</f>
        <v>0</v>
      </c>
      <c r="Z88" s="96" t="e">
        <f t="shared" si="34"/>
        <v>#DIV/0!</v>
      </c>
      <c r="AA88" s="96" t="e">
        <f t="shared" si="35"/>
        <v>#DIV/0!</v>
      </c>
      <c r="AB88" s="100">
        <f>R88/M75</f>
        <v>0</v>
      </c>
    </row>
    <row r="89" ht="12.75" thickBot="1"/>
    <row r="90" spans="1:28" ht="12.75" thickBot="1">
      <c r="A90" s="140" t="s">
        <v>73</v>
      </c>
      <c r="B90" s="35"/>
      <c r="C90" s="122" t="s">
        <v>270</v>
      </c>
      <c r="D90" s="82" t="s">
        <v>74</v>
      </c>
      <c r="E90" s="79" t="s">
        <v>75</v>
      </c>
      <c r="F90" s="79" t="s">
        <v>57</v>
      </c>
      <c r="G90" s="123" t="s">
        <v>215</v>
      </c>
      <c r="H90" s="126" t="s">
        <v>203</v>
      </c>
      <c r="I90" s="79" t="s">
        <v>204</v>
      </c>
      <c r="J90" s="79" t="s">
        <v>205</v>
      </c>
      <c r="K90" s="79" t="s">
        <v>206</v>
      </c>
      <c r="L90" s="124" t="s">
        <v>210</v>
      </c>
      <c r="M90" s="505" t="s">
        <v>98</v>
      </c>
      <c r="N90" s="505" t="s">
        <v>99</v>
      </c>
      <c r="O90" s="505" t="s">
        <v>99</v>
      </c>
      <c r="P90" s="505" t="s">
        <v>98</v>
      </c>
      <c r="Q90" s="140" t="s">
        <v>73</v>
      </c>
      <c r="R90" s="35"/>
      <c r="S90" s="122" t="s">
        <v>270</v>
      </c>
      <c r="T90" s="82" t="s">
        <v>74</v>
      </c>
      <c r="U90" s="79" t="s">
        <v>75</v>
      </c>
      <c r="V90" s="79" t="s">
        <v>57</v>
      </c>
      <c r="W90" s="123" t="s">
        <v>215</v>
      </c>
      <c r="X90" s="126" t="s">
        <v>203</v>
      </c>
      <c r="Y90" s="79" t="s">
        <v>204</v>
      </c>
      <c r="Z90" s="79" t="s">
        <v>205</v>
      </c>
      <c r="AA90" s="79" t="s">
        <v>206</v>
      </c>
      <c r="AB90" s="124" t="s">
        <v>210</v>
      </c>
    </row>
    <row r="91" spans="1:28" ht="12">
      <c r="A91" s="517" t="s">
        <v>100</v>
      </c>
      <c r="B91" s="518"/>
      <c r="C91" s="117">
        <f>COUNTIF(F4:F70,A91)</f>
        <v>1</v>
      </c>
      <c r="D91" s="88">
        <f>COUNTIF(G4:G70,A91)</f>
        <v>19</v>
      </c>
      <c r="E91" s="88">
        <f>COUNTIF(H4:H70,A91)</f>
        <v>0</v>
      </c>
      <c r="F91" s="88">
        <f>COUNTIF(I4:I70,A91)</f>
        <v>0</v>
      </c>
      <c r="G91" s="120">
        <f>SUM(D91:F91)</f>
        <v>19</v>
      </c>
      <c r="H91" s="117">
        <f>SUMIF(F4:F70,A91,O4:O70)</f>
        <v>2</v>
      </c>
      <c r="I91" s="88">
        <f>SUMIF(G4:G70,A91,O4:O70)</f>
        <v>-75</v>
      </c>
      <c r="J91" s="88">
        <f>SUMIF(H4:H70,A91,O4:O70)</f>
        <v>0</v>
      </c>
      <c r="K91" s="88">
        <f>SUMIF(I4:I70,A91,O4:O70)</f>
        <v>0</v>
      </c>
      <c r="L91" s="113">
        <f>SUM(I91:K91)</f>
        <v>-75</v>
      </c>
      <c r="M91" s="506">
        <f>C91+G91</f>
        <v>20</v>
      </c>
      <c r="N91">
        <v>20</v>
      </c>
      <c r="O91">
        <v>16</v>
      </c>
      <c r="P91" s="506">
        <f>S91+W91+R75</f>
        <v>16</v>
      </c>
      <c r="Q91" s="517" t="s">
        <v>114</v>
      </c>
      <c r="R91" s="518"/>
      <c r="S91" s="117">
        <f>COUNTIF(V4:V70,Q91)</f>
        <v>0</v>
      </c>
      <c r="T91" s="88">
        <f>COUNTIF(W4:W70,Q91)</f>
        <v>15</v>
      </c>
      <c r="U91" s="88">
        <f>COUNTIF(X4:X70,Q91)</f>
        <v>0</v>
      </c>
      <c r="V91" s="88">
        <f>COUNTIF(Y4:Y70,Q91)</f>
        <v>0</v>
      </c>
      <c r="W91" s="120">
        <f>SUM(T91:V91)</f>
        <v>15</v>
      </c>
      <c r="X91" s="117">
        <f>SUMIF(V4:V70,Q91,AE4:AE70)</f>
        <v>0</v>
      </c>
      <c r="Y91" s="88">
        <f>SUMIF(W4:W70,Q91,AE4:AE70)</f>
        <v>76</v>
      </c>
      <c r="Z91" s="88">
        <f>SUMIF(X4:X70,Q91,AE4:AE70)</f>
        <v>0</v>
      </c>
      <c r="AA91" s="88">
        <f>SUMIF(Y4:Y70,Q91,AE4:AE70)</f>
        <v>0</v>
      </c>
      <c r="AB91" s="113">
        <f>SUM(Y91:AA91)</f>
        <v>76</v>
      </c>
    </row>
    <row r="92" spans="1:28" ht="12">
      <c r="A92" s="513" t="s">
        <v>101</v>
      </c>
      <c r="B92" s="514"/>
      <c r="C92" s="118">
        <f>COUNTIF(F4:F70,A92)</f>
        <v>0</v>
      </c>
      <c r="D92" s="84">
        <f>COUNTIF(G4:G70,A92)</f>
        <v>5</v>
      </c>
      <c r="E92" s="84">
        <f>COUNTIF(H4:H70,A92)</f>
        <v>2</v>
      </c>
      <c r="F92" s="84">
        <f>COUNTIF(I4:I70,A92)</f>
        <v>0</v>
      </c>
      <c r="G92" s="121">
        <f aca="true" t="shared" si="36" ref="G92:G103">SUM(D92:F92)</f>
        <v>7</v>
      </c>
      <c r="H92" s="118">
        <f>SUMIF(F4:F70,A92,O4:O70)</f>
        <v>0</v>
      </c>
      <c r="I92" s="84">
        <f>SUMIF(G4:G70,A92,O4:O70)</f>
        <v>-20</v>
      </c>
      <c r="J92" s="84">
        <f>SUMIF(H4:H70,A92,O4:O70)</f>
        <v>-8</v>
      </c>
      <c r="K92" s="84">
        <f>SUMIF(I4:I70,A92,O4:O70)</f>
        <v>0</v>
      </c>
      <c r="L92" s="114">
        <f aca="true" t="shared" si="37" ref="L92:L104">SUM(I92:K92)</f>
        <v>-28</v>
      </c>
      <c r="M92" s="506">
        <f>C92+G92+B75</f>
        <v>9</v>
      </c>
      <c r="N92">
        <v>10</v>
      </c>
      <c r="O92">
        <v>11</v>
      </c>
      <c r="P92" s="506">
        <f>S92+W92+R76</f>
        <v>11</v>
      </c>
      <c r="Q92" s="513" t="s">
        <v>156</v>
      </c>
      <c r="R92" s="514"/>
      <c r="S92" s="118">
        <f>COUNTIF(V4:V70,Q92)</f>
        <v>0</v>
      </c>
      <c r="T92" s="84">
        <f>COUNTIF(W4:W70,Q92)</f>
        <v>4</v>
      </c>
      <c r="U92" s="84">
        <f>COUNTIF(X4:X70,Q92)</f>
        <v>4</v>
      </c>
      <c r="V92" s="84">
        <f>COUNTIF(Y4:Y70,Q92)</f>
        <v>0</v>
      </c>
      <c r="W92" s="121">
        <f aca="true" t="shared" si="38" ref="W92:W103">SUM(T92:V92)</f>
        <v>8</v>
      </c>
      <c r="X92" s="118">
        <f>SUMIF(V4:V70,Q92,AE4:AE70)</f>
        <v>0</v>
      </c>
      <c r="Y92" s="84">
        <f>SUMIF(W4:W70,Q92,AE4:AE70)</f>
        <v>12</v>
      </c>
      <c r="Z92" s="84">
        <f>SUMIF(X4:X70,Q92,AE4:AE70)</f>
        <v>31</v>
      </c>
      <c r="AA92" s="84">
        <f>SUMIF(Y4:Y70,Q92,AE4:AE70)</f>
        <v>0</v>
      </c>
      <c r="AB92" s="114">
        <f aca="true" t="shared" si="39" ref="AB92:AB104">SUM(Y92:AA92)</f>
        <v>43</v>
      </c>
    </row>
    <row r="93" spans="1:28" ht="12">
      <c r="A93" s="513" t="s">
        <v>180</v>
      </c>
      <c r="B93" s="514"/>
      <c r="C93" s="118">
        <f>COUNTIF(F4:F70,A93)</f>
        <v>1</v>
      </c>
      <c r="D93" s="84">
        <f>COUNTIF(G4:G70,A93)</f>
        <v>5</v>
      </c>
      <c r="E93" s="84">
        <f>COUNTIF(H4:H70,A93)</f>
        <v>10</v>
      </c>
      <c r="F93" s="84">
        <f>COUNTIF(I4:I70,A93)</f>
        <v>0</v>
      </c>
      <c r="G93" s="121">
        <f t="shared" si="36"/>
        <v>15</v>
      </c>
      <c r="H93" s="118">
        <f>SUMIF(F4:F70,A93,O4:O70)</f>
        <v>-5</v>
      </c>
      <c r="I93" s="84">
        <f>SUMIF(G4:G70,A93,O4:O70)</f>
        <v>-15</v>
      </c>
      <c r="J93" s="84">
        <f>SUMIF(H4:H70,A93,O4:O70)</f>
        <v>-55</v>
      </c>
      <c r="K93" s="84">
        <f>SUMIF(I4:I70,A93,O4:O70)</f>
        <v>0</v>
      </c>
      <c r="L93" s="114">
        <f t="shared" si="37"/>
        <v>-70</v>
      </c>
      <c r="M93" s="506">
        <f>C93+G93+B76</f>
        <v>20</v>
      </c>
      <c r="N93">
        <v>20</v>
      </c>
      <c r="O93">
        <v>14</v>
      </c>
      <c r="P93" s="506">
        <f>S93+W93+R77</f>
        <v>14</v>
      </c>
      <c r="Q93" s="513" t="s">
        <v>107</v>
      </c>
      <c r="R93" s="514"/>
      <c r="S93" s="118">
        <f>COUNTIF(V4:V70,Q93)</f>
        <v>0</v>
      </c>
      <c r="T93" s="84">
        <f>COUNTIF(W4:W70,Q93)</f>
        <v>3</v>
      </c>
      <c r="U93" s="84">
        <f>COUNTIF(X4:X70,Q93)</f>
        <v>4</v>
      </c>
      <c r="V93" s="84">
        <f>COUNTIF(Y4:Y70,Q93)</f>
        <v>0</v>
      </c>
      <c r="W93" s="121">
        <f t="shared" si="38"/>
        <v>7</v>
      </c>
      <c r="X93" s="118">
        <f>SUMIF(V4:V70,Q93,AE4:AE70)</f>
        <v>0</v>
      </c>
      <c r="Y93" s="84">
        <f>SUMIF(W4:W70,Q93,AE4:AE70)</f>
        <v>-1</v>
      </c>
      <c r="Z93" s="84">
        <f>SUMIF(X4:X70,Q93,AE4:AE70)</f>
        <v>12</v>
      </c>
      <c r="AA93" s="84">
        <f>SUMIF(Y4:Y70,Q93,AE4:AE70)</f>
        <v>0</v>
      </c>
      <c r="AB93" s="114">
        <f t="shared" si="39"/>
        <v>11</v>
      </c>
    </row>
    <row r="94" spans="1:28" ht="12">
      <c r="A94" s="513" t="s">
        <v>176</v>
      </c>
      <c r="B94" s="514"/>
      <c r="C94" s="118">
        <f>COUNTIF(F4:F70,A94)</f>
        <v>0</v>
      </c>
      <c r="D94" s="84">
        <f>COUNTIF(G4:G70,A94)</f>
        <v>0</v>
      </c>
      <c r="E94" s="84">
        <f>COUNTIF(H4:H70,A94)</f>
        <v>0</v>
      </c>
      <c r="F94" s="84">
        <f>COUNTIF(I4:I70,A94)</f>
        <v>0</v>
      </c>
      <c r="G94" s="121">
        <f t="shared" si="36"/>
        <v>0</v>
      </c>
      <c r="H94" s="118">
        <f>SUMIF(F4:F70,A94,O4:O70)</f>
        <v>0</v>
      </c>
      <c r="I94" s="84">
        <f>SUMIF(G4:G70,A94,O4:O70)</f>
        <v>0</v>
      </c>
      <c r="J94" s="84">
        <f>SUMIF(H4:H70,A94,O4:O70)</f>
        <v>0</v>
      </c>
      <c r="K94" s="84">
        <f>SUMIF(I4:I70,A94,O4:O70)</f>
        <v>0</v>
      </c>
      <c r="L94" s="114">
        <f t="shared" si="37"/>
        <v>0</v>
      </c>
      <c r="M94" s="506">
        <f>C94+G94+B77</f>
        <v>2</v>
      </c>
      <c r="N94">
        <v>2</v>
      </c>
      <c r="O94">
        <v>12</v>
      </c>
      <c r="P94" s="506">
        <f>S94+W94</f>
        <v>12</v>
      </c>
      <c r="Q94" s="513" t="s">
        <v>108</v>
      </c>
      <c r="R94" s="514"/>
      <c r="S94" s="118">
        <f>COUNTIF(V4:V70,Q94)</f>
        <v>12</v>
      </c>
      <c r="T94" s="84">
        <f>COUNTIF(W4:W70,Q94)</f>
        <v>0</v>
      </c>
      <c r="U94" s="84">
        <f>COUNTIF(X4:X70,Q94)</f>
        <v>0</v>
      </c>
      <c r="V94" s="84">
        <f>COUNTIF(Y4:Y70,Q94)</f>
        <v>0</v>
      </c>
      <c r="W94" s="121">
        <f t="shared" si="38"/>
        <v>0</v>
      </c>
      <c r="X94" s="118">
        <f>SUMIF(V4:V70,Q94,AE4:AE70)</f>
        <v>68</v>
      </c>
      <c r="Y94" s="84">
        <f>SUMIF(W4:W70,Q94,AE4:AE70)</f>
        <v>0</v>
      </c>
      <c r="Z94" s="84">
        <f>SUMIF(X4:X70,Q94,AE4:AE70)</f>
        <v>0</v>
      </c>
      <c r="AA94" s="84">
        <f>SUMIF(Y4:Y70,Q94,AE4:AE70)</f>
        <v>0</v>
      </c>
      <c r="AB94" s="114">
        <f t="shared" si="39"/>
        <v>0</v>
      </c>
    </row>
    <row r="95" spans="1:28" ht="12">
      <c r="A95" s="513" t="s">
        <v>175</v>
      </c>
      <c r="B95" s="514"/>
      <c r="C95" s="118">
        <f>COUNTIF(F4:F70,A95)</f>
        <v>6</v>
      </c>
      <c r="D95" s="84">
        <f>COUNTIF(G4:G70,A95)</f>
        <v>1</v>
      </c>
      <c r="E95" s="84">
        <f>COUNTIF(H4:H70,A95)</f>
        <v>6</v>
      </c>
      <c r="F95" s="84">
        <f>COUNTIF(I4:I70,A95)</f>
        <v>2</v>
      </c>
      <c r="G95" s="121">
        <f t="shared" si="36"/>
        <v>9</v>
      </c>
      <c r="H95" s="118">
        <f>SUMIF(F4:F70,A95,O4:O70)</f>
        <v>-23</v>
      </c>
      <c r="I95" s="84">
        <f>SUMIF(G4:G70,A95,O4:O70)</f>
        <v>-2</v>
      </c>
      <c r="J95" s="84">
        <f>SUMIF(H4:H70,A95,O4:O70)</f>
        <v>-11</v>
      </c>
      <c r="K95" s="84">
        <f>SUMIF(I4:I70,A95,O4:O70)</f>
        <v>-15</v>
      </c>
      <c r="L95" s="114">
        <f t="shared" si="37"/>
        <v>-28</v>
      </c>
      <c r="M95" s="506">
        <f>C95+G95+B78</f>
        <v>19</v>
      </c>
      <c r="N95" s="44">
        <v>19</v>
      </c>
      <c r="O95">
        <v>13</v>
      </c>
      <c r="P95" s="506">
        <f>S95+W95</f>
        <v>13</v>
      </c>
      <c r="Q95" s="513" t="s">
        <v>115</v>
      </c>
      <c r="R95" s="514"/>
      <c r="S95" s="118">
        <f>COUNTIF(V4:V70,Q95)</f>
        <v>0</v>
      </c>
      <c r="T95" s="84">
        <f>COUNTIF(W4:W70,Q95)</f>
        <v>7</v>
      </c>
      <c r="U95" s="84">
        <f>COUNTIF(X4:X70,Q95)</f>
        <v>6</v>
      </c>
      <c r="V95" s="84">
        <f>COUNTIF(Y4:Y70,Q95)</f>
        <v>0</v>
      </c>
      <c r="W95" s="121">
        <f t="shared" si="38"/>
        <v>13</v>
      </c>
      <c r="X95" s="118">
        <f>SUMIF(V4:V70,Q95,AE4:AE70)</f>
        <v>0</v>
      </c>
      <c r="Y95" s="84">
        <f>SUMIF(W4:W70,Q95,AE4:AE70)</f>
        <v>35</v>
      </c>
      <c r="Z95" s="84">
        <f>SUMIF(X4:X70,Q95,AE4:AE70)</f>
        <v>19</v>
      </c>
      <c r="AA95" s="84">
        <f>SUMIF(Y4:Y70,Q95,AE4:AE70)</f>
        <v>0</v>
      </c>
      <c r="AB95" s="114">
        <f t="shared" si="39"/>
        <v>54</v>
      </c>
    </row>
    <row r="96" spans="1:28" ht="12">
      <c r="A96" s="513" t="s">
        <v>174</v>
      </c>
      <c r="B96" s="514"/>
      <c r="C96" s="118">
        <f>COUNTIF(F4:F70,A96)</f>
        <v>0</v>
      </c>
      <c r="D96" s="84">
        <f>COUNTIF(G4:G70,A96)</f>
        <v>0</v>
      </c>
      <c r="E96" s="84">
        <f>COUNTIF(H4:H70,A96)</f>
        <v>1</v>
      </c>
      <c r="F96" s="84">
        <f>COUNTIF(I4:I70,A96)</f>
        <v>0</v>
      </c>
      <c r="G96" s="121">
        <f t="shared" si="36"/>
        <v>1</v>
      </c>
      <c r="H96" s="118">
        <f>SUMIF(F4:F70,A96,O4:O70)</f>
        <v>0</v>
      </c>
      <c r="I96" s="84">
        <f>SUMIF(G4:G70,A96,O4:O70)</f>
        <v>0</v>
      </c>
      <c r="J96" s="84">
        <f>SUMIF(H4:H70,A96,O4:O70)</f>
        <v>-5</v>
      </c>
      <c r="K96" s="84">
        <f>SUMIF(I4:I70,A96,O4:O70)</f>
        <v>0</v>
      </c>
      <c r="L96" s="114">
        <f t="shared" si="37"/>
        <v>-5</v>
      </c>
      <c r="M96" s="506">
        <f>C96+G96+B79</f>
        <v>9</v>
      </c>
      <c r="N96" s="313">
        <v>9</v>
      </c>
      <c r="O96">
        <v>14</v>
      </c>
      <c r="P96" s="506">
        <f>S96+W96+R78</f>
        <v>14</v>
      </c>
      <c r="Q96" s="513" t="s">
        <v>111</v>
      </c>
      <c r="R96" s="514"/>
      <c r="S96" s="118">
        <f>COUNTIF(V4:V70,Q96)</f>
        <v>1</v>
      </c>
      <c r="T96" s="84">
        <f>COUNTIF(W4:W70,Q96)</f>
        <v>4</v>
      </c>
      <c r="U96" s="84">
        <f>COUNTIF(X4:X70,Q96)</f>
        <v>5</v>
      </c>
      <c r="V96" s="84">
        <f>COUNTIF(Y4:Y70,Q96)</f>
        <v>0</v>
      </c>
      <c r="W96" s="121">
        <f t="shared" si="38"/>
        <v>9</v>
      </c>
      <c r="X96" s="118">
        <f>SUMIF(V4:V70,Q96,AE4:AE70)</f>
        <v>2</v>
      </c>
      <c r="Y96" s="84">
        <f>SUMIF(W4:W70,Q96,AE4:AE70)</f>
        <v>3</v>
      </c>
      <c r="Z96" s="84">
        <f>SUMIF(X4:X70,Q96,AE4:AE70)</f>
        <v>32</v>
      </c>
      <c r="AA96" s="84">
        <f>SUMIF(Y4:Y70,Q96,AE4:AE70)</f>
        <v>0</v>
      </c>
      <c r="AB96" s="114">
        <f t="shared" si="39"/>
        <v>35</v>
      </c>
    </row>
    <row r="97" spans="1:28" ht="12">
      <c r="A97" s="513" t="s">
        <v>46</v>
      </c>
      <c r="B97" s="514"/>
      <c r="C97" s="118">
        <f>COUNTIF(F4:F70,A97)</f>
        <v>12</v>
      </c>
      <c r="D97" s="84">
        <f>COUNTIF(G4:G70,A97)</f>
        <v>1</v>
      </c>
      <c r="E97" s="84">
        <f>COUNTIF(H4:H70,A97)</f>
        <v>0</v>
      </c>
      <c r="F97" s="84">
        <f>COUNTIF(I4:I70,A97)</f>
        <v>1</v>
      </c>
      <c r="G97" s="121">
        <f t="shared" si="36"/>
        <v>2</v>
      </c>
      <c r="H97" s="118">
        <f>SUMIF(F4:F70,A97,O4:O70)</f>
        <v>-59</v>
      </c>
      <c r="I97" s="84">
        <f>SUMIF(G4:G70,A97,O4:O70)</f>
        <v>-5</v>
      </c>
      <c r="J97" s="84">
        <f>SUMIF(H4:H70,A97,O4:O70)</f>
        <v>0</v>
      </c>
      <c r="K97" s="84">
        <f>SUMIF(I4:I70,A97,O4:O70)</f>
        <v>1</v>
      </c>
      <c r="L97" s="114">
        <f t="shared" si="37"/>
        <v>-4</v>
      </c>
      <c r="M97" s="506">
        <f>C97+G97</f>
        <v>14</v>
      </c>
      <c r="N97" s="313">
        <v>14</v>
      </c>
      <c r="O97">
        <v>12</v>
      </c>
      <c r="P97" s="506">
        <f>S97+W97+R79</f>
        <v>12</v>
      </c>
      <c r="Q97" s="513" t="s">
        <v>110</v>
      </c>
      <c r="R97" s="514"/>
      <c r="S97" s="118">
        <f>COUNTIF(V4:V70,Q97)</f>
        <v>0</v>
      </c>
      <c r="T97" s="84">
        <f>COUNTIF(W4:W70,Q97)</f>
        <v>2</v>
      </c>
      <c r="U97" s="84">
        <f>COUNTIF(X4:X70,Q97)</f>
        <v>3</v>
      </c>
      <c r="V97" s="84">
        <f>COUNTIF(Y4:Y70,Q97)</f>
        <v>4</v>
      </c>
      <c r="W97" s="121">
        <f t="shared" si="38"/>
        <v>9</v>
      </c>
      <c r="X97" s="118">
        <f>SUMIF(V4:V70,Q97,AE4:AE70)</f>
        <v>0</v>
      </c>
      <c r="Y97" s="84">
        <f>SUMIF(W4:W70,Q97,AE4:AE70)</f>
        <v>10</v>
      </c>
      <c r="Z97" s="84">
        <f>SUMIF(X4:X70,Q97,AE4:AE70)</f>
        <v>6</v>
      </c>
      <c r="AA97" s="84">
        <f>SUMIF(Y4:Y70,Q97,AE4:AE70)</f>
        <v>12</v>
      </c>
      <c r="AB97" s="114">
        <f t="shared" si="39"/>
        <v>28</v>
      </c>
    </row>
    <row r="98" spans="1:28" ht="12">
      <c r="A98" s="513" t="s">
        <v>142</v>
      </c>
      <c r="B98" s="514"/>
      <c r="C98" s="118">
        <f>COUNTIF(F4:F70,A98)</f>
        <v>0</v>
      </c>
      <c r="D98" s="84">
        <f>COUNTIF(G4:G70,A98)</f>
        <v>1</v>
      </c>
      <c r="E98" s="84">
        <f>COUNTIF(H4:H70,A98)</f>
        <v>5</v>
      </c>
      <c r="F98" s="84">
        <f>COUNTIF(I4:I70,A98)</f>
        <v>5</v>
      </c>
      <c r="G98" s="121">
        <f t="shared" si="36"/>
        <v>11</v>
      </c>
      <c r="H98" s="118">
        <f>SUMIF(F4:F70,A98,O4:O70)</f>
        <v>0</v>
      </c>
      <c r="I98" s="84">
        <f>SUMIF(G4:G70,A98,O4:O70)</f>
        <v>-2</v>
      </c>
      <c r="J98" s="84">
        <f>SUMIF(H4:H70,A98,O4:O70)</f>
        <v>-9</v>
      </c>
      <c r="K98" s="84">
        <f>SUMIF(I4:I70,A98,O4:O70)</f>
        <v>-16</v>
      </c>
      <c r="L98" s="114">
        <f t="shared" si="37"/>
        <v>-27</v>
      </c>
      <c r="M98" s="506">
        <f>C98+G98+B80</f>
        <v>13</v>
      </c>
      <c r="N98" s="313">
        <v>13</v>
      </c>
      <c r="O98">
        <v>15</v>
      </c>
      <c r="P98" s="506">
        <f>S98+W98+R80</f>
        <v>15</v>
      </c>
      <c r="Q98" s="513" t="s">
        <v>106</v>
      </c>
      <c r="R98" s="514"/>
      <c r="S98" s="118">
        <f>COUNTIF(V4:V70,Q98)</f>
        <v>10</v>
      </c>
      <c r="T98" s="84">
        <f>COUNTIF(W4:W70,Q98)</f>
        <v>0</v>
      </c>
      <c r="U98" s="84">
        <f>COUNTIF(X4:X70,Q98)</f>
        <v>4</v>
      </c>
      <c r="V98" s="84">
        <f>COUNTIF(Y4:Y70,Q98)</f>
        <v>0</v>
      </c>
      <c r="W98" s="121">
        <f t="shared" si="38"/>
        <v>4</v>
      </c>
      <c r="X98" s="118">
        <f>SUMIF(V4:V70,Q98,AE4:AE70)</f>
        <v>14</v>
      </c>
      <c r="Y98" s="84">
        <f>SUMIF(W4:W70,Q98,AE4:AE70)</f>
        <v>0</v>
      </c>
      <c r="Z98" s="84">
        <f>SUMIF(X4:X70,Q98,AE4:AE70)</f>
        <v>7</v>
      </c>
      <c r="AA98" s="84">
        <f>SUMIF(Y4:Y70,Q98,AE4:AE70)</f>
        <v>0</v>
      </c>
      <c r="AB98" s="114">
        <f t="shared" si="39"/>
        <v>7</v>
      </c>
    </row>
    <row r="99" spans="1:28" ht="12">
      <c r="A99" s="513" t="s">
        <v>102</v>
      </c>
      <c r="B99" s="514"/>
      <c r="C99" s="118">
        <f>COUNTIF(F4:F70,A99)</f>
        <v>0</v>
      </c>
      <c r="D99" s="84">
        <f>COUNTIF(G4:G70,A99)</f>
        <v>0</v>
      </c>
      <c r="E99" s="84">
        <f>COUNTIF(H4:H70,A99)</f>
        <v>5</v>
      </c>
      <c r="F99" s="84">
        <f>COUNTIF(I4:I70,A99)</f>
        <v>4</v>
      </c>
      <c r="G99" s="121">
        <f t="shared" si="36"/>
        <v>9</v>
      </c>
      <c r="H99" s="118">
        <f>SUMIF(F4:F70,A99,O4:O70)</f>
        <v>0</v>
      </c>
      <c r="I99" s="84">
        <f>SUMIF(G4:G70,A99,O4:O70)</f>
        <v>0</v>
      </c>
      <c r="J99" s="84">
        <f>SUMIF(H4:H70,A99,O4:O70)</f>
        <v>-27</v>
      </c>
      <c r="K99" s="84">
        <f>SUMIF(I4:I70,A99,O4:O70)</f>
        <v>-15</v>
      </c>
      <c r="L99" s="114">
        <f t="shared" si="37"/>
        <v>-42</v>
      </c>
      <c r="M99" s="506">
        <f>C99+G99</f>
        <v>9</v>
      </c>
      <c r="N99" s="313">
        <v>9</v>
      </c>
      <c r="P99" s="506">
        <f>S99+W99</f>
        <v>0</v>
      </c>
      <c r="Q99" s="513" t="s">
        <v>113</v>
      </c>
      <c r="R99" s="514"/>
      <c r="S99" s="118">
        <f>COUNTIF(V4:V70,Q99)</f>
        <v>0</v>
      </c>
      <c r="T99" s="84">
        <f>COUNTIF(W4:W70,Q99)</f>
        <v>0</v>
      </c>
      <c r="U99" s="84">
        <f>COUNTIF(X4:X70,Q99)</f>
        <v>0</v>
      </c>
      <c r="V99" s="84">
        <f>COUNTIF(Y4:Y70,Q99)</f>
        <v>0</v>
      </c>
      <c r="W99" s="121">
        <f t="shared" si="38"/>
        <v>0</v>
      </c>
      <c r="X99" s="118">
        <f>SUMIF(V4:V70,Q99,AE4:AE70)</f>
        <v>0</v>
      </c>
      <c r="Y99" s="84">
        <f>SUMIF(W4:W70,Q99,AE4:AE70)</f>
        <v>0</v>
      </c>
      <c r="Z99" s="84">
        <f>SUMIF(X4:X70,Q99,AE4:AE70)</f>
        <v>0</v>
      </c>
      <c r="AA99" s="84">
        <f>SUMIF(Y4:Y70,Q99,AE4:AE70)</f>
        <v>0</v>
      </c>
      <c r="AB99" s="114">
        <f t="shared" si="39"/>
        <v>0</v>
      </c>
    </row>
    <row r="100" spans="1:28" ht="12">
      <c r="A100" s="515" t="s">
        <v>179</v>
      </c>
      <c r="B100" s="516"/>
      <c r="C100" s="118">
        <f>COUNTIF(F4:F70,A100)</f>
        <v>9</v>
      </c>
      <c r="D100" s="84">
        <f>COUNTIF(G4:G70,A100)</f>
        <v>1</v>
      </c>
      <c r="E100" s="84">
        <f>COUNTIF(H4:H70,A100)</f>
        <v>0</v>
      </c>
      <c r="F100" s="84">
        <f>COUNTIF(I4:I70,A100)</f>
        <v>0</v>
      </c>
      <c r="G100" s="121">
        <f t="shared" si="36"/>
        <v>1</v>
      </c>
      <c r="H100" s="118">
        <f>SUMIF(F4:F70,A100,O4:O70)</f>
        <v>-22</v>
      </c>
      <c r="I100" s="84">
        <f>SUMIF(G4:G70,A100,O4:O70)</f>
        <v>-8</v>
      </c>
      <c r="J100" s="84">
        <f>SUMIF(H4:H70,A100,O4:O70)</f>
        <v>0</v>
      </c>
      <c r="K100" s="84">
        <f>SUMIF(I4:I70,A100,O4:O70)</f>
        <v>0</v>
      </c>
      <c r="L100" s="114">
        <f t="shared" si="37"/>
        <v>-8</v>
      </c>
      <c r="M100" s="506">
        <f>C100+G100+B81</f>
        <v>14</v>
      </c>
      <c r="N100" s="313">
        <v>14</v>
      </c>
      <c r="O100">
        <v>13</v>
      </c>
      <c r="P100" s="506">
        <f>S100+W100</f>
        <v>13</v>
      </c>
      <c r="Q100" s="515" t="s">
        <v>116</v>
      </c>
      <c r="R100" s="516"/>
      <c r="S100" s="118">
        <f>COUNTIF(V4:V70,Q100)</f>
        <v>0</v>
      </c>
      <c r="T100" s="84">
        <f>COUNTIF(W4:W70,Q100)</f>
        <v>0</v>
      </c>
      <c r="U100" s="84">
        <f>COUNTIF(X4:X70,Q100)</f>
        <v>4</v>
      </c>
      <c r="V100" s="84">
        <f>COUNTIF(Y4:Y70,Q100)</f>
        <v>9</v>
      </c>
      <c r="W100" s="121">
        <f t="shared" si="38"/>
        <v>13</v>
      </c>
      <c r="X100" s="118">
        <f>SUMIF(V4:V70,Q100,AE4:AE70)</f>
        <v>0</v>
      </c>
      <c r="Y100" s="84">
        <f>SUMIF(W4:W70,Q100,AE4:AE70)</f>
        <v>0</v>
      </c>
      <c r="Z100" s="84">
        <f>SUMIF(X4:X70,Q100,AE4:AE70)</f>
        <v>27</v>
      </c>
      <c r="AA100" s="84">
        <f>SUMIF(Y4:Y70,Q100,AE4:AE70)</f>
        <v>27</v>
      </c>
      <c r="AB100" s="114">
        <f t="shared" si="39"/>
        <v>54</v>
      </c>
    </row>
    <row r="101" spans="1:28" ht="12">
      <c r="A101" s="513" t="s">
        <v>103</v>
      </c>
      <c r="B101" s="514"/>
      <c r="C101" s="118">
        <f>COUNTIF(F4:F70,A101)</f>
        <v>0</v>
      </c>
      <c r="D101" s="84">
        <f>COUNTIF(G4:G70,A101)</f>
        <v>2</v>
      </c>
      <c r="E101" s="84">
        <f>COUNTIF(H4:H70,A101)</f>
        <v>3</v>
      </c>
      <c r="F101" s="84">
        <f>COUNTIF(I4:I70,A101)</f>
        <v>2</v>
      </c>
      <c r="G101" s="121">
        <f t="shared" si="36"/>
        <v>7</v>
      </c>
      <c r="H101" s="118">
        <f>SUMIF(F4:F70,A101,O4:O70)</f>
        <v>0</v>
      </c>
      <c r="I101" s="84">
        <f>SUMIF(G4:G70,A101,O4:O70)</f>
        <v>-18</v>
      </c>
      <c r="J101" s="84">
        <f>SUMIF(H4:H70,A101,O4:O70)</f>
        <v>-11</v>
      </c>
      <c r="K101" s="84">
        <f>SUMIF(I4:I70,A101,O4:O70)</f>
        <v>-18</v>
      </c>
      <c r="L101" s="114">
        <f t="shared" si="37"/>
        <v>-47</v>
      </c>
      <c r="M101" s="506">
        <f>C101+G101</f>
        <v>7</v>
      </c>
      <c r="N101" s="313">
        <v>7</v>
      </c>
      <c r="O101">
        <v>12</v>
      </c>
      <c r="P101" s="506">
        <f>S101+W101+R81</f>
        <v>12</v>
      </c>
      <c r="Q101" s="513" t="s">
        <v>109</v>
      </c>
      <c r="R101" s="514"/>
      <c r="S101" s="118">
        <f>COUNTIF(V4:V70,Q101)</f>
        <v>0</v>
      </c>
      <c r="T101" s="84">
        <f>COUNTIF(W4:W70,Q101)</f>
        <v>0</v>
      </c>
      <c r="U101" s="84">
        <f>COUNTIF(X4:X70,Q101)</f>
        <v>0</v>
      </c>
      <c r="V101" s="84">
        <f>COUNTIF(Y4:Y70,Q101)</f>
        <v>4</v>
      </c>
      <c r="W101" s="121">
        <f t="shared" si="38"/>
        <v>4</v>
      </c>
      <c r="X101" s="118">
        <f>SUMIF(V4:V70,Q101,AE4:AE70)</f>
        <v>0</v>
      </c>
      <c r="Y101" s="84">
        <f>SUMIF(W4:W70,Q101,AE4:AE70)</f>
        <v>0</v>
      </c>
      <c r="Z101" s="84">
        <f>SUMIF(X4:X70,Q101,AE4:AE70)</f>
        <v>0</v>
      </c>
      <c r="AA101" s="84">
        <f>SUMIF(Y4:Y70,Q101,AE4:AE70)</f>
        <v>31</v>
      </c>
      <c r="AB101" s="114">
        <f t="shared" si="39"/>
        <v>31</v>
      </c>
    </row>
    <row r="102" spans="1:28" ht="12">
      <c r="A102" s="513" t="s">
        <v>104</v>
      </c>
      <c r="B102" s="514"/>
      <c r="C102" s="118">
        <f>COUNTIF(F4:F70,A102)</f>
        <v>0</v>
      </c>
      <c r="D102" s="84">
        <f>COUNTIF(G4:G70,A102)</f>
        <v>1</v>
      </c>
      <c r="E102" s="84">
        <f>COUNTIF(H4:H70,A102)</f>
        <v>3</v>
      </c>
      <c r="F102" s="84">
        <f>COUNTIF(I4:I70,A102)</f>
        <v>10</v>
      </c>
      <c r="G102" s="121">
        <f t="shared" si="36"/>
        <v>14</v>
      </c>
      <c r="H102" s="118">
        <f>SUMIF(F4:F70,A102,O4:O70)</f>
        <v>0</v>
      </c>
      <c r="I102" s="84">
        <f>SUMIF(G4:G70,A102,O4:O70)</f>
        <v>2</v>
      </c>
      <c r="J102" s="84">
        <f>SUMIF(H4:H70,A102,O4:O70)</f>
        <v>-15</v>
      </c>
      <c r="K102" s="84">
        <f>SUMIF(I4:I70,A102,O4:O70)</f>
        <v>-51</v>
      </c>
      <c r="L102" s="114">
        <f t="shared" si="37"/>
        <v>-64</v>
      </c>
      <c r="M102" s="506">
        <f>C102+G102</f>
        <v>14</v>
      </c>
      <c r="N102" s="313">
        <v>14</v>
      </c>
      <c r="O102">
        <v>19</v>
      </c>
      <c r="P102" s="506">
        <f>S102+W102+R82</f>
        <v>19</v>
      </c>
      <c r="Q102" s="513" t="s">
        <v>105</v>
      </c>
      <c r="R102" s="514"/>
      <c r="S102" s="118">
        <f>COUNTIF(V4:V70,Q102)</f>
        <v>13</v>
      </c>
      <c r="T102" s="84">
        <f>COUNTIF(W4:W70,Q102)</f>
        <v>0</v>
      </c>
      <c r="U102" s="84">
        <f>COUNTIF(X4:X70,Q102)</f>
        <v>0</v>
      </c>
      <c r="V102" s="84">
        <f>COUNTIF(Y4:Y70,Q102)</f>
        <v>0</v>
      </c>
      <c r="W102" s="121">
        <f t="shared" si="38"/>
        <v>0</v>
      </c>
      <c r="X102" s="118">
        <f>SUMIF(V4:V70,Q102,AE4:AE70)</f>
        <v>59</v>
      </c>
      <c r="Y102" s="84">
        <f>SUMIF(W4:W70,Q102,AE4:AE70)</f>
        <v>0</v>
      </c>
      <c r="Z102" s="84">
        <f>SUMIF(X4:X70,Q102,AE4:AE70)</f>
        <v>0</v>
      </c>
      <c r="AA102" s="84">
        <f>SUMIF(Y4:Y70,Q102,AE4:AE70)</f>
        <v>0</v>
      </c>
      <c r="AB102" s="114">
        <f t="shared" si="39"/>
        <v>0</v>
      </c>
    </row>
    <row r="103" spans="1:28" ht="12">
      <c r="A103" s="511" t="s">
        <v>177</v>
      </c>
      <c r="B103" s="512"/>
      <c r="C103" s="118">
        <f>COUNTIF(F4:F70,A103)</f>
        <v>5</v>
      </c>
      <c r="D103" s="84">
        <f>COUNTIF(G4:G70,A103)</f>
        <v>0</v>
      </c>
      <c r="E103" s="84">
        <f>COUNTIF(H4:H70,A103)</f>
        <v>1</v>
      </c>
      <c r="F103" s="84">
        <f>COUNTIF(I4:I70,A103)</f>
        <v>7</v>
      </c>
      <c r="G103" s="128">
        <f t="shared" si="36"/>
        <v>8</v>
      </c>
      <c r="H103" s="118">
        <f>SUMIF(F4:F70,A103,O4:O70)</f>
        <v>-22</v>
      </c>
      <c r="I103" s="84">
        <f>SUMIF(G4:G70,A103,O4:O70)</f>
        <v>0</v>
      </c>
      <c r="J103" s="84">
        <f>SUMIF(H4:H70,A103,O4:O70)</f>
        <v>-2</v>
      </c>
      <c r="K103" s="84">
        <f>SUMIF(I4:I70,A103,O4:O70)</f>
        <v>-11</v>
      </c>
      <c r="L103" s="114">
        <f t="shared" si="37"/>
        <v>-13</v>
      </c>
      <c r="M103" s="506">
        <f>C103+G103</f>
        <v>13</v>
      </c>
      <c r="N103" s="313">
        <v>14</v>
      </c>
      <c r="O103">
        <v>14</v>
      </c>
      <c r="P103" s="506">
        <f>S103+W103</f>
        <v>14</v>
      </c>
      <c r="Q103" s="511" t="s">
        <v>117</v>
      </c>
      <c r="R103" s="512"/>
      <c r="S103" s="118">
        <f>COUNTIF(V4:V70,Q103)</f>
        <v>0</v>
      </c>
      <c r="T103" s="84">
        <f>COUNTIF(W4:W70,Q103)</f>
        <v>1</v>
      </c>
      <c r="U103" s="84">
        <f>COUNTIF(X4:X70,Q103)</f>
        <v>5</v>
      </c>
      <c r="V103" s="84">
        <f>COUNTIF(Y4:Y70,Q103)</f>
        <v>8</v>
      </c>
      <c r="W103" s="128">
        <f t="shared" si="38"/>
        <v>14</v>
      </c>
      <c r="X103" s="118">
        <f>SUMIF(V4:V70,Q103,AE4:AE70)</f>
        <v>0</v>
      </c>
      <c r="Y103" s="84">
        <f>SUMIF(W4:W70,Q103,AE4:AE70)</f>
        <v>8</v>
      </c>
      <c r="Z103" s="84">
        <f>SUMIF(X4:X70,Q103,AE4:AE70)</f>
        <v>1</v>
      </c>
      <c r="AA103" s="84">
        <f>SUMIF(Y4:Y70,Q103,AE4:AE70)</f>
        <v>57</v>
      </c>
      <c r="AB103" s="114">
        <f t="shared" si="39"/>
        <v>66</v>
      </c>
    </row>
    <row r="104" spans="1:28" ht="12.75" thickBot="1">
      <c r="A104" s="519" t="s">
        <v>178</v>
      </c>
      <c r="B104" s="520"/>
      <c r="C104" s="119">
        <f>COUNTIF(F4:F70,A104)</f>
        <v>2</v>
      </c>
      <c r="D104" s="89">
        <f>COUNTIF(G4:G70,A104)</f>
        <v>0</v>
      </c>
      <c r="E104" s="89">
        <f>COUNTIF(H4:H70,A104)</f>
        <v>0</v>
      </c>
      <c r="F104" s="89">
        <f>COUNTIF(I4:I70,A104)</f>
        <v>4</v>
      </c>
      <c r="G104" s="128">
        <f>SUM(D104:F104)</f>
        <v>4</v>
      </c>
      <c r="H104" s="119">
        <f>SUMIF(F4:F70,A104,O4:O70)</f>
        <v>-14</v>
      </c>
      <c r="I104" s="89">
        <f>SUMIF(G4:G70,A104,O4:O70)</f>
        <v>0</v>
      </c>
      <c r="J104" s="89">
        <f>SUMIF(H4:H70,A104,O4:O70)</f>
        <v>0</v>
      </c>
      <c r="K104" s="89">
        <f>SUMIF(I4:I70,A104,O4:O70)</f>
        <v>-9</v>
      </c>
      <c r="L104" s="115">
        <f t="shared" si="37"/>
        <v>-9</v>
      </c>
      <c r="M104" s="506">
        <f>C104+G104+B82</f>
        <v>16</v>
      </c>
      <c r="N104" s="313">
        <v>16</v>
      </c>
      <c r="O104">
        <v>12</v>
      </c>
      <c r="P104" s="506">
        <f>S104+W104+R83</f>
        <v>12</v>
      </c>
      <c r="Q104" s="519" t="s">
        <v>112</v>
      </c>
      <c r="R104" s="520"/>
      <c r="S104" s="119">
        <f>COUNTIF(V4:V70,Q104)</f>
        <v>0</v>
      </c>
      <c r="T104" s="89">
        <f>COUNTIF(W4:W70,Q104)</f>
        <v>0</v>
      </c>
      <c r="U104" s="89">
        <f>COUNTIF(X4:X70,Q104)</f>
        <v>0</v>
      </c>
      <c r="V104" s="89">
        <f>COUNTIF(Y4:Y70,Q104)</f>
        <v>9</v>
      </c>
      <c r="W104" s="128">
        <f>SUM(T104:V104)</f>
        <v>9</v>
      </c>
      <c r="X104" s="119">
        <f>SUMIF(V4:V70,Q104,AE4:AE70)</f>
        <v>0</v>
      </c>
      <c r="Y104" s="89">
        <f>SUMIF(W4:W70,Q104,AE4:AE70)</f>
        <v>0</v>
      </c>
      <c r="Z104" s="89">
        <f>SUMIF(X4:X70,Q104,AE4:AE70)</f>
        <v>0</v>
      </c>
      <c r="AA104" s="89">
        <f>SUMIF(Y4:Y70,Q104,AE4:AE70)</f>
        <v>6</v>
      </c>
      <c r="AB104" s="115">
        <f t="shared" si="39"/>
        <v>6</v>
      </c>
    </row>
    <row r="105" spans="1:28" ht="12.75" thickBot="1">
      <c r="A105" s="521" t="s">
        <v>207</v>
      </c>
      <c r="B105" s="522"/>
      <c r="C105" s="116">
        <f aca="true" t="shared" si="40" ref="C105:L105">SUM(C91:C104)</f>
        <v>36</v>
      </c>
      <c r="D105" s="72">
        <f t="shared" si="40"/>
        <v>36</v>
      </c>
      <c r="E105" s="72">
        <f t="shared" si="40"/>
        <v>36</v>
      </c>
      <c r="F105" s="72">
        <f t="shared" si="40"/>
        <v>35</v>
      </c>
      <c r="G105" s="125">
        <f t="shared" si="40"/>
        <v>107</v>
      </c>
      <c r="H105" s="127">
        <f t="shared" si="40"/>
        <v>-143</v>
      </c>
      <c r="I105" s="72">
        <f t="shared" si="40"/>
        <v>-143</v>
      </c>
      <c r="J105" s="72">
        <f t="shared" si="40"/>
        <v>-143</v>
      </c>
      <c r="K105" s="72">
        <f t="shared" si="40"/>
        <v>-134</v>
      </c>
      <c r="L105" s="72">
        <f t="shared" si="40"/>
        <v>-420</v>
      </c>
      <c r="Q105" s="521" t="s">
        <v>207</v>
      </c>
      <c r="R105" s="522"/>
      <c r="S105" s="116">
        <f aca="true" t="shared" si="41" ref="S105:AB105">SUM(S91:S104)</f>
        <v>36</v>
      </c>
      <c r="T105" s="72">
        <f t="shared" si="41"/>
        <v>36</v>
      </c>
      <c r="U105" s="72">
        <f t="shared" si="41"/>
        <v>35</v>
      </c>
      <c r="V105" s="72">
        <f t="shared" si="41"/>
        <v>34</v>
      </c>
      <c r="W105" s="125">
        <f t="shared" si="41"/>
        <v>105</v>
      </c>
      <c r="X105" s="127">
        <f t="shared" si="41"/>
        <v>143</v>
      </c>
      <c r="Y105" s="72">
        <f t="shared" si="41"/>
        <v>143</v>
      </c>
      <c r="Z105" s="72">
        <f t="shared" si="41"/>
        <v>135</v>
      </c>
      <c r="AA105" s="72">
        <f t="shared" si="41"/>
        <v>133</v>
      </c>
      <c r="AB105" s="72">
        <f t="shared" si="41"/>
        <v>411</v>
      </c>
    </row>
    <row r="107" spans="1:3" ht="12">
      <c r="A107" s="81" t="s">
        <v>211</v>
      </c>
      <c r="B107" s="81" t="s">
        <v>53</v>
      </c>
      <c r="C107" s="81"/>
    </row>
    <row r="108" spans="1:3" ht="12">
      <c r="A108" s="24" t="s">
        <v>212</v>
      </c>
      <c r="B108" s="24" t="s">
        <v>213</v>
      </c>
      <c r="C108" s="24"/>
    </row>
  </sheetData>
  <mergeCells count="32">
    <mergeCell ref="Q105:R105"/>
    <mergeCell ref="A95:B95"/>
    <mergeCell ref="A96:B96"/>
    <mergeCell ref="A97:B97"/>
    <mergeCell ref="A105:B105"/>
    <mergeCell ref="A102:B102"/>
    <mergeCell ref="A94:B94"/>
    <mergeCell ref="A101:B101"/>
    <mergeCell ref="A100:B100"/>
    <mergeCell ref="A92:B92"/>
    <mergeCell ref="A98:B98"/>
    <mergeCell ref="A93:B93"/>
    <mergeCell ref="A91:B91"/>
    <mergeCell ref="A99:B99"/>
    <mergeCell ref="Q104:R104"/>
    <mergeCell ref="A104:B104"/>
    <mergeCell ref="Q94:R94"/>
    <mergeCell ref="Q95:R95"/>
    <mergeCell ref="Q96:R96"/>
    <mergeCell ref="Q97:R97"/>
    <mergeCell ref="Q98:R98"/>
    <mergeCell ref="Q102:R102"/>
    <mergeCell ref="M74:P74"/>
    <mergeCell ref="M75:P75"/>
    <mergeCell ref="A103:B103"/>
    <mergeCell ref="Q103:R103"/>
    <mergeCell ref="Q99:R99"/>
    <mergeCell ref="Q100:R100"/>
    <mergeCell ref="Q101:R101"/>
    <mergeCell ref="Q91:R91"/>
    <mergeCell ref="Q92:R92"/>
    <mergeCell ref="Q93:R93"/>
  </mergeCells>
  <printOptions/>
  <pageMargins left="0.75" right="0.75" top="0.35" bottom="0.31" header="0.5" footer="0.34"/>
  <pageSetup fitToHeight="1" fitToWidth="1" orientation="landscape" scale="42"/>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AD20"/>
  <sheetViews>
    <sheetView workbookViewId="0" topLeftCell="A1">
      <selection activeCell="A12" sqref="A12"/>
    </sheetView>
  </sheetViews>
  <sheetFormatPr defaultColWidth="11.421875" defaultRowHeight="12.75"/>
  <cols>
    <col min="1" max="16384" width="10.8515625" style="44" customWidth="1"/>
  </cols>
  <sheetData>
    <row r="1" spans="1:22" ht="12">
      <c r="A1" s="270" t="s">
        <v>118</v>
      </c>
      <c r="B1" s="111"/>
      <c r="C1" s="111"/>
      <c r="D1" s="111"/>
      <c r="F1" s="111"/>
      <c r="G1" s="111"/>
      <c r="H1" s="111"/>
      <c r="I1" s="111"/>
      <c r="J1" s="111"/>
      <c r="O1" s="202"/>
      <c r="P1" s="111"/>
      <c r="R1" s="111"/>
      <c r="T1" s="111"/>
      <c r="U1" s="111"/>
      <c r="V1" s="111"/>
    </row>
    <row r="2" spans="1:22" ht="12">
      <c r="A2" s="270" t="s">
        <v>94</v>
      </c>
      <c r="B2" s="111"/>
      <c r="C2" s="111"/>
      <c r="D2" s="111"/>
      <c r="F2" s="111"/>
      <c r="G2" s="111"/>
      <c r="H2" s="111"/>
      <c r="I2" s="111"/>
      <c r="J2" s="111"/>
      <c r="O2" s="202"/>
      <c r="P2" s="111"/>
      <c r="R2" s="111"/>
      <c r="T2" s="111"/>
      <c r="U2" s="111"/>
      <c r="V2" s="111"/>
    </row>
    <row r="3" spans="1:22" ht="12">
      <c r="A3" s="309" t="s">
        <v>122</v>
      </c>
      <c r="B3" s="111"/>
      <c r="C3" s="26"/>
      <c r="D3" s="111"/>
      <c r="F3" s="111"/>
      <c r="G3" s="111"/>
      <c r="H3" s="111"/>
      <c r="I3" s="111"/>
      <c r="J3" s="111"/>
      <c r="O3" s="202"/>
      <c r="P3" s="111"/>
      <c r="R3" s="111"/>
      <c r="T3" s="111"/>
      <c r="U3" s="111"/>
      <c r="V3" s="111"/>
    </row>
    <row r="4" spans="1:22" ht="12">
      <c r="A4" s="271" t="s">
        <v>119</v>
      </c>
      <c r="B4" s="111"/>
      <c r="C4" s="26"/>
      <c r="D4" s="111"/>
      <c r="F4" s="111"/>
      <c r="G4" s="111"/>
      <c r="H4" s="26"/>
      <c r="I4" s="111"/>
      <c r="J4" s="111"/>
      <c r="O4" s="202"/>
      <c r="P4" s="111"/>
      <c r="R4" s="26"/>
      <c r="T4" s="26"/>
      <c r="U4" s="111"/>
      <c r="V4" s="111"/>
    </row>
    <row r="5" spans="1:23" ht="12">
      <c r="A5" s="271" t="s">
        <v>97</v>
      </c>
      <c r="B5" s="111"/>
      <c r="C5" s="111"/>
      <c r="D5" s="111"/>
      <c r="F5" s="111"/>
      <c r="G5" s="111"/>
      <c r="H5" s="111"/>
      <c r="I5" s="111"/>
      <c r="J5" s="111"/>
      <c r="O5" s="130"/>
      <c r="P5" s="111"/>
      <c r="U5" s="111"/>
      <c r="V5" s="111"/>
      <c r="W5" s="26"/>
    </row>
    <row r="6" spans="1:23" ht="12">
      <c r="A6" s="271" t="s">
        <v>252</v>
      </c>
      <c r="B6" s="111"/>
      <c r="C6" s="111"/>
      <c r="D6" s="111"/>
      <c r="E6" s="111"/>
      <c r="F6" s="111"/>
      <c r="G6" s="111"/>
      <c r="H6" s="111"/>
      <c r="I6" s="111"/>
      <c r="J6" s="111"/>
      <c r="K6" s="111"/>
      <c r="L6" s="111"/>
      <c r="O6" s="130"/>
      <c r="P6" s="111"/>
      <c r="R6" s="111"/>
      <c r="T6" s="111"/>
      <c r="U6" s="111"/>
      <c r="V6" s="111"/>
      <c r="W6" s="111"/>
    </row>
    <row r="8" spans="1:2" ht="12">
      <c r="A8" s="270" t="s">
        <v>120</v>
      </c>
      <c r="B8" s="111"/>
    </row>
    <row r="9" spans="1:2" ht="12">
      <c r="A9" s="271" t="s">
        <v>95</v>
      </c>
      <c r="B9" s="111"/>
    </row>
    <row r="10" spans="1:2" ht="12">
      <c r="A10" s="270" t="s">
        <v>121</v>
      </c>
      <c r="B10" s="111"/>
    </row>
    <row r="11" spans="1:2" ht="12">
      <c r="A11" s="271" t="s">
        <v>119</v>
      </c>
      <c r="B11" s="111"/>
    </row>
    <row r="12" spans="1:2" ht="12">
      <c r="A12" s="271" t="s">
        <v>97</v>
      </c>
      <c r="B12" s="111"/>
    </row>
    <row r="13" spans="1:30" ht="12">
      <c r="A13" s="271" t="s">
        <v>253</v>
      </c>
      <c r="F13" s="61"/>
      <c r="G13" s="111"/>
      <c r="H13" s="111"/>
      <c r="I13" s="111"/>
      <c r="J13" s="111"/>
      <c r="P13" s="111"/>
      <c r="Q13" s="111"/>
      <c r="X13" s="111"/>
      <c r="Y13" s="111"/>
      <c r="Z13" s="111"/>
      <c r="AA13" s="111"/>
      <c r="AB13" s="111"/>
      <c r="AC13" s="111"/>
      <c r="AD13" s="111"/>
    </row>
    <row r="14" spans="2:7" ht="12">
      <c r="B14" s="111"/>
      <c r="C14" s="111"/>
      <c r="D14" s="111"/>
      <c r="E14" s="111"/>
      <c r="F14" s="111"/>
      <c r="G14" s="111"/>
    </row>
    <row r="15" spans="1:7" ht="12">
      <c r="A15" s="270" t="s">
        <v>254</v>
      </c>
      <c r="B15" s="111"/>
      <c r="C15" s="111"/>
      <c r="D15" s="111"/>
      <c r="E15" s="111"/>
      <c r="F15" s="111"/>
      <c r="G15" s="111"/>
    </row>
    <row r="16" spans="1:7" ht="12">
      <c r="A16" s="270" t="s">
        <v>96</v>
      </c>
      <c r="B16" s="111"/>
      <c r="C16" s="111"/>
      <c r="D16" s="111"/>
      <c r="E16" s="111"/>
      <c r="F16" s="111"/>
      <c r="G16" s="111"/>
    </row>
    <row r="17" spans="1:7" ht="12">
      <c r="A17" s="270" t="s">
        <v>255</v>
      </c>
      <c r="B17" s="111"/>
      <c r="C17" s="111"/>
      <c r="D17" s="111"/>
      <c r="E17" s="111"/>
      <c r="F17" s="111"/>
      <c r="G17" s="111"/>
    </row>
    <row r="18" spans="1:7" ht="12">
      <c r="A18" s="271" t="s">
        <v>256</v>
      </c>
      <c r="B18" s="111"/>
      <c r="C18" s="203"/>
      <c r="D18" s="111"/>
      <c r="E18" s="111"/>
      <c r="F18" s="111"/>
      <c r="G18" s="111"/>
    </row>
    <row r="19" spans="1:5" ht="12">
      <c r="A19" s="270" t="s">
        <v>257</v>
      </c>
      <c r="B19" s="111"/>
      <c r="C19" s="111"/>
      <c r="D19" s="111"/>
      <c r="E19" s="111"/>
    </row>
    <row r="20" spans="1:2" ht="12">
      <c r="A20" s="111"/>
      <c r="B20" s="111"/>
    </row>
  </sheetData>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AO57"/>
  <sheetViews>
    <sheetView tabSelected="1" zoomScaleSheetLayoutView="70" workbookViewId="0" topLeftCell="A1">
      <selection activeCell="B16" sqref="B16"/>
    </sheetView>
  </sheetViews>
  <sheetFormatPr defaultColWidth="8.8515625" defaultRowHeight="12.75"/>
  <cols>
    <col min="1" max="1" width="5.421875" style="0" customWidth="1"/>
    <col min="2" max="2" width="5.28125" style="0" bestFit="1" customWidth="1"/>
    <col min="3" max="3" width="15.421875" style="0" customWidth="1"/>
    <col min="4" max="5" width="3.140625" style="0" bestFit="1" customWidth="1"/>
    <col min="6" max="6" width="4.140625" style="0" bestFit="1" customWidth="1"/>
    <col min="7" max="7" width="3.140625" style="0" bestFit="1" customWidth="1"/>
    <col min="8" max="8" width="5.140625" style="0" customWidth="1"/>
    <col min="9" max="9" width="3.140625" style="0" bestFit="1" customWidth="1"/>
    <col min="10" max="10" width="6.00390625" style="0" customWidth="1"/>
    <col min="11" max="11" width="4.140625" style="0" bestFit="1" customWidth="1"/>
    <col min="12" max="12" width="2.28125" style="0" bestFit="1" customWidth="1"/>
    <col min="13" max="13" width="5.7109375" style="0" bestFit="1" customWidth="1"/>
    <col min="14" max="14" width="2.28125" style="129" bestFit="1" customWidth="1"/>
    <col min="15" max="15" width="4.00390625" style="0" bestFit="1" customWidth="1"/>
    <col min="16" max="18" width="2.28125" style="0" bestFit="1" customWidth="1"/>
    <col min="19" max="19" width="2.7109375" style="0" customWidth="1"/>
    <col min="20" max="20" width="2.28125" style="0" bestFit="1" customWidth="1"/>
    <col min="21" max="21" width="3.28125" style="0" customWidth="1"/>
    <col min="22" max="28" width="2.28125" style="0" bestFit="1" customWidth="1"/>
    <col min="29" max="29" width="4.140625" style="0" bestFit="1" customWidth="1"/>
    <col min="30" max="30" width="2.28125" style="0" bestFit="1" customWidth="1"/>
    <col min="31" max="31" width="4.00390625" style="0" bestFit="1" customWidth="1"/>
    <col min="32" max="32" width="3.140625" style="0" bestFit="1" customWidth="1"/>
    <col min="33" max="36" width="3.7109375" style="0" bestFit="1" customWidth="1"/>
    <col min="37" max="40" width="5.140625" style="0" bestFit="1" customWidth="1"/>
    <col min="41" max="41" width="5.8515625" style="0" customWidth="1"/>
  </cols>
  <sheetData>
    <row r="1" spans="1:41" s="139" customFormat="1" ht="15.75" customHeight="1">
      <c r="A1" s="27" t="s">
        <v>170</v>
      </c>
      <c r="C1" s="27" t="s">
        <v>171</v>
      </c>
      <c r="I1" s="27"/>
      <c r="K1" s="197"/>
      <c r="N1" s="198"/>
      <c r="Q1" s="27"/>
      <c r="S1" s="27" t="s">
        <v>214</v>
      </c>
      <c r="U1" s="200" t="s">
        <v>173</v>
      </c>
      <c r="AG1" s="199"/>
      <c r="AN1" s="201" t="s">
        <v>124</v>
      </c>
      <c r="AO1" s="201"/>
    </row>
    <row r="2" spans="1:33" s="139" customFormat="1" ht="15.75" customHeight="1">
      <c r="A2" s="27" t="s">
        <v>223</v>
      </c>
      <c r="C2" s="139" t="s">
        <v>172</v>
      </c>
      <c r="I2" s="27"/>
      <c r="K2" s="197"/>
      <c r="N2" s="198"/>
      <c r="Q2" s="27"/>
      <c r="S2" s="27" t="s">
        <v>224</v>
      </c>
      <c r="U2" s="139" t="s">
        <v>123</v>
      </c>
      <c r="AG2" s="199"/>
    </row>
    <row r="3" ht="15" customHeight="1" thickBot="1">
      <c r="N3"/>
    </row>
    <row r="4" spans="1:40" ht="12.75" thickBot="1">
      <c r="A4" s="146" t="s">
        <v>216</v>
      </c>
      <c r="B4" s="147" t="s">
        <v>217</v>
      </c>
      <c r="C4" s="148" t="s">
        <v>269</v>
      </c>
      <c r="D4" s="526" t="s">
        <v>258</v>
      </c>
      <c r="E4" s="527"/>
      <c r="F4" s="527"/>
      <c r="G4" s="527"/>
      <c r="H4" s="528"/>
      <c r="I4" s="526" t="s">
        <v>234</v>
      </c>
      <c r="J4" s="527"/>
      <c r="K4" s="527"/>
      <c r="L4" s="527"/>
      <c r="M4" s="527"/>
      <c r="N4" s="528"/>
      <c r="O4" s="526" t="s">
        <v>198</v>
      </c>
      <c r="P4" s="527"/>
      <c r="Q4" s="527"/>
      <c r="R4" s="527"/>
      <c r="S4" s="527"/>
      <c r="T4" s="528"/>
      <c r="U4" s="529" t="s">
        <v>225</v>
      </c>
      <c r="V4" s="530"/>
      <c r="W4" s="530"/>
      <c r="X4" s="530"/>
      <c r="Y4" s="530"/>
      <c r="Z4" s="530"/>
      <c r="AA4" s="530"/>
      <c r="AB4" s="531"/>
      <c r="AC4" s="529" t="s">
        <v>259</v>
      </c>
      <c r="AD4" s="530"/>
      <c r="AE4" s="531"/>
      <c r="AF4" s="529" t="s">
        <v>48</v>
      </c>
      <c r="AG4" s="530"/>
      <c r="AH4" s="530"/>
      <c r="AI4" s="530"/>
      <c r="AJ4" s="531"/>
      <c r="AK4" s="523" t="s">
        <v>221</v>
      </c>
      <c r="AL4" s="524"/>
      <c r="AM4" s="524"/>
      <c r="AN4" s="525"/>
    </row>
    <row r="5" spans="1:40" s="1" customFormat="1" ht="49.5" customHeight="1" thickBot="1">
      <c r="A5" s="532" t="s">
        <v>125</v>
      </c>
      <c r="B5" s="533"/>
      <c r="C5" s="534"/>
      <c r="D5" s="142" t="s">
        <v>46</v>
      </c>
      <c r="E5" s="141" t="s">
        <v>270</v>
      </c>
      <c r="F5" s="141" t="s">
        <v>271</v>
      </c>
      <c r="G5" s="141" t="s">
        <v>79</v>
      </c>
      <c r="H5" s="177" t="s">
        <v>260</v>
      </c>
      <c r="I5" s="142" t="s">
        <v>261</v>
      </c>
      <c r="J5" s="157" t="s">
        <v>262</v>
      </c>
      <c r="K5" s="163" t="s">
        <v>263</v>
      </c>
      <c r="L5" s="163" t="s">
        <v>80</v>
      </c>
      <c r="M5" s="157" t="s">
        <v>264</v>
      </c>
      <c r="N5" s="144" t="s">
        <v>169</v>
      </c>
      <c r="O5" s="142" t="s">
        <v>81</v>
      </c>
      <c r="P5" s="141" t="s">
        <v>82</v>
      </c>
      <c r="Q5" s="141" t="s">
        <v>265</v>
      </c>
      <c r="R5" s="141" t="s">
        <v>266</v>
      </c>
      <c r="S5" s="141" t="s">
        <v>47</v>
      </c>
      <c r="T5" s="177" t="s">
        <v>219</v>
      </c>
      <c r="U5" s="142" t="s">
        <v>166</v>
      </c>
      <c r="V5" s="141" t="s">
        <v>167</v>
      </c>
      <c r="W5" s="285" t="s">
        <v>194</v>
      </c>
      <c r="X5" s="285" t="s">
        <v>195</v>
      </c>
      <c r="Y5" s="285" t="s">
        <v>168</v>
      </c>
      <c r="Z5" s="177" t="s">
        <v>196</v>
      </c>
      <c r="AA5" s="292" t="s">
        <v>197</v>
      </c>
      <c r="AB5" s="177" t="s">
        <v>220</v>
      </c>
      <c r="AC5" s="142" t="s">
        <v>52</v>
      </c>
      <c r="AD5" s="143" t="s">
        <v>51</v>
      </c>
      <c r="AE5" s="183" t="s">
        <v>226</v>
      </c>
      <c r="AF5" s="154" t="s">
        <v>222</v>
      </c>
      <c r="AG5" s="155" t="s">
        <v>227</v>
      </c>
      <c r="AH5" s="155" t="s">
        <v>203</v>
      </c>
      <c r="AI5" s="155" t="s">
        <v>228</v>
      </c>
      <c r="AJ5" s="156" t="s">
        <v>229</v>
      </c>
      <c r="AK5" s="231" t="s">
        <v>230</v>
      </c>
      <c r="AL5" s="232" t="s">
        <v>231</v>
      </c>
      <c r="AM5" s="232" t="s">
        <v>232</v>
      </c>
      <c r="AN5" s="156" t="s">
        <v>233</v>
      </c>
    </row>
    <row r="6" spans="1:40" s="2" customFormat="1" ht="15.75" customHeight="1">
      <c r="A6" s="20" t="s">
        <v>126</v>
      </c>
      <c r="B6" s="21" t="s">
        <v>127</v>
      </c>
      <c r="C6" s="22" t="s">
        <v>128</v>
      </c>
      <c r="D6" s="13"/>
      <c r="E6" s="14">
        <v>1</v>
      </c>
      <c r="F6" s="14">
        <v>19</v>
      </c>
      <c r="G6" s="14">
        <f>SUM(D6:F6)</f>
        <v>20</v>
      </c>
      <c r="H6" s="149">
        <f>G6/B20</f>
        <v>0.5555555555555556</v>
      </c>
      <c r="I6" s="13"/>
      <c r="J6" s="159">
        <f aca="true" t="shared" si="0" ref="J6:J19">IF(D6=0,"",I6/D6)</f>
      </c>
      <c r="K6" s="164"/>
      <c r="L6" s="164"/>
      <c r="M6" s="278">
        <f>IF(D6=0,"",(K6-L6)/D6)</f>
      </c>
      <c r="N6" s="15"/>
      <c r="O6" s="13"/>
      <c r="P6" s="14"/>
      <c r="Q6" s="14"/>
      <c r="R6" s="14"/>
      <c r="S6" s="14"/>
      <c r="T6" s="286">
        <f>SUM(O6:S6)</f>
        <v>0</v>
      </c>
      <c r="U6" s="178"/>
      <c r="V6" s="36"/>
      <c r="W6" s="289"/>
      <c r="X6" s="289"/>
      <c r="Y6" s="289"/>
      <c r="Z6" s="286">
        <f>SUM(U6:Y6)</f>
        <v>0</v>
      </c>
      <c r="AA6" s="295">
        <f>T6+Z6</f>
        <v>0</v>
      </c>
      <c r="AB6" s="113">
        <f>P6+X6</f>
        <v>0</v>
      </c>
      <c r="AC6" s="132">
        <v>7</v>
      </c>
      <c r="AD6" s="133">
        <v>1</v>
      </c>
      <c r="AE6" s="134">
        <v>2</v>
      </c>
      <c r="AF6" s="184"/>
      <c r="AG6" s="133"/>
      <c r="AH6" s="133">
        <v>2</v>
      </c>
      <c r="AI6" s="133">
        <v>-75</v>
      </c>
      <c r="AJ6" s="185">
        <f>SUM(AG6:AI6)</f>
        <v>-73</v>
      </c>
      <c r="AK6" s="233">
        <f aca="true" t="shared" si="1" ref="AK6:AK19">IF(D6&gt;0,AG6/D6,"")</f>
      </c>
      <c r="AL6" s="165">
        <f aca="true" t="shared" si="2" ref="AL6:AL19">IF(E6&gt;0,AH6/E6,"")</f>
        <v>2</v>
      </c>
      <c r="AM6" s="165">
        <f aca="true" t="shared" si="3" ref="AM6:AM19">IF(F6&gt;0,AI6/F6,"")</f>
        <v>-3.9473684210526314</v>
      </c>
      <c r="AN6" s="193">
        <f aca="true" t="shared" si="4" ref="AN6:AN19">IF(AJ6=0,"",AJ6/SUM(D6:F6))</f>
        <v>-3.65</v>
      </c>
    </row>
    <row r="7" spans="1:40" s="2" customFormat="1" ht="15.75" customHeight="1">
      <c r="A7" s="6">
        <v>9</v>
      </c>
      <c r="B7" s="5" t="s">
        <v>129</v>
      </c>
      <c r="C7" s="7" t="s">
        <v>130</v>
      </c>
      <c r="D7" s="13">
        <v>2</v>
      </c>
      <c r="E7" s="8"/>
      <c r="F7" s="8">
        <v>7</v>
      </c>
      <c r="G7" s="8">
        <f aca="true" t="shared" si="5" ref="G7:G19">SUM(D7:F7)</f>
        <v>9</v>
      </c>
      <c r="H7" s="150">
        <f>G7/B20</f>
        <v>0.25</v>
      </c>
      <c r="I7" s="10"/>
      <c r="J7" s="161">
        <f t="shared" si="0"/>
        <v>0</v>
      </c>
      <c r="K7" s="166">
        <v>1</v>
      </c>
      <c r="L7" s="166"/>
      <c r="M7" s="167">
        <f aca="true" t="shared" si="6" ref="M7:M19">IF(D7=0,"",(K7-L7)/D7)</f>
        <v>0.5</v>
      </c>
      <c r="N7" s="11"/>
      <c r="O7" s="10"/>
      <c r="P7" s="8"/>
      <c r="Q7" s="8"/>
      <c r="R7" s="8"/>
      <c r="S7" s="8"/>
      <c r="T7" s="114">
        <f aca="true" t="shared" si="7" ref="T7:T19">SUM(O7:S7)</f>
        <v>0</v>
      </c>
      <c r="U7" s="10"/>
      <c r="V7" s="8"/>
      <c r="W7" s="273"/>
      <c r="X7" s="273"/>
      <c r="Y7" s="273"/>
      <c r="Z7" s="286">
        <f aca="true" t="shared" si="8" ref="Z7:Z19">SUM(U7:Y7)</f>
        <v>0</v>
      </c>
      <c r="AA7" s="293">
        <f aca="true" t="shared" si="9" ref="AA7:AA19">T7+Z7</f>
        <v>0</v>
      </c>
      <c r="AB7" s="114">
        <f aca="true" t="shared" si="10" ref="AB7:AB19">P7+X7</f>
        <v>0</v>
      </c>
      <c r="AC7" s="10">
        <v>3</v>
      </c>
      <c r="AD7" s="8"/>
      <c r="AE7" s="11"/>
      <c r="AF7" s="186"/>
      <c r="AG7" s="8">
        <v>-8</v>
      </c>
      <c r="AH7" s="8"/>
      <c r="AI7" s="8">
        <v>-28</v>
      </c>
      <c r="AJ7" s="187">
        <f aca="true" t="shared" si="11" ref="AJ7:AJ17">SUM(AG7:AI7)</f>
        <v>-36</v>
      </c>
      <c r="AK7" s="234">
        <f t="shared" si="1"/>
        <v>-4</v>
      </c>
      <c r="AL7" s="167">
        <f t="shared" si="2"/>
      </c>
      <c r="AM7" s="167">
        <f t="shared" si="3"/>
        <v>-4</v>
      </c>
      <c r="AN7" s="194">
        <f t="shared" si="4"/>
        <v>-4</v>
      </c>
    </row>
    <row r="8" spans="1:40" s="102" customFormat="1" ht="15.75" customHeight="1">
      <c r="A8" s="297">
        <v>33.3</v>
      </c>
      <c r="B8" s="298" t="s">
        <v>131</v>
      </c>
      <c r="C8" s="299" t="s">
        <v>132</v>
      </c>
      <c r="D8" s="300">
        <v>4</v>
      </c>
      <c r="E8" s="301">
        <v>1</v>
      </c>
      <c r="F8" s="301">
        <v>15</v>
      </c>
      <c r="G8" s="8">
        <f t="shared" si="5"/>
        <v>20</v>
      </c>
      <c r="H8" s="150">
        <f>G8/B20</f>
        <v>0.5555555555555556</v>
      </c>
      <c r="I8" s="303">
        <v>2</v>
      </c>
      <c r="J8" s="277">
        <f t="shared" si="0"/>
        <v>0.5</v>
      </c>
      <c r="K8" s="304">
        <v>2</v>
      </c>
      <c r="L8" s="168"/>
      <c r="M8" s="167">
        <f t="shared" si="6"/>
        <v>0.5</v>
      </c>
      <c r="N8" s="135"/>
      <c r="O8" s="112"/>
      <c r="P8" s="101"/>
      <c r="Q8" s="101"/>
      <c r="R8" s="101"/>
      <c r="S8" s="101"/>
      <c r="T8" s="114">
        <f t="shared" si="7"/>
        <v>0</v>
      </c>
      <c r="U8" s="179"/>
      <c r="V8" s="103"/>
      <c r="W8" s="290"/>
      <c r="X8" s="290"/>
      <c r="Y8" s="290"/>
      <c r="Z8" s="286">
        <f t="shared" si="8"/>
        <v>0</v>
      </c>
      <c r="AA8" s="293">
        <f t="shared" si="9"/>
        <v>0</v>
      </c>
      <c r="AB8" s="114">
        <f t="shared" si="10"/>
        <v>0</v>
      </c>
      <c r="AC8" s="10">
        <v>16</v>
      </c>
      <c r="AD8" s="8">
        <v>2</v>
      </c>
      <c r="AE8" s="11">
        <v>6</v>
      </c>
      <c r="AF8" s="186">
        <v>2</v>
      </c>
      <c r="AG8" s="301">
        <v>0</v>
      </c>
      <c r="AH8" s="301">
        <v>-5</v>
      </c>
      <c r="AI8" s="301">
        <v>-70</v>
      </c>
      <c r="AJ8" s="307">
        <f t="shared" si="11"/>
        <v>-75</v>
      </c>
      <c r="AK8" s="235">
        <f t="shared" si="1"/>
        <v>0</v>
      </c>
      <c r="AL8" s="169">
        <f t="shared" si="2"/>
        <v>-5</v>
      </c>
      <c r="AM8" s="169">
        <f t="shared" si="3"/>
        <v>-4.666666666666667</v>
      </c>
      <c r="AN8" s="195">
        <f t="shared" si="4"/>
        <v>-3.75</v>
      </c>
    </row>
    <row r="9" spans="1:40" s="2" customFormat="1" ht="15.75" customHeight="1">
      <c r="A9" s="20" t="s">
        <v>133</v>
      </c>
      <c r="B9" s="21" t="s">
        <v>134</v>
      </c>
      <c r="C9" s="22" t="s">
        <v>135</v>
      </c>
      <c r="D9" s="13">
        <v>2</v>
      </c>
      <c r="E9" s="8"/>
      <c r="F9" s="8"/>
      <c r="G9" s="8">
        <f t="shared" si="5"/>
        <v>2</v>
      </c>
      <c r="H9" s="150">
        <f>G9/B20</f>
        <v>0.05555555555555555</v>
      </c>
      <c r="I9" s="10">
        <v>1</v>
      </c>
      <c r="J9" s="161">
        <f t="shared" si="0"/>
        <v>0.5</v>
      </c>
      <c r="K9" s="166">
        <v>7</v>
      </c>
      <c r="L9" s="166"/>
      <c r="M9" s="167">
        <f t="shared" si="6"/>
        <v>3.5</v>
      </c>
      <c r="N9" s="11"/>
      <c r="O9" s="10"/>
      <c r="P9" s="8"/>
      <c r="Q9" s="8"/>
      <c r="R9" s="8"/>
      <c r="S9" s="8"/>
      <c r="T9" s="114">
        <f t="shared" si="7"/>
        <v>0</v>
      </c>
      <c r="U9" s="10"/>
      <c r="V9" s="8"/>
      <c r="W9" s="273"/>
      <c r="X9" s="273"/>
      <c r="Y9" s="273"/>
      <c r="Z9" s="286">
        <f t="shared" si="8"/>
        <v>0</v>
      </c>
      <c r="AA9" s="293">
        <f t="shared" si="9"/>
        <v>0</v>
      </c>
      <c r="AB9" s="114">
        <f t="shared" si="10"/>
        <v>0</v>
      </c>
      <c r="AC9" s="10"/>
      <c r="AD9" s="8"/>
      <c r="AE9" s="11"/>
      <c r="AF9" s="188">
        <v>-2</v>
      </c>
      <c r="AG9" s="8">
        <v>-7</v>
      </c>
      <c r="AH9" s="8"/>
      <c r="AI9" s="8"/>
      <c r="AJ9" s="187">
        <f t="shared" si="11"/>
        <v>-7</v>
      </c>
      <c r="AK9" s="234">
        <f t="shared" si="1"/>
        <v>-3.5</v>
      </c>
      <c r="AL9" s="167">
        <f t="shared" si="2"/>
      </c>
      <c r="AM9" s="167">
        <f t="shared" si="3"/>
      </c>
      <c r="AN9" s="194">
        <f t="shared" si="4"/>
        <v>-3.5</v>
      </c>
    </row>
    <row r="10" spans="1:40" s="2" customFormat="1" ht="15.75" customHeight="1">
      <c r="A10" s="20">
        <v>6</v>
      </c>
      <c r="B10" s="21" t="s">
        <v>136</v>
      </c>
      <c r="C10" s="22" t="s">
        <v>137</v>
      </c>
      <c r="D10" s="13">
        <v>4</v>
      </c>
      <c r="E10" s="8">
        <v>6</v>
      </c>
      <c r="F10" s="8">
        <v>9</v>
      </c>
      <c r="G10" s="8">
        <f t="shared" si="5"/>
        <v>19</v>
      </c>
      <c r="H10" s="150">
        <f>G10/B20</f>
        <v>0.5277777777777778</v>
      </c>
      <c r="I10" s="10"/>
      <c r="J10" s="161">
        <f t="shared" si="0"/>
        <v>0</v>
      </c>
      <c r="K10" s="166">
        <v>1</v>
      </c>
      <c r="L10" s="166"/>
      <c r="M10" s="167">
        <f t="shared" si="6"/>
        <v>0.25</v>
      </c>
      <c r="N10" s="11"/>
      <c r="O10" s="10"/>
      <c r="P10" s="8"/>
      <c r="Q10" s="8"/>
      <c r="R10" s="8"/>
      <c r="S10" s="8"/>
      <c r="T10" s="114">
        <f t="shared" si="7"/>
        <v>0</v>
      </c>
      <c r="U10" s="178"/>
      <c r="V10" s="36"/>
      <c r="W10" s="289"/>
      <c r="X10" s="289"/>
      <c r="Y10" s="289"/>
      <c r="Z10" s="286">
        <f t="shared" si="8"/>
        <v>0</v>
      </c>
      <c r="AA10" s="293">
        <f t="shared" si="9"/>
        <v>0</v>
      </c>
      <c r="AB10" s="114">
        <f t="shared" si="10"/>
        <v>0</v>
      </c>
      <c r="AC10" s="303">
        <v>9</v>
      </c>
      <c r="AD10" s="301">
        <v>1</v>
      </c>
      <c r="AE10" s="306">
        <v>3</v>
      </c>
      <c r="AF10" s="188"/>
      <c r="AG10" s="8">
        <v>-34</v>
      </c>
      <c r="AH10" s="8">
        <v>-23</v>
      </c>
      <c r="AI10" s="8">
        <v>-28</v>
      </c>
      <c r="AJ10" s="187">
        <f t="shared" si="11"/>
        <v>-85</v>
      </c>
      <c r="AK10" s="234">
        <f t="shared" si="1"/>
        <v>-8.5</v>
      </c>
      <c r="AL10" s="167">
        <f t="shared" si="2"/>
        <v>-3.8333333333333335</v>
      </c>
      <c r="AM10" s="167">
        <f t="shared" si="3"/>
        <v>-3.111111111111111</v>
      </c>
      <c r="AN10" s="194">
        <f t="shared" si="4"/>
        <v>-4.473684210526316</v>
      </c>
    </row>
    <row r="11" spans="1:40" s="2" customFormat="1" ht="15.75" customHeight="1">
      <c r="A11" s="6">
        <v>1974</v>
      </c>
      <c r="B11" s="5" t="s">
        <v>138</v>
      </c>
      <c r="C11" s="7" t="s">
        <v>139</v>
      </c>
      <c r="D11" s="13">
        <v>8</v>
      </c>
      <c r="E11" s="8"/>
      <c r="F11" s="8">
        <v>1</v>
      </c>
      <c r="G11" s="8">
        <f t="shared" si="5"/>
        <v>9</v>
      </c>
      <c r="H11" s="150">
        <f>G11/B20</f>
        <v>0.25</v>
      </c>
      <c r="I11" s="10">
        <v>1</v>
      </c>
      <c r="J11" s="161">
        <f t="shared" si="0"/>
        <v>0.125</v>
      </c>
      <c r="K11" s="166">
        <v>18</v>
      </c>
      <c r="L11" s="166"/>
      <c r="M11" s="167">
        <f t="shared" si="6"/>
        <v>2.25</v>
      </c>
      <c r="N11" s="11"/>
      <c r="O11" s="10"/>
      <c r="P11" s="8"/>
      <c r="Q11" s="8"/>
      <c r="R11" s="8"/>
      <c r="S11" s="8"/>
      <c r="T11" s="114">
        <f t="shared" si="7"/>
        <v>0</v>
      </c>
      <c r="U11" s="10"/>
      <c r="V11" s="8"/>
      <c r="W11" s="273"/>
      <c r="X11" s="273"/>
      <c r="Y11" s="273"/>
      <c r="Z11" s="286">
        <f t="shared" si="8"/>
        <v>0</v>
      </c>
      <c r="AA11" s="293">
        <f t="shared" si="9"/>
        <v>0</v>
      </c>
      <c r="AB11" s="114">
        <f t="shared" si="10"/>
        <v>0</v>
      </c>
      <c r="AC11" s="10">
        <v>7</v>
      </c>
      <c r="AD11" s="8"/>
      <c r="AE11" s="11">
        <v>1</v>
      </c>
      <c r="AF11" s="189">
        <v>1</v>
      </c>
      <c r="AG11" s="8">
        <v>-13</v>
      </c>
      <c r="AH11" s="8"/>
      <c r="AI11" s="8">
        <v>-5</v>
      </c>
      <c r="AJ11" s="187">
        <f t="shared" si="11"/>
        <v>-18</v>
      </c>
      <c r="AK11" s="234">
        <f t="shared" si="1"/>
        <v>-1.625</v>
      </c>
      <c r="AL11" s="167">
        <f t="shared" si="2"/>
      </c>
      <c r="AM11" s="167">
        <f t="shared" si="3"/>
        <v>-5</v>
      </c>
      <c r="AN11" s="194">
        <f t="shared" si="4"/>
        <v>-2</v>
      </c>
    </row>
    <row r="12" spans="1:40" s="2" customFormat="1" ht="15.75" customHeight="1">
      <c r="A12" s="20">
        <v>59</v>
      </c>
      <c r="B12" s="21" t="s">
        <v>140</v>
      </c>
      <c r="C12" s="22" t="s">
        <v>141</v>
      </c>
      <c r="D12" s="13"/>
      <c r="E12" s="8">
        <v>12</v>
      </c>
      <c r="F12" s="8">
        <v>2</v>
      </c>
      <c r="G12" s="8">
        <f t="shared" si="5"/>
        <v>14</v>
      </c>
      <c r="H12" s="150">
        <f>G12/B20</f>
        <v>0.3888888888888889</v>
      </c>
      <c r="I12" s="10"/>
      <c r="J12" s="161">
        <f t="shared" si="0"/>
      </c>
      <c r="K12" s="166"/>
      <c r="L12" s="166"/>
      <c r="M12" s="167">
        <f t="shared" si="6"/>
      </c>
      <c r="N12" s="11"/>
      <c r="O12" s="10"/>
      <c r="P12" s="8"/>
      <c r="Q12" s="8"/>
      <c r="R12" s="8"/>
      <c r="S12" s="8"/>
      <c r="T12" s="114">
        <f t="shared" si="7"/>
        <v>0</v>
      </c>
      <c r="U12" s="178"/>
      <c r="V12" s="36"/>
      <c r="W12" s="289"/>
      <c r="X12" s="289"/>
      <c r="Y12" s="289"/>
      <c r="Z12" s="286">
        <f t="shared" si="8"/>
        <v>0</v>
      </c>
      <c r="AA12" s="293">
        <f t="shared" si="9"/>
        <v>0</v>
      </c>
      <c r="AB12" s="114">
        <f t="shared" si="10"/>
        <v>0</v>
      </c>
      <c r="AC12" s="10">
        <v>9</v>
      </c>
      <c r="AD12" s="8"/>
      <c r="AE12" s="11">
        <v>2</v>
      </c>
      <c r="AF12" s="189"/>
      <c r="AG12" s="8"/>
      <c r="AH12" s="8">
        <v>-59</v>
      </c>
      <c r="AI12" s="8">
        <v>-4</v>
      </c>
      <c r="AJ12" s="187">
        <f t="shared" si="11"/>
        <v>-63</v>
      </c>
      <c r="AK12" s="234">
        <f t="shared" si="1"/>
      </c>
      <c r="AL12" s="167">
        <f t="shared" si="2"/>
        <v>-4.916666666666667</v>
      </c>
      <c r="AM12" s="167">
        <f t="shared" si="3"/>
        <v>-2</v>
      </c>
      <c r="AN12" s="194">
        <f t="shared" si="4"/>
        <v>-4.5</v>
      </c>
    </row>
    <row r="13" spans="1:40" s="2" customFormat="1" ht="15.75" customHeight="1">
      <c r="A13" s="6">
        <v>989</v>
      </c>
      <c r="B13" s="5" t="s">
        <v>129</v>
      </c>
      <c r="C13" s="299" t="s">
        <v>142</v>
      </c>
      <c r="D13" s="13">
        <v>2</v>
      </c>
      <c r="E13" s="8"/>
      <c r="F13" s="8">
        <v>11</v>
      </c>
      <c r="G13" s="8">
        <f t="shared" si="5"/>
        <v>13</v>
      </c>
      <c r="H13" s="150">
        <f>G13/B20</f>
        <v>0.3611111111111111</v>
      </c>
      <c r="I13" s="10">
        <v>2</v>
      </c>
      <c r="J13" s="161">
        <f t="shared" si="0"/>
        <v>1</v>
      </c>
      <c r="K13" s="166">
        <v>6</v>
      </c>
      <c r="L13" s="166"/>
      <c r="M13" s="167">
        <f t="shared" si="6"/>
        <v>3</v>
      </c>
      <c r="N13" s="11"/>
      <c r="O13" s="10"/>
      <c r="P13" s="8"/>
      <c r="Q13" s="8"/>
      <c r="R13" s="8"/>
      <c r="S13" s="8"/>
      <c r="T13" s="114">
        <f t="shared" si="7"/>
        <v>0</v>
      </c>
      <c r="U13" s="10"/>
      <c r="V13" s="8"/>
      <c r="W13" s="273"/>
      <c r="X13" s="273"/>
      <c r="Y13" s="273"/>
      <c r="Z13" s="286">
        <f t="shared" si="8"/>
        <v>0</v>
      </c>
      <c r="AA13" s="293">
        <f t="shared" si="9"/>
        <v>0</v>
      </c>
      <c r="AB13" s="114">
        <f t="shared" si="10"/>
        <v>0</v>
      </c>
      <c r="AC13" s="303">
        <v>16</v>
      </c>
      <c r="AD13" s="301"/>
      <c r="AE13" s="306">
        <v>4</v>
      </c>
      <c r="AF13" s="188">
        <v>-2</v>
      </c>
      <c r="AG13" s="8">
        <v>-2</v>
      </c>
      <c r="AH13" s="8"/>
      <c r="AI13" s="8">
        <v>-27</v>
      </c>
      <c r="AJ13" s="187">
        <f t="shared" si="11"/>
        <v>-29</v>
      </c>
      <c r="AK13" s="234">
        <f t="shared" si="1"/>
        <v>-1</v>
      </c>
      <c r="AL13" s="167">
        <f t="shared" si="2"/>
      </c>
      <c r="AM13" s="167">
        <f t="shared" si="3"/>
        <v>-2.4545454545454546</v>
      </c>
      <c r="AN13" s="194">
        <f t="shared" si="4"/>
        <v>-2.230769230769231</v>
      </c>
    </row>
    <row r="14" spans="1:40" s="102" customFormat="1" ht="15.75" customHeight="1">
      <c r="A14" s="297">
        <v>187</v>
      </c>
      <c r="B14" s="298" t="s">
        <v>143</v>
      </c>
      <c r="C14" s="7" t="s">
        <v>144</v>
      </c>
      <c r="D14" s="300"/>
      <c r="E14" s="302"/>
      <c r="F14" s="302">
        <v>9</v>
      </c>
      <c r="G14" s="8">
        <f t="shared" si="5"/>
        <v>9</v>
      </c>
      <c r="H14" s="150">
        <f>G14/B20</f>
        <v>0.25</v>
      </c>
      <c r="I14" s="112"/>
      <c r="J14" s="277">
        <f t="shared" si="0"/>
      </c>
      <c r="K14" s="305"/>
      <c r="L14" s="172"/>
      <c r="M14" s="167">
        <f t="shared" si="6"/>
      </c>
      <c r="N14" s="135"/>
      <c r="O14" s="112"/>
      <c r="P14" s="104"/>
      <c r="Q14" s="104"/>
      <c r="R14" s="101"/>
      <c r="S14" s="104"/>
      <c r="T14" s="114">
        <f t="shared" si="7"/>
        <v>0</v>
      </c>
      <c r="U14" s="181"/>
      <c r="V14" s="105"/>
      <c r="W14" s="291"/>
      <c r="X14" s="291"/>
      <c r="Y14" s="291"/>
      <c r="Z14" s="286">
        <f t="shared" si="8"/>
        <v>0</v>
      </c>
      <c r="AA14" s="293">
        <f t="shared" si="9"/>
        <v>0</v>
      </c>
      <c r="AB14" s="114">
        <f t="shared" si="10"/>
        <v>0</v>
      </c>
      <c r="AC14" s="12">
        <v>14</v>
      </c>
      <c r="AD14" s="9"/>
      <c r="AE14" s="136">
        <v>3</v>
      </c>
      <c r="AF14" s="186"/>
      <c r="AG14" s="301"/>
      <c r="AH14" s="301"/>
      <c r="AI14" s="301">
        <v>-42</v>
      </c>
      <c r="AJ14" s="307">
        <f t="shared" si="11"/>
        <v>-42</v>
      </c>
      <c r="AK14" s="235">
        <f t="shared" si="1"/>
      </c>
      <c r="AL14" s="169">
        <f t="shared" si="2"/>
      </c>
      <c r="AM14" s="169">
        <f t="shared" si="3"/>
        <v>-4.666666666666667</v>
      </c>
      <c r="AN14" s="195">
        <f t="shared" si="4"/>
        <v>-4.666666666666667</v>
      </c>
    </row>
    <row r="15" spans="1:40" s="2" customFormat="1" ht="15.75" customHeight="1">
      <c r="A15" s="6" t="s">
        <v>145</v>
      </c>
      <c r="B15" s="5" t="s">
        <v>1</v>
      </c>
      <c r="C15" s="7" t="s">
        <v>146</v>
      </c>
      <c r="D15" s="13">
        <v>4</v>
      </c>
      <c r="E15" s="9">
        <v>9</v>
      </c>
      <c r="F15" s="9">
        <v>1</v>
      </c>
      <c r="G15" s="8">
        <f t="shared" si="5"/>
        <v>14</v>
      </c>
      <c r="H15" s="150">
        <f>G15/B20</f>
        <v>0.3888888888888889</v>
      </c>
      <c r="I15" s="112"/>
      <c r="J15" s="161">
        <f t="shared" si="0"/>
        <v>0</v>
      </c>
      <c r="K15" s="173">
        <v>7</v>
      </c>
      <c r="L15" s="173"/>
      <c r="M15" s="167">
        <f t="shared" si="6"/>
        <v>1.75</v>
      </c>
      <c r="N15" s="11"/>
      <c r="O15" s="10"/>
      <c r="P15" s="9"/>
      <c r="Q15" s="9"/>
      <c r="R15" s="8"/>
      <c r="S15" s="9"/>
      <c r="T15" s="114">
        <f t="shared" si="7"/>
        <v>0</v>
      </c>
      <c r="U15" s="12"/>
      <c r="V15" s="9"/>
      <c r="W15" s="274"/>
      <c r="X15" s="274"/>
      <c r="Y15" s="274"/>
      <c r="Z15" s="286">
        <f t="shared" si="8"/>
        <v>0</v>
      </c>
      <c r="AA15" s="293">
        <f t="shared" si="9"/>
        <v>0</v>
      </c>
      <c r="AB15" s="114">
        <f t="shared" si="10"/>
        <v>0</v>
      </c>
      <c r="AC15" s="12">
        <v>9</v>
      </c>
      <c r="AD15" s="9"/>
      <c r="AE15" s="136">
        <v>2</v>
      </c>
      <c r="AF15" s="188"/>
      <c r="AG15" s="8">
        <v>-30</v>
      </c>
      <c r="AH15" s="8">
        <v>-22</v>
      </c>
      <c r="AI15" s="8">
        <v>-8</v>
      </c>
      <c r="AJ15" s="187">
        <f t="shared" si="11"/>
        <v>-60</v>
      </c>
      <c r="AK15" s="234">
        <f t="shared" si="1"/>
        <v>-7.5</v>
      </c>
      <c r="AL15" s="167">
        <f t="shared" si="2"/>
        <v>-2.4444444444444446</v>
      </c>
      <c r="AM15" s="167">
        <f t="shared" si="3"/>
        <v>-8</v>
      </c>
      <c r="AN15" s="194">
        <f t="shared" si="4"/>
        <v>-4.285714285714286</v>
      </c>
    </row>
    <row r="16" spans="1:40" s="2" customFormat="1" ht="15.75" customHeight="1">
      <c r="A16" s="80">
        <v>99</v>
      </c>
      <c r="B16" s="5" t="s">
        <v>143</v>
      </c>
      <c r="C16" s="7" t="s">
        <v>147</v>
      </c>
      <c r="D16" s="13"/>
      <c r="E16" s="8"/>
      <c r="F16" s="8">
        <v>7</v>
      </c>
      <c r="G16" s="8">
        <f t="shared" si="5"/>
        <v>7</v>
      </c>
      <c r="H16" s="150">
        <f>G16/B20</f>
        <v>0.19444444444444445</v>
      </c>
      <c r="I16" s="10"/>
      <c r="J16" s="161">
        <f t="shared" si="0"/>
      </c>
      <c r="K16" s="166"/>
      <c r="L16" s="166"/>
      <c r="M16" s="167">
        <f t="shared" si="6"/>
      </c>
      <c r="N16" s="11"/>
      <c r="O16" s="10"/>
      <c r="P16" s="8"/>
      <c r="Q16" s="8"/>
      <c r="R16" s="8"/>
      <c r="S16" s="8"/>
      <c r="T16" s="114">
        <f t="shared" si="7"/>
        <v>0</v>
      </c>
      <c r="U16" s="10"/>
      <c r="V16" s="8"/>
      <c r="W16" s="273"/>
      <c r="X16" s="273"/>
      <c r="Y16" s="273"/>
      <c r="Z16" s="286">
        <f t="shared" si="8"/>
        <v>0</v>
      </c>
      <c r="AA16" s="293">
        <f t="shared" si="9"/>
        <v>0</v>
      </c>
      <c r="AB16" s="114">
        <f t="shared" si="10"/>
        <v>0</v>
      </c>
      <c r="AC16" s="10">
        <v>2</v>
      </c>
      <c r="AD16" s="8"/>
      <c r="AE16" s="11"/>
      <c r="AF16" s="188"/>
      <c r="AG16" s="8"/>
      <c r="AH16" s="8"/>
      <c r="AI16" s="8">
        <v>-47</v>
      </c>
      <c r="AJ16" s="187">
        <f>SUM(AG16:AI16)</f>
        <v>-47</v>
      </c>
      <c r="AK16" s="234">
        <f t="shared" si="1"/>
      </c>
      <c r="AL16" s="167">
        <f t="shared" si="2"/>
      </c>
      <c r="AM16" s="167">
        <f t="shared" si="3"/>
        <v>-6.714285714285714</v>
      </c>
      <c r="AN16" s="194">
        <f t="shared" si="4"/>
        <v>-6.714285714285714</v>
      </c>
    </row>
    <row r="17" spans="1:40" s="2" customFormat="1" ht="15.75" customHeight="1">
      <c r="A17" s="6" t="s">
        <v>148</v>
      </c>
      <c r="B17" s="5" t="s">
        <v>143</v>
      </c>
      <c r="C17" s="7" t="s">
        <v>149</v>
      </c>
      <c r="D17" s="13"/>
      <c r="E17" s="8"/>
      <c r="F17" s="8">
        <v>14</v>
      </c>
      <c r="G17" s="8">
        <f t="shared" si="5"/>
        <v>14</v>
      </c>
      <c r="H17" s="150">
        <f>G17/B20</f>
        <v>0.3888888888888889</v>
      </c>
      <c r="I17" s="10"/>
      <c r="J17" s="161">
        <f t="shared" si="0"/>
      </c>
      <c r="K17" s="166"/>
      <c r="L17" s="166"/>
      <c r="M17" s="167">
        <f t="shared" si="6"/>
      </c>
      <c r="N17" s="11"/>
      <c r="O17" s="10"/>
      <c r="P17" s="8"/>
      <c r="Q17" s="8"/>
      <c r="R17" s="8"/>
      <c r="S17" s="8"/>
      <c r="T17" s="114">
        <f t="shared" si="7"/>
        <v>0</v>
      </c>
      <c r="U17" s="13"/>
      <c r="V17" s="14"/>
      <c r="W17" s="272"/>
      <c r="X17" s="272"/>
      <c r="Y17" s="272"/>
      <c r="Z17" s="286">
        <f t="shared" si="8"/>
        <v>0</v>
      </c>
      <c r="AA17" s="293">
        <f t="shared" si="9"/>
        <v>0</v>
      </c>
      <c r="AB17" s="114">
        <f t="shared" si="10"/>
        <v>0</v>
      </c>
      <c r="AC17" s="10">
        <v>11</v>
      </c>
      <c r="AD17" s="8"/>
      <c r="AE17" s="11">
        <v>2</v>
      </c>
      <c r="AF17" s="188"/>
      <c r="AG17" s="8"/>
      <c r="AH17" s="8"/>
      <c r="AI17" s="8">
        <v>-64</v>
      </c>
      <c r="AJ17" s="187">
        <f t="shared" si="11"/>
        <v>-64</v>
      </c>
      <c r="AK17" s="234">
        <f t="shared" si="1"/>
      </c>
      <c r="AL17" s="167">
        <f t="shared" si="2"/>
      </c>
      <c r="AM17" s="167">
        <f t="shared" si="3"/>
        <v>-4.571428571428571</v>
      </c>
      <c r="AN17" s="194">
        <f t="shared" si="4"/>
        <v>-4.571428571428571</v>
      </c>
    </row>
    <row r="18" spans="1:40" s="2" customFormat="1" ht="15.75" customHeight="1">
      <c r="A18" s="6">
        <v>26</v>
      </c>
      <c r="B18" s="5" t="s">
        <v>127</v>
      </c>
      <c r="C18" s="7" t="s">
        <v>150</v>
      </c>
      <c r="D18" s="13"/>
      <c r="E18" s="8">
        <v>5</v>
      </c>
      <c r="F18" s="8">
        <v>8</v>
      </c>
      <c r="G18" s="8">
        <f t="shared" si="5"/>
        <v>13</v>
      </c>
      <c r="H18" s="150">
        <f>G18/B20</f>
        <v>0.3611111111111111</v>
      </c>
      <c r="I18" s="10"/>
      <c r="J18" s="161">
        <f t="shared" si="0"/>
      </c>
      <c r="K18" s="166"/>
      <c r="L18" s="166"/>
      <c r="M18" s="167">
        <f t="shared" si="6"/>
      </c>
      <c r="N18" s="11"/>
      <c r="O18" s="10"/>
      <c r="P18" s="8"/>
      <c r="Q18" s="8"/>
      <c r="R18" s="8"/>
      <c r="S18" s="8"/>
      <c r="T18" s="114">
        <f t="shared" si="7"/>
        <v>0</v>
      </c>
      <c r="U18" s="13"/>
      <c r="V18" s="14"/>
      <c r="W18" s="272"/>
      <c r="X18" s="272"/>
      <c r="Y18" s="272"/>
      <c r="Z18" s="286">
        <f t="shared" si="8"/>
        <v>0</v>
      </c>
      <c r="AA18" s="293">
        <f t="shared" si="9"/>
        <v>0</v>
      </c>
      <c r="AB18" s="114">
        <f t="shared" si="10"/>
        <v>0</v>
      </c>
      <c r="AC18" s="10">
        <v>4</v>
      </c>
      <c r="AD18" s="8"/>
      <c r="AE18" s="11">
        <v>1</v>
      </c>
      <c r="AF18" s="188"/>
      <c r="AG18" s="8"/>
      <c r="AH18" s="8">
        <v>-22</v>
      </c>
      <c r="AI18" s="8">
        <v>-13</v>
      </c>
      <c r="AJ18" s="187">
        <f>SUM(AG18:AI18)</f>
        <v>-35</v>
      </c>
      <c r="AK18" s="234">
        <f t="shared" si="1"/>
      </c>
      <c r="AL18" s="167">
        <f t="shared" si="2"/>
        <v>-4.4</v>
      </c>
      <c r="AM18" s="167">
        <f t="shared" si="3"/>
        <v>-1.625</v>
      </c>
      <c r="AN18" s="194">
        <f t="shared" si="4"/>
        <v>-2.6923076923076925</v>
      </c>
    </row>
    <row r="19" spans="1:40" s="2" customFormat="1" ht="15.75" customHeight="1" thickBot="1">
      <c r="A19" s="6">
        <v>181</v>
      </c>
      <c r="B19" s="5" t="s">
        <v>151</v>
      </c>
      <c r="C19" s="7" t="s">
        <v>152</v>
      </c>
      <c r="D19" s="13">
        <v>10</v>
      </c>
      <c r="E19" s="8">
        <v>2</v>
      </c>
      <c r="F19" s="8">
        <v>4</v>
      </c>
      <c r="G19" s="137">
        <f t="shared" si="5"/>
        <v>16</v>
      </c>
      <c r="H19" s="276">
        <f>G19/B20</f>
        <v>0.4444444444444444</v>
      </c>
      <c r="I19" s="279"/>
      <c r="J19" s="280">
        <f t="shared" si="0"/>
        <v>0</v>
      </c>
      <c r="K19" s="166">
        <v>7</v>
      </c>
      <c r="L19" s="281"/>
      <c r="M19" s="282">
        <f t="shared" si="6"/>
        <v>0.7</v>
      </c>
      <c r="N19" s="283"/>
      <c r="O19" s="279"/>
      <c r="P19" s="287"/>
      <c r="Q19" s="287"/>
      <c r="R19" s="287"/>
      <c r="S19" s="287"/>
      <c r="T19" s="288">
        <f t="shared" si="7"/>
        <v>0</v>
      </c>
      <c r="U19" s="178"/>
      <c r="V19" s="36"/>
      <c r="W19" s="289"/>
      <c r="X19" s="289"/>
      <c r="Y19" s="289"/>
      <c r="Z19" s="182">
        <f t="shared" si="8"/>
        <v>0</v>
      </c>
      <c r="AA19" s="296">
        <f t="shared" si="9"/>
        <v>0</v>
      </c>
      <c r="AB19" s="115">
        <f t="shared" si="10"/>
        <v>0</v>
      </c>
      <c r="AC19" s="30">
        <v>12</v>
      </c>
      <c r="AD19" s="137">
        <v>1</v>
      </c>
      <c r="AE19" s="138">
        <v>4</v>
      </c>
      <c r="AF19" s="190"/>
      <c r="AG19" s="137">
        <v>-49</v>
      </c>
      <c r="AH19" s="137">
        <v>-14</v>
      </c>
      <c r="AI19" s="137">
        <v>-9</v>
      </c>
      <c r="AJ19" s="191">
        <f>SUM(AG19:AI19)</f>
        <v>-72</v>
      </c>
      <c r="AK19" s="236">
        <f t="shared" si="1"/>
        <v>-4.9</v>
      </c>
      <c r="AL19" s="237">
        <f t="shared" si="2"/>
        <v>-7</v>
      </c>
      <c r="AM19" s="237">
        <f t="shared" si="3"/>
        <v>-2.25</v>
      </c>
      <c r="AN19" s="196">
        <f t="shared" si="4"/>
        <v>-4.5</v>
      </c>
    </row>
    <row r="20" spans="1:40" s="2" customFormat="1" ht="15.75" customHeight="1" thickBot="1">
      <c r="A20" s="3" t="s">
        <v>267</v>
      </c>
      <c r="B20" s="4">
        <v>36</v>
      </c>
      <c r="C20" s="4" t="s">
        <v>268</v>
      </c>
      <c r="D20" s="16">
        <f>SUM(D6:D19)</f>
        <v>36</v>
      </c>
      <c r="E20" s="17">
        <f>SUM(E6:E19)</f>
        <v>36</v>
      </c>
      <c r="F20" s="17">
        <f>SUM(F6:F19)</f>
        <v>107</v>
      </c>
      <c r="G20" s="275"/>
      <c r="H20" s="18" t="s">
        <v>218</v>
      </c>
      <c r="I20" s="16">
        <f>SUM(I6:I19)</f>
        <v>6</v>
      </c>
      <c r="J20" s="174">
        <f>I20/B20</f>
        <v>0.16666666666666666</v>
      </c>
      <c r="K20" s="175">
        <f>SUM(K6:K19)</f>
        <v>49</v>
      </c>
      <c r="L20" s="175">
        <f>SUM(L6:L19)</f>
        <v>0</v>
      </c>
      <c r="M20" s="176">
        <f>K20/B20</f>
        <v>1.3611111111111112</v>
      </c>
      <c r="N20" s="18">
        <f aca="true" t="shared" si="12" ref="N20:AE20">SUM(N6:N19)</f>
        <v>0</v>
      </c>
      <c r="O20" s="16">
        <f t="shared" si="12"/>
        <v>0</v>
      </c>
      <c r="P20" s="17">
        <f t="shared" si="12"/>
        <v>0</v>
      </c>
      <c r="Q20" s="17">
        <f t="shared" si="12"/>
        <v>0</v>
      </c>
      <c r="R20" s="17">
        <f t="shared" si="12"/>
        <v>0</v>
      </c>
      <c r="S20" s="17">
        <f t="shared" si="12"/>
        <v>0</v>
      </c>
      <c r="T20" s="180">
        <f t="shared" si="12"/>
        <v>0</v>
      </c>
      <c r="U20" s="16">
        <f t="shared" si="12"/>
        <v>0</v>
      </c>
      <c r="V20" s="17">
        <f t="shared" si="12"/>
        <v>0</v>
      </c>
      <c r="W20" s="17">
        <f>SUM(W6:W19)</f>
        <v>0</v>
      </c>
      <c r="X20" s="17">
        <f>SUM(X6:X19)</f>
        <v>0</v>
      </c>
      <c r="Y20" s="17">
        <f>SUM(Y6:Y19)</f>
        <v>0</v>
      </c>
      <c r="Z20" s="180">
        <f t="shared" si="12"/>
        <v>0</v>
      </c>
      <c r="AA20" s="294">
        <f t="shared" si="12"/>
        <v>0</v>
      </c>
      <c r="AB20" s="180">
        <f t="shared" si="12"/>
        <v>0</v>
      </c>
      <c r="AC20" s="16">
        <f t="shared" si="12"/>
        <v>119</v>
      </c>
      <c r="AD20" s="17">
        <f t="shared" si="12"/>
        <v>5</v>
      </c>
      <c r="AE20" s="18">
        <f t="shared" si="12"/>
        <v>30</v>
      </c>
      <c r="AF20" s="19" t="s">
        <v>218</v>
      </c>
      <c r="AG20" s="17" t="s">
        <v>218</v>
      </c>
      <c r="AH20" s="17" t="s">
        <v>218</v>
      </c>
      <c r="AI20" s="17" t="s">
        <v>218</v>
      </c>
      <c r="AJ20" s="18" t="s">
        <v>218</v>
      </c>
      <c r="AK20" s="145" t="s">
        <v>218</v>
      </c>
      <c r="AL20" s="152" t="s">
        <v>218</v>
      </c>
      <c r="AM20" s="152" t="s">
        <v>218</v>
      </c>
      <c r="AN20" s="153" t="s">
        <v>218</v>
      </c>
    </row>
    <row r="21" spans="8:38" ht="18" customHeight="1" thickBot="1">
      <c r="H21" s="151"/>
      <c r="I21" s="151"/>
      <c r="J21" s="151"/>
      <c r="K21" s="151"/>
      <c r="L21" s="151"/>
      <c r="M21" s="151"/>
      <c r="AD21" s="151"/>
      <c r="AH21" s="42"/>
      <c r="AL21" s="42"/>
    </row>
    <row r="22" spans="1:40" ht="12.75" thickBot="1">
      <c r="A22" s="146" t="s">
        <v>216</v>
      </c>
      <c r="B22" s="147" t="s">
        <v>217</v>
      </c>
      <c r="C22" s="148" t="s">
        <v>269</v>
      </c>
      <c r="D22" s="526" t="s">
        <v>258</v>
      </c>
      <c r="E22" s="527"/>
      <c r="F22" s="527"/>
      <c r="G22" s="527"/>
      <c r="H22" s="528"/>
      <c r="I22" s="526" t="s">
        <v>234</v>
      </c>
      <c r="J22" s="527"/>
      <c r="K22" s="527"/>
      <c r="L22" s="527"/>
      <c r="M22" s="527"/>
      <c r="N22" s="528"/>
      <c r="O22" s="526" t="s">
        <v>198</v>
      </c>
      <c r="P22" s="527"/>
      <c r="Q22" s="527"/>
      <c r="R22" s="527"/>
      <c r="S22" s="527"/>
      <c r="T22" s="528"/>
      <c r="U22" s="529" t="s">
        <v>225</v>
      </c>
      <c r="V22" s="530"/>
      <c r="W22" s="530"/>
      <c r="X22" s="530"/>
      <c r="Y22" s="530"/>
      <c r="Z22" s="530"/>
      <c r="AA22" s="530"/>
      <c r="AB22" s="531"/>
      <c r="AC22" s="529" t="s">
        <v>259</v>
      </c>
      <c r="AD22" s="530"/>
      <c r="AE22" s="531"/>
      <c r="AF22" s="529" t="s">
        <v>48</v>
      </c>
      <c r="AG22" s="530"/>
      <c r="AH22" s="530"/>
      <c r="AI22" s="530"/>
      <c r="AJ22" s="531"/>
      <c r="AK22" s="523" t="s">
        <v>221</v>
      </c>
      <c r="AL22" s="524"/>
      <c r="AM22" s="524"/>
      <c r="AN22" s="525"/>
    </row>
    <row r="23" spans="1:40" s="1" customFormat="1" ht="49.5" customHeight="1" thickBot="1">
      <c r="A23" s="532" t="s">
        <v>153</v>
      </c>
      <c r="B23" s="533"/>
      <c r="C23" s="534"/>
      <c r="D23" s="142" t="s">
        <v>46</v>
      </c>
      <c r="E23" s="141" t="s">
        <v>270</v>
      </c>
      <c r="F23" s="141" t="s">
        <v>271</v>
      </c>
      <c r="G23" s="285" t="s">
        <v>79</v>
      </c>
      <c r="H23" s="177" t="s">
        <v>260</v>
      </c>
      <c r="I23" s="142" t="s">
        <v>261</v>
      </c>
      <c r="J23" s="157" t="s">
        <v>262</v>
      </c>
      <c r="K23" s="163" t="s">
        <v>263</v>
      </c>
      <c r="L23" s="163" t="s">
        <v>80</v>
      </c>
      <c r="M23" s="157" t="s">
        <v>264</v>
      </c>
      <c r="N23" s="144" t="s">
        <v>169</v>
      </c>
      <c r="O23" s="142" t="s">
        <v>81</v>
      </c>
      <c r="P23" s="141" t="s">
        <v>82</v>
      </c>
      <c r="Q23" s="141" t="s">
        <v>265</v>
      </c>
      <c r="R23" s="141" t="s">
        <v>266</v>
      </c>
      <c r="S23" s="141" t="s">
        <v>47</v>
      </c>
      <c r="T23" s="177" t="s">
        <v>219</v>
      </c>
      <c r="U23" s="142" t="s">
        <v>166</v>
      </c>
      <c r="V23" s="141" t="s">
        <v>167</v>
      </c>
      <c r="W23" s="285" t="s">
        <v>194</v>
      </c>
      <c r="X23" s="285" t="s">
        <v>195</v>
      </c>
      <c r="Y23" s="285" t="s">
        <v>168</v>
      </c>
      <c r="Z23" s="177" t="s">
        <v>196</v>
      </c>
      <c r="AA23" s="292" t="s">
        <v>197</v>
      </c>
      <c r="AB23" s="177" t="s">
        <v>220</v>
      </c>
      <c r="AC23" s="142" t="s">
        <v>52</v>
      </c>
      <c r="AD23" s="143" t="s">
        <v>51</v>
      </c>
      <c r="AE23" s="183" t="s">
        <v>226</v>
      </c>
      <c r="AF23" s="154" t="s">
        <v>222</v>
      </c>
      <c r="AG23" s="155" t="s">
        <v>227</v>
      </c>
      <c r="AH23" s="155" t="s">
        <v>203</v>
      </c>
      <c r="AI23" s="155" t="s">
        <v>228</v>
      </c>
      <c r="AJ23" s="156" t="s">
        <v>229</v>
      </c>
      <c r="AK23" s="231" t="s">
        <v>230</v>
      </c>
      <c r="AL23" s="232" t="s">
        <v>231</v>
      </c>
      <c r="AM23" s="232" t="s">
        <v>232</v>
      </c>
      <c r="AN23" s="156" t="s">
        <v>233</v>
      </c>
    </row>
    <row r="24" spans="1:40" s="2" customFormat="1" ht="15.75" customHeight="1">
      <c r="A24" s="20" t="s">
        <v>154</v>
      </c>
      <c r="B24" s="21" t="s">
        <v>129</v>
      </c>
      <c r="C24" s="67" t="s">
        <v>155</v>
      </c>
      <c r="D24" s="13">
        <v>1</v>
      </c>
      <c r="E24" s="14"/>
      <c r="F24" s="14">
        <v>15</v>
      </c>
      <c r="G24" s="272">
        <f>SUM(D24:F24)</f>
        <v>16</v>
      </c>
      <c r="H24" s="149">
        <f>G24/B38</f>
        <v>0.4444444444444444</v>
      </c>
      <c r="I24" s="13">
        <v>1</v>
      </c>
      <c r="J24" s="158">
        <f aca="true" t="shared" si="13" ref="J24:J37">IF(D24=0,"",I24/D24)</f>
        <v>1</v>
      </c>
      <c r="K24" s="164">
        <v>0</v>
      </c>
      <c r="L24" s="164"/>
      <c r="M24" s="165">
        <f>IF(D24=0,"",(K24-L24)/D24)</f>
        <v>0</v>
      </c>
      <c r="N24" s="284"/>
      <c r="O24" s="132"/>
      <c r="P24" s="133"/>
      <c r="Q24" s="133"/>
      <c r="R24" s="133"/>
      <c r="S24" s="133"/>
      <c r="T24" s="113">
        <f>SUM(O24:S24)</f>
        <v>0</v>
      </c>
      <c r="U24" s="178"/>
      <c r="V24" s="36"/>
      <c r="W24" s="289"/>
      <c r="X24" s="289"/>
      <c r="Y24" s="289"/>
      <c r="Z24" s="286">
        <f>SUM(U24:Y24)</f>
        <v>0</v>
      </c>
      <c r="AA24" s="295">
        <f>T24+Z24</f>
        <v>0</v>
      </c>
      <c r="AB24" s="113">
        <f>P24+X24</f>
        <v>0</v>
      </c>
      <c r="AC24" s="132">
        <v>4</v>
      </c>
      <c r="AD24" s="133"/>
      <c r="AE24" s="134">
        <v>1</v>
      </c>
      <c r="AF24" s="192">
        <v>0</v>
      </c>
      <c r="AG24" s="133">
        <v>0</v>
      </c>
      <c r="AH24" s="133"/>
      <c r="AI24" s="133">
        <v>76</v>
      </c>
      <c r="AJ24" s="185">
        <f aca="true" t="shared" si="14" ref="AJ24:AJ31">SUM(AG24:AI24)</f>
        <v>76</v>
      </c>
      <c r="AK24" s="233">
        <f aca="true" t="shared" si="15" ref="AK24:AK37">IF(D24&gt;0,AG24/D24,"")</f>
        <v>0</v>
      </c>
      <c r="AL24" s="165">
        <f aca="true" t="shared" si="16" ref="AL24:AL37">IF(E24&gt;0,AH24/E24,"")</f>
      </c>
      <c r="AM24" s="165">
        <f aca="true" t="shared" si="17" ref="AM24:AM37">IF(F24&gt;0,AI24/F24,"")</f>
        <v>5.066666666666666</v>
      </c>
      <c r="AN24" s="193">
        <f aca="true" t="shared" si="18" ref="AN24:AN37">IF(AJ24=0,"",AJ24/SUM(D24:F24))</f>
        <v>4.75</v>
      </c>
    </row>
    <row r="25" spans="1:40" s="2" customFormat="1" ht="15.75" customHeight="1">
      <c r="A25" s="20">
        <v>131</v>
      </c>
      <c r="B25" s="21" t="s">
        <v>129</v>
      </c>
      <c r="C25" s="67" t="s">
        <v>156</v>
      </c>
      <c r="D25" s="13">
        <v>3</v>
      </c>
      <c r="E25" s="8"/>
      <c r="F25" s="8">
        <v>8</v>
      </c>
      <c r="G25" s="272">
        <f aca="true" t="shared" si="19" ref="G25:G37">SUM(D25:F25)</f>
        <v>11</v>
      </c>
      <c r="H25" s="149">
        <f>G25/B38</f>
        <v>0.3055555555555556</v>
      </c>
      <c r="I25" s="10"/>
      <c r="J25" s="159">
        <f t="shared" si="13"/>
        <v>0</v>
      </c>
      <c r="K25" s="166">
        <v>5</v>
      </c>
      <c r="L25" s="166"/>
      <c r="M25" s="167">
        <f aca="true" t="shared" si="20" ref="M25:M37">IF(D25=0,"",(K25-L25)/D25)</f>
        <v>1.6666666666666667</v>
      </c>
      <c r="N25" s="11"/>
      <c r="O25" s="10"/>
      <c r="P25" s="8"/>
      <c r="Q25" s="8"/>
      <c r="R25" s="8"/>
      <c r="S25" s="8"/>
      <c r="T25" s="114">
        <f aca="true" t="shared" si="21" ref="T25:T37">SUM(O25:S25)</f>
        <v>0</v>
      </c>
      <c r="U25" s="10"/>
      <c r="V25" s="8"/>
      <c r="W25" s="273"/>
      <c r="X25" s="273"/>
      <c r="Y25" s="273"/>
      <c r="Z25" s="286">
        <f aca="true" t="shared" si="22" ref="Z25:Z37">SUM(U25:Y25)</f>
        <v>0</v>
      </c>
      <c r="AA25" s="293">
        <f aca="true" t="shared" si="23" ref="AA25:AA37">T25+Z25</f>
        <v>0</v>
      </c>
      <c r="AB25" s="114">
        <f aca="true" t="shared" si="24" ref="AB25:AB37">P25+X25</f>
        <v>0</v>
      </c>
      <c r="AC25" s="10">
        <v>2</v>
      </c>
      <c r="AD25" s="8"/>
      <c r="AE25" s="11"/>
      <c r="AF25" s="188"/>
      <c r="AG25" s="8">
        <v>3</v>
      </c>
      <c r="AH25" s="8"/>
      <c r="AI25" s="8">
        <v>43</v>
      </c>
      <c r="AJ25" s="187">
        <f t="shared" si="14"/>
        <v>46</v>
      </c>
      <c r="AK25" s="234">
        <f t="shared" si="15"/>
        <v>1</v>
      </c>
      <c r="AL25" s="167">
        <f t="shared" si="16"/>
      </c>
      <c r="AM25" s="167">
        <f t="shared" si="17"/>
        <v>5.375</v>
      </c>
      <c r="AN25" s="194">
        <f t="shared" si="18"/>
        <v>4.181818181818182</v>
      </c>
    </row>
    <row r="26" spans="1:40" s="2" customFormat="1" ht="15.75" customHeight="1">
      <c r="A26" s="80">
        <v>23</v>
      </c>
      <c r="B26" s="5" t="s">
        <v>129</v>
      </c>
      <c r="C26" s="31" t="s">
        <v>157</v>
      </c>
      <c r="D26" s="13">
        <v>7</v>
      </c>
      <c r="E26" s="8"/>
      <c r="F26" s="8">
        <v>7</v>
      </c>
      <c r="G26" s="272">
        <f t="shared" si="19"/>
        <v>14</v>
      </c>
      <c r="H26" s="149">
        <f>G26/B38</f>
        <v>0.3888888888888889</v>
      </c>
      <c r="I26" s="10">
        <v>5</v>
      </c>
      <c r="J26" s="160">
        <f t="shared" si="13"/>
        <v>0.7142857142857143</v>
      </c>
      <c r="K26" s="166">
        <v>54</v>
      </c>
      <c r="L26" s="168"/>
      <c r="M26" s="167">
        <f t="shared" si="20"/>
        <v>7.714285714285714</v>
      </c>
      <c r="N26" s="170"/>
      <c r="O26" s="112"/>
      <c r="P26" s="101"/>
      <c r="Q26" s="101"/>
      <c r="R26" s="101"/>
      <c r="S26" s="101"/>
      <c r="T26" s="114">
        <f t="shared" si="21"/>
        <v>0</v>
      </c>
      <c r="U26" s="179"/>
      <c r="V26" s="103"/>
      <c r="W26" s="290"/>
      <c r="X26" s="290"/>
      <c r="Y26" s="290"/>
      <c r="Z26" s="286">
        <f t="shared" si="22"/>
        <v>0</v>
      </c>
      <c r="AA26" s="293">
        <f t="shared" si="23"/>
        <v>0</v>
      </c>
      <c r="AB26" s="114">
        <f t="shared" si="24"/>
        <v>0</v>
      </c>
      <c r="AC26" s="10">
        <v>3</v>
      </c>
      <c r="AD26" s="8">
        <v>1</v>
      </c>
      <c r="AE26" s="11">
        <v>1</v>
      </c>
      <c r="AF26" s="188">
        <v>41</v>
      </c>
      <c r="AG26" s="8">
        <v>42</v>
      </c>
      <c r="AH26" s="8"/>
      <c r="AI26" s="8">
        <v>11</v>
      </c>
      <c r="AJ26" s="187">
        <f t="shared" si="14"/>
        <v>53</v>
      </c>
      <c r="AK26" s="234">
        <f t="shared" si="15"/>
        <v>6</v>
      </c>
      <c r="AL26" s="167">
        <f t="shared" si="16"/>
      </c>
      <c r="AM26" s="167">
        <f t="shared" si="17"/>
        <v>1.5714285714285714</v>
      </c>
      <c r="AN26" s="194">
        <f t="shared" si="18"/>
        <v>3.7857142857142856</v>
      </c>
    </row>
    <row r="27" spans="1:40" s="2" customFormat="1" ht="15.75" customHeight="1">
      <c r="A27" s="6">
        <v>4</v>
      </c>
      <c r="B27" s="5" t="s">
        <v>158</v>
      </c>
      <c r="C27" s="31" t="s">
        <v>159</v>
      </c>
      <c r="D27" s="13"/>
      <c r="E27" s="8">
        <v>12</v>
      </c>
      <c r="F27" s="8"/>
      <c r="G27" s="272">
        <f t="shared" si="19"/>
        <v>12</v>
      </c>
      <c r="H27" s="149">
        <f>G27/B38</f>
        <v>0.3333333333333333</v>
      </c>
      <c r="I27" s="10"/>
      <c r="J27" s="159">
        <f t="shared" si="13"/>
      </c>
      <c r="K27" s="166"/>
      <c r="L27" s="166"/>
      <c r="M27" s="167">
        <f t="shared" si="20"/>
      </c>
      <c r="N27" s="11"/>
      <c r="O27" s="10"/>
      <c r="P27" s="8"/>
      <c r="Q27" s="8"/>
      <c r="R27" s="8"/>
      <c r="S27" s="8"/>
      <c r="T27" s="114">
        <f t="shared" si="21"/>
        <v>0</v>
      </c>
      <c r="U27" s="10"/>
      <c r="V27" s="8"/>
      <c r="W27" s="273"/>
      <c r="X27" s="273"/>
      <c r="Y27" s="273"/>
      <c r="Z27" s="286">
        <f t="shared" si="22"/>
        <v>0</v>
      </c>
      <c r="AA27" s="293">
        <f t="shared" si="23"/>
        <v>0</v>
      </c>
      <c r="AB27" s="114">
        <f t="shared" si="24"/>
        <v>0</v>
      </c>
      <c r="AC27" s="10">
        <v>9</v>
      </c>
      <c r="AD27" s="8"/>
      <c r="AE27" s="11">
        <v>2</v>
      </c>
      <c r="AF27" s="189"/>
      <c r="AG27" s="8"/>
      <c r="AH27" s="8">
        <v>68</v>
      </c>
      <c r="AI27" s="8"/>
      <c r="AJ27" s="187">
        <f t="shared" si="14"/>
        <v>68</v>
      </c>
      <c r="AK27" s="234">
        <f t="shared" si="15"/>
      </c>
      <c r="AL27" s="167">
        <f t="shared" si="16"/>
        <v>5.666666666666667</v>
      </c>
      <c r="AM27" s="167">
        <f t="shared" si="17"/>
      </c>
      <c r="AN27" s="194">
        <f t="shared" si="18"/>
        <v>5.666666666666667</v>
      </c>
    </row>
    <row r="28" spans="1:40" s="102" customFormat="1" ht="15.75" customHeight="1">
      <c r="A28" s="297" t="s">
        <v>160</v>
      </c>
      <c r="B28" s="5" t="s">
        <v>143</v>
      </c>
      <c r="C28" s="31" t="s">
        <v>161</v>
      </c>
      <c r="D28" s="300"/>
      <c r="E28" s="301"/>
      <c r="F28" s="301">
        <v>13</v>
      </c>
      <c r="G28" s="272">
        <f t="shared" si="19"/>
        <v>13</v>
      </c>
      <c r="H28" s="149">
        <f>G28/B38</f>
        <v>0.3611111111111111</v>
      </c>
      <c r="I28" s="303"/>
      <c r="J28" s="159">
        <f t="shared" si="13"/>
      </c>
      <c r="K28" s="304"/>
      <c r="L28" s="166"/>
      <c r="M28" s="167">
        <f t="shared" si="20"/>
      </c>
      <c r="N28" s="171"/>
      <c r="O28" s="10"/>
      <c r="P28" s="8"/>
      <c r="Q28" s="8"/>
      <c r="R28" s="8"/>
      <c r="S28" s="8"/>
      <c r="T28" s="114">
        <f t="shared" si="21"/>
        <v>0</v>
      </c>
      <c r="U28" s="178"/>
      <c r="V28" s="36"/>
      <c r="W28" s="289"/>
      <c r="X28" s="289"/>
      <c r="Y28" s="289"/>
      <c r="Z28" s="286">
        <f t="shared" si="22"/>
        <v>0</v>
      </c>
      <c r="AA28" s="293">
        <f t="shared" si="23"/>
        <v>0</v>
      </c>
      <c r="AB28" s="114">
        <f t="shared" si="24"/>
        <v>0</v>
      </c>
      <c r="AC28" s="303">
        <v>3</v>
      </c>
      <c r="AD28" s="301"/>
      <c r="AE28" s="306"/>
      <c r="AF28" s="186"/>
      <c r="AG28" s="301"/>
      <c r="AH28" s="301"/>
      <c r="AI28" s="301">
        <v>54</v>
      </c>
      <c r="AJ28" s="307">
        <f t="shared" si="14"/>
        <v>54</v>
      </c>
      <c r="AK28" s="235">
        <f t="shared" si="15"/>
      </c>
      <c r="AL28" s="169">
        <f t="shared" si="16"/>
      </c>
      <c r="AM28" s="169">
        <f t="shared" si="17"/>
        <v>4.153846153846154</v>
      </c>
      <c r="AN28" s="195">
        <f t="shared" si="18"/>
        <v>4.153846153846154</v>
      </c>
    </row>
    <row r="29" spans="1:40" s="2" customFormat="1" ht="15.75" customHeight="1">
      <c r="A29" s="6">
        <v>110</v>
      </c>
      <c r="B29" s="298" t="s">
        <v>131</v>
      </c>
      <c r="C29" s="308" t="s">
        <v>162</v>
      </c>
      <c r="D29" s="13">
        <v>4</v>
      </c>
      <c r="E29" s="8">
        <v>1</v>
      </c>
      <c r="F29" s="8">
        <v>9</v>
      </c>
      <c r="G29" s="272">
        <f t="shared" si="19"/>
        <v>14</v>
      </c>
      <c r="H29" s="149">
        <f>G29/B38</f>
        <v>0.3888888888888889</v>
      </c>
      <c r="I29" s="10">
        <v>3</v>
      </c>
      <c r="J29" s="159">
        <f t="shared" si="13"/>
        <v>0.75</v>
      </c>
      <c r="K29" s="166">
        <v>31</v>
      </c>
      <c r="L29" s="166"/>
      <c r="M29" s="167">
        <f t="shared" si="20"/>
        <v>7.75</v>
      </c>
      <c r="N29" s="11"/>
      <c r="O29" s="10"/>
      <c r="P29" s="8"/>
      <c r="Q29" s="8"/>
      <c r="R29" s="8"/>
      <c r="S29" s="8"/>
      <c r="T29" s="114">
        <f t="shared" si="21"/>
        <v>0</v>
      </c>
      <c r="U29" s="10"/>
      <c r="V29" s="8"/>
      <c r="W29" s="273"/>
      <c r="X29" s="273"/>
      <c r="Y29" s="273"/>
      <c r="Z29" s="286">
        <f t="shared" si="22"/>
        <v>0</v>
      </c>
      <c r="AA29" s="293">
        <f t="shared" si="23"/>
        <v>0</v>
      </c>
      <c r="AB29" s="114">
        <f t="shared" si="24"/>
        <v>0</v>
      </c>
      <c r="AC29" s="10">
        <v>6</v>
      </c>
      <c r="AD29" s="8"/>
      <c r="AE29" s="11">
        <v>1</v>
      </c>
      <c r="AF29" s="188">
        <v>18</v>
      </c>
      <c r="AG29" s="8">
        <v>31</v>
      </c>
      <c r="AH29" s="8">
        <v>2</v>
      </c>
      <c r="AI29" s="8">
        <v>35</v>
      </c>
      <c r="AJ29" s="187">
        <f t="shared" si="14"/>
        <v>68</v>
      </c>
      <c r="AK29" s="234">
        <f t="shared" si="15"/>
        <v>7.75</v>
      </c>
      <c r="AL29" s="167">
        <f t="shared" si="16"/>
        <v>2</v>
      </c>
      <c r="AM29" s="167">
        <f t="shared" si="17"/>
        <v>3.888888888888889</v>
      </c>
      <c r="AN29" s="194">
        <f t="shared" si="18"/>
        <v>4.857142857142857</v>
      </c>
    </row>
    <row r="30" spans="1:40" s="2" customFormat="1" ht="15.75" customHeight="1">
      <c r="A30" s="6">
        <v>5</v>
      </c>
      <c r="B30" s="5" t="s">
        <v>129</v>
      </c>
      <c r="C30" s="31" t="s">
        <v>163</v>
      </c>
      <c r="D30" s="13">
        <v>3</v>
      </c>
      <c r="E30" s="8"/>
      <c r="F30" s="8">
        <v>9</v>
      </c>
      <c r="G30" s="272">
        <f t="shared" si="19"/>
        <v>12</v>
      </c>
      <c r="H30" s="149">
        <f>G30/B38</f>
        <v>0.3333333333333333</v>
      </c>
      <c r="I30" s="10">
        <v>1</v>
      </c>
      <c r="J30" s="159">
        <f t="shared" si="13"/>
        <v>0.3333333333333333</v>
      </c>
      <c r="K30" s="166">
        <v>12</v>
      </c>
      <c r="L30" s="166"/>
      <c r="M30" s="167">
        <f t="shared" si="20"/>
        <v>4</v>
      </c>
      <c r="N30" s="171"/>
      <c r="O30" s="10"/>
      <c r="P30" s="8"/>
      <c r="Q30" s="8"/>
      <c r="R30" s="8"/>
      <c r="S30" s="8"/>
      <c r="T30" s="114">
        <f t="shared" si="21"/>
        <v>0</v>
      </c>
      <c r="U30" s="178"/>
      <c r="V30" s="36"/>
      <c r="W30" s="289"/>
      <c r="X30" s="289"/>
      <c r="Y30" s="289"/>
      <c r="Z30" s="286">
        <f t="shared" si="22"/>
        <v>0</v>
      </c>
      <c r="AA30" s="293">
        <f t="shared" si="23"/>
        <v>0</v>
      </c>
      <c r="AB30" s="114">
        <f t="shared" si="24"/>
        <v>0</v>
      </c>
      <c r="AC30" s="10"/>
      <c r="AD30" s="8"/>
      <c r="AE30" s="11"/>
      <c r="AF30" s="188">
        <v>3</v>
      </c>
      <c r="AG30" s="8">
        <v>-1</v>
      </c>
      <c r="AH30" s="8"/>
      <c r="AI30" s="8">
        <v>28</v>
      </c>
      <c r="AJ30" s="187">
        <f t="shared" si="14"/>
        <v>27</v>
      </c>
      <c r="AK30" s="234">
        <f t="shared" si="15"/>
        <v>-0.3333333333333333</v>
      </c>
      <c r="AL30" s="167">
        <f t="shared" si="16"/>
      </c>
      <c r="AM30" s="167">
        <f t="shared" si="17"/>
        <v>3.111111111111111</v>
      </c>
      <c r="AN30" s="194">
        <f t="shared" si="18"/>
        <v>2.25</v>
      </c>
    </row>
    <row r="31" spans="1:40" s="102" customFormat="1" ht="15.75" customHeight="1">
      <c r="A31" s="297">
        <v>27</v>
      </c>
      <c r="B31" s="5" t="s">
        <v>136</v>
      </c>
      <c r="C31" s="31" t="s">
        <v>164</v>
      </c>
      <c r="D31" s="300">
        <v>1</v>
      </c>
      <c r="E31" s="301">
        <v>10</v>
      </c>
      <c r="F31" s="301">
        <v>4</v>
      </c>
      <c r="G31" s="272">
        <f t="shared" si="19"/>
        <v>15</v>
      </c>
      <c r="H31" s="149">
        <f>G31/B38</f>
        <v>0.4166666666666667</v>
      </c>
      <c r="I31" s="303"/>
      <c r="J31" s="159">
        <f t="shared" si="13"/>
        <v>0</v>
      </c>
      <c r="K31" s="304">
        <v>0</v>
      </c>
      <c r="L31" s="166"/>
      <c r="M31" s="167">
        <f t="shared" si="20"/>
        <v>0</v>
      </c>
      <c r="N31" s="11"/>
      <c r="O31" s="10"/>
      <c r="P31" s="8"/>
      <c r="Q31" s="8"/>
      <c r="R31" s="8"/>
      <c r="S31" s="8"/>
      <c r="T31" s="114">
        <f t="shared" si="21"/>
        <v>0</v>
      </c>
      <c r="U31" s="10"/>
      <c r="V31" s="8"/>
      <c r="W31" s="273"/>
      <c r="X31" s="273"/>
      <c r="Y31" s="273"/>
      <c r="Z31" s="286">
        <f t="shared" si="22"/>
        <v>0</v>
      </c>
      <c r="AA31" s="293">
        <f t="shared" si="23"/>
        <v>0</v>
      </c>
      <c r="AB31" s="114">
        <f t="shared" si="24"/>
        <v>0</v>
      </c>
      <c r="AC31" s="303">
        <v>4</v>
      </c>
      <c r="AD31" s="301">
        <v>1</v>
      </c>
      <c r="AE31" s="306">
        <v>2</v>
      </c>
      <c r="AF31" s="186"/>
      <c r="AG31" s="301">
        <v>0</v>
      </c>
      <c r="AH31" s="301">
        <v>14</v>
      </c>
      <c r="AI31" s="301">
        <v>7</v>
      </c>
      <c r="AJ31" s="307">
        <f t="shared" si="14"/>
        <v>21</v>
      </c>
      <c r="AK31" s="235">
        <f t="shared" si="15"/>
        <v>0</v>
      </c>
      <c r="AL31" s="169">
        <f t="shared" si="16"/>
        <v>1.4</v>
      </c>
      <c r="AM31" s="169">
        <f t="shared" si="17"/>
        <v>1.75</v>
      </c>
      <c r="AN31" s="195">
        <f t="shared" si="18"/>
        <v>1.4</v>
      </c>
    </row>
    <row r="32" spans="1:40" s="2" customFormat="1" ht="15.75" customHeight="1">
      <c r="A32" s="6">
        <v>36</v>
      </c>
      <c r="B32" s="298" t="s">
        <v>143</v>
      </c>
      <c r="C32" s="308" t="s">
        <v>165</v>
      </c>
      <c r="D32" s="13"/>
      <c r="E32" s="9"/>
      <c r="F32" s="9">
        <v>13</v>
      </c>
      <c r="G32" s="272">
        <f>SUM(D32:F32)</f>
        <v>13</v>
      </c>
      <c r="H32" s="149">
        <f>G32/B38</f>
        <v>0.3611111111111111</v>
      </c>
      <c r="I32" s="303"/>
      <c r="J32" s="159">
        <f>IF(D32=0,"",I32/D32)</f>
      </c>
      <c r="K32" s="173"/>
      <c r="L32" s="173"/>
      <c r="M32" s="167">
        <f>IF(D32=0,"",(K32-L32)/D32)</f>
      </c>
      <c r="N32" s="11"/>
      <c r="O32" s="10"/>
      <c r="P32" s="9"/>
      <c r="Q32" s="9"/>
      <c r="R32" s="8"/>
      <c r="S32" s="9"/>
      <c r="T32" s="114">
        <f>SUM(O32:S32)</f>
        <v>0</v>
      </c>
      <c r="U32" s="12"/>
      <c r="V32" s="9"/>
      <c r="W32" s="274"/>
      <c r="X32" s="274"/>
      <c r="Y32" s="274"/>
      <c r="Z32" s="286">
        <f>SUM(U32:Y32)</f>
        <v>0</v>
      </c>
      <c r="AA32" s="293">
        <f>T32+Z32</f>
        <v>0</v>
      </c>
      <c r="AB32" s="114">
        <f>P32+X32</f>
        <v>0</v>
      </c>
      <c r="AC32" s="12">
        <v>8</v>
      </c>
      <c r="AD32" s="9"/>
      <c r="AE32" s="136">
        <v>2</v>
      </c>
      <c r="AF32" s="188"/>
      <c r="AG32" s="8"/>
      <c r="AH32" s="8"/>
      <c r="AI32" s="8">
        <v>54</v>
      </c>
      <c r="AJ32" s="187">
        <f aca="true" t="shared" si="25" ref="AJ32:AJ37">SUM(AG32:AI32)</f>
        <v>54</v>
      </c>
      <c r="AK32" s="234">
        <f aca="true" t="shared" si="26" ref="AK32:AM35">IF(D32&gt;0,AG32/D32,"")</f>
      </c>
      <c r="AL32" s="167">
        <f t="shared" si="26"/>
      </c>
      <c r="AM32" s="167">
        <f t="shared" si="26"/>
        <v>4.153846153846154</v>
      </c>
      <c r="AN32" s="195">
        <f>IF(AJ32=0,"",AJ32/SUM(D32:F32))</f>
        <v>4.153846153846154</v>
      </c>
    </row>
    <row r="33" spans="1:40" s="2" customFormat="1" ht="15.75" customHeight="1">
      <c r="A33" s="80">
        <v>1492</v>
      </c>
      <c r="B33" s="5" t="s">
        <v>138</v>
      </c>
      <c r="C33" s="31" t="s">
        <v>0</v>
      </c>
      <c r="D33" s="13">
        <v>8</v>
      </c>
      <c r="E33" s="9"/>
      <c r="F33" s="9">
        <v>4</v>
      </c>
      <c r="G33" s="272">
        <f>SUM(D33:F33)</f>
        <v>12</v>
      </c>
      <c r="H33" s="149">
        <f>G33/B38</f>
        <v>0.3333333333333333</v>
      </c>
      <c r="I33" s="303">
        <v>6</v>
      </c>
      <c r="J33" s="161">
        <f>IF(D33=0,"",I33/D33)</f>
        <v>0.75</v>
      </c>
      <c r="K33" s="173">
        <v>32</v>
      </c>
      <c r="L33" s="166"/>
      <c r="M33" s="167">
        <f>IF(D33=0,"",(K33-L33)/D33)</f>
        <v>4</v>
      </c>
      <c r="N33" s="11"/>
      <c r="O33" s="10"/>
      <c r="P33" s="8"/>
      <c r="Q33" s="8"/>
      <c r="R33" s="8"/>
      <c r="S33" s="8"/>
      <c r="T33" s="114">
        <f>SUM(O33:S33)</f>
        <v>0</v>
      </c>
      <c r="U33" s="10"/>
      <c r="V33" s="8"/>
      <c r="W33" s="273"/>
      <c r="X33" s="273"/>
      <c r="Y33" s="273"/>
      <c r="Z33" s="286">
        <f>SUM(U33:Y33)</f>
        <v>0</v>
      </c>
      <c r="AA33" s="293">
        <f>T33+Z33</f>
        <v>0</v>
      </c>
      <c r="AB33" s="114">
        <f>P33+X33</f>
        <v>0</v>
      </c>
      <c r="AC33" s="12">
        <v>2</v>
      </c>
      <c r="AD33" s="9"/>
      <c r="AE33" s="136"/>
      <c r="AF33" s="188">
        <v>25</v>
      </c>
      <c r="AG33" s="8">
        <v>28</v>
      </c>
      <c r="AH33" s="8"/>
      <c r="AI33" s="8">
        <v>31</v>
      </c>
      <c r="AJ33" s="187">
        <f t="shared" si="25"/>
        <v>59</v>
      </c>
      <c r="AK33" s="234">
        <f t="shared" si="26"/>
        <v>3.5</v>
      </c>
      <c r="AL33" s="167">
        <f t="shared" si="26"/>
      </c>
      <c r="AM33" s="167">
        <f t="shared" si="26"/>
        <v>7.75</v>
      </c>
      <c r="AN33" s="194">
        <f>IF(AJ33=0,"",AJ33/SUM(D33:F33))</f>
        <v>4.916666666666667</v>
      </c>
    </row>
    <row r="34" spans="1:40" s="2" customFormat="1" ht="15.75" customHeight="1">
      <c r="A34" s="68">
        <v>77</v>
      </c>
      <c r="B34" s="5" t="s">
        <v>1</v>
      </c>
      <c r="C34" s="31" t="s">
        <v>2</v>
      </c>
      <c r="D34" s="13">
        <v>6</v>
      </c>
      <c r="E34" s="8">
        <v>13</v>
      </c>
      <c r="F34" s="8"/>
      <c r="G34" s="272">
        <f>SUM(D34:F34)</f>
        <v>19</v>
      </c>
      <c r="H34" s="149">
        <f>G34/B38</f>
        <v>0.5277777777777778</v>
      </c>
      <c r="I34" s="10">
        <v>4</v>
      </c>
      <c r="J34" s="159">
        <f>IF(D34=0,"",I34/D34)</f>
        <v>0.6666666666666666</v>
      </c>
      <c r="K34" s="166">
        <v>26</v>
      </c>
      <c r="L34" s="166"/>
      <c r="M34" s="167">
        <f>IF(D34=0,"",(K34-L34)/D34)</f>
        <v>4.333333333333333</v>
      </c>
      <c r="N34" s="15"/>
      <c r="O34" s="10"/>
      <c r="P34" s="8"/>
      <c r="Q34" s="8"/>
      <c r="R34" s="8"/>
      <c r="S34" s="8"/>
      <c r="T34" s="114">
        <f>SUM(O34:S34)</f>
        <v>0</v>
      </c>
      <c r="U34" s="13"/>
      <c r="V34" s="14"/>
      <c r="W34" s="272"/>
      <c r="X34" s="272"/>
      <c r="Y34" s="272"/>
      <c r="Z34" s="286">
        <f>SUM(U34:Y34)</f>
        <v>0</v>
      </c>
      <c r="AA34" s="293">
        <f>T34+Z34</f>
        <v>0</v>
      </c>
      <c r="AB34" s="114">
        <f>P34+X34</f>
        <v>0</v>
      </c>
      <c r="AC34" s="10">
        <v>6</v>
      </c>
      <c r="AD34" s="8"/>
      <c r="AE34" s="11">
        <v>1</v>
      </c>
      <c r="AF34" s="188">
        <v>13</v>
      </c>
      <c r="AG34" s="8">
        <v>15</v>
      </c>
      <c r="AH34" s="8">
        <v>59</v>
      </c>
      <c r="AI34" s="8"/>
      <c r="AJ34" s="187">
        <f t="shared" si="25"/>
        <v>74</v>
      </c>
      <c r="AK34" s="234">
        <f t="shared" si="26"/>
        <v>2.5</v>
      </c>
      <c r="AL34" s="167">
        <f t="shared" si="26"/>
        <v>4.538461538461538</v>
      </c>
      <c r="AM34" s="167">
        <f t="shared" si="26"/>
      </c>
      <c r="AN34" s="194">
        <f>IF(AJ34=0,"",AJ34/SUM(D34:F34))</f>
        <v>3.8947368421052633</v>
      </c>
    </row>
    <row r="35" spans="1:40" s="2" customFormat="1" ht="15.75" customHeight="1">
      <c r="A35" s="68">
        <v>56</v>
      </c>
      <c r="B35" s="5" t="s">
        <v>143</v>
      </c>
      <c r="C35" s="31" t="s">
        <v>3</v>
      </c>
      <c r="D35" s="13"/>
      <c r="E35" s="8"/>
      <c r="F35" s="8">
        <v>14</v>
      </c>
      <c r="G35" s="272">
        <f>SUM(D35:F35)</f>
        <v>14</v>
      </c>
      <c r="H35" s="149">
        <f>G35/B38</f>
        <v>0.3888888888888889</v>
      </c>
      <c r="I35" s="10"/>
      <c r="J35" s="161">
        <f>IF(D35=0,"",I35/D35)</f>
      </c>
      <c r="K35" s="166"/>
      <c r="L35" s="166"/>
      <c r="M35" s="167">
        <f>IF(D35=0,"",(K35-L35)/D35)</f>
      </c>
      <c r="N35" s="15"/>
      <c r="O35" s="10"/>
      <c r="P35" s="8"/>
      <c r="Q35" s="8"/>
      <c r="R35" s="8"/>
      <c r="S35" s="8"/>
      <c r="T35" s="114">
        <f>SUM(O35:S35)</f>
        <v>0</v>
      </c>
      <c r="U35" s="13"/>
      <c r="V35" s="14"/>
      <c r="W35" s="272"/>
      <c r="X35" s="272"/>
      <c r="Y35" s="272"/>
      <c r="Z35" s="286">
        <f>SUM(U35:Y35)</f>
        <v>0</v>
      </c>
      <c r="AA35" s="293">
        <f>T35+Z35</f>
        <v>0</v>
      </c>
      <c r="AB35" s="114">
        <f>P35+X35</f>
        <v>0</v>
      </c>
      <c r="AC35" s="10">
        <v>8</v>
      </c>
      <c r="AD35" s="8"/>
      <c r="AE35" s="11">
        <v>2</v>
      </c>
      <c r="AF35" s="188"/>
      <c r="AG35" s="8"/>
      <c r="AH35" s="8"/>
      <c r="AI35" s="8">
        <v>66</v>
      </c>
      <c r="AJ35" s="187">
        <f t="shared" si="25"/>
        <v>66</v>
      </c>
      <c r="AK35" s="234">
        <f t="shared" si="26"/>
      </c>
      <c r="AL35" s="167">
        <f t="shared" si="26"/>
      </c>
      <c r="AM35" s="167">
        <f t="shared" si="26"/>
        <v>4.714285714285714</v>
      </c>
      <c r="AN35" s="194">
        <f>IF(AJ35=0,"",AJ35/SUM(D35:F35))</f>
        <v>4.714285714285714</v>
      </c>
    </row>
    <row r="36" spans="1:40" s="2" customFormat="1" ht="15.75" customHeight="1">
      <c r="A36" s="68">
        <v>73</v>
      </c>
      <c r="B36" s="5" t="s">
        <v>129</v>
      </c>
      <c r="C36" s="31" t="s">
        <v>4</v>
      </c>
      <c r="D36" s="13">
        <v>3</v>
      </c>
      <c r="E36" s="8"/>
      <c r="F36" s="8">
        <v>9</v>
      </c>
      <c r="G36" s="272">
        <f t="shared" si="19"/>
        <v>12</v>
      </c>
      <c r="H36" s="149">
        <f>G36/B38</f>
        <v>0.3333333333333333</v>
      </c>
      <c r="I36" s="10">
        <v>2</v>
      </c>
      <c r="J36" s="161">
        <f t="shared" si="13"/>
        <v>0.6666666666666666</v>
      </c>
      <c r="K36" s="166">
        <v>32</v>
      </c>
      <c r="L36" s="166"/>
      <c r="M36" s="167">
        <f t="shared" si="20"/>
        <v>10.666666666666666</v>
      </c>
      <c r="N36" s="15"/>
      <c r="O36" s="10"/>
      <c r="P36" s="8"/>
      <c r="Q36" s="8"/>
      <c r="R36" s="8"/>
      <c r="S36" s="8"/>
      <c r="T36" s="114">
        <f t="shared" si="21"/>
        <v>0</v>
      </c>
      <c r="U36" s="13"/>
      <c r="V36" s="14"/>
      <c r="W36" s="272"/>
      <c r="X36" s="272"/>
      <c r="Y36" s="272"/>
      <c r="Z36" s="286">
        <f t="shared" si="22"/>
        <v>0</v>
      </c>
      <c r="AA36" s="293">
        <f t="shared" si="23"/>
        <v>0</v>
      </c>
      <c r="AB36" s="114">
        <f t="shared" si="24"/>
        <v>0</v>
      </c>
      <c r="AC36" s="10">
        <v>7</v>
      </c>
      <c r="AD36" s="8"/>
      <c r="AE36" s="11">
        <v>1</v>
      </c>
      <c r="AF36" s="188">
        <v>19</v>
      </c>
      <c r="AG36" s="8">
        <v>25</v>
      </c>
      <c r="AH36" s="8"/>
      <c r="AI36" s="8">
        <v>6</v>
      </c>
      <c r="AJ36" s="187">
        <f t="shared" si="25"/>
        <v>31</v>
      </c>
      <c r="AK36" s="234">
        <f t="shared" si="15"/>
        <v>8.333333333333334</v>
      </c>
      <c r="AL36" s="167">
        <f t="shared" si="16"/>
      </c>
      <c r="AM36" s="167">
        <f t="shared" si="17"/>
        <v>0.6666666666666666</v>
      </c>
      <c r="AN36" s="194">
        <f t="shared" si="18"/>
        <v>2.5833333333333335</v>
      </c>
    </row>
    <row r="37" spans="1:40" s="2" customFormat="1" ht="15.75" customHeight="1" thickBot="1">
      <c r="A37" s="6"/>
      <c r="B37" s="69"/>
      <c r="C37" s="70"/>
      <c r="D37" s="13"/>
      <c r="E37" s="8"/>
      <c r="F37" s="8"/>
      <c r="G37" s="272">
        <f t="shared" si="19"/>
        <v>0</v>
      </c>
      <c r="H37" s="149">
        <f>G37/B38</f>
        <v>0</v>
      </c>
      <c r="I37" s="10"/>
      <c r="J37" s="162">
        <f t="shared" si="13"/>
      </c>
      <c r="K37" s="166"/>
      <c r="L37" s="166"/>
      <c r="M37" s="237">
        <f t="shared" si="20"/>
      </c>
      <c r="N37" s="171"/>
      <c r="O37" s="279"/>
      <c r="P37" s="287"/>
      <c r="Q37" s="287"/>
      <c r="R37" s="287"/>
      <c r="S37" s="287"/>
      <c r="T37" s="288">
        <f t="shared" si="21"/>
        <v>0</v>
      </c>
      <c r="U37" s="178"/>
      <c r="V37" s="36"/>
      <c r="W37" s="289"/>
      <c r="X37" s="289"/>
      <c r="Y37" s="289"/>
      <c r="Z37" s="182">
        <f t="shared" si="22"/>
        <v>0</v>
      </c>
      <c r="AA37" s="296">
        <f t="shared" si="23"/>
        <v>0</v>
      </c>
      <c r="AB37" s="115">
        <f t="shared" si="24"/>
        <v>0</v>
      </c>
      <c r="AC37" s="10"/>
      <c r="AD37" s="8"/>
      <c r="AE37" s="11"/>
      <c r="AF37" s="188"/>
      <c r="AG37" s="8"/>
      <c r="AH37" s="8"/>
      <c r="AI37" s="8"/>
      <c r="AJ37" s="187">
        <f t="shared" si="25"/>
        <v>0</v>
      </c>
      <c r="AK37" s="236">
        <f t="shared" si="15"/>
      </c>
      <c r="AL37" s="237">
        <f t="shared" si="16"/>
      </c>
      <c r="AM37" s="237">
        <f t="shared" si="17"/>
      </c>
      <c r="AN37" s="196">
        <f t="shared" si="18"/>
      </c>
    </row>
    <row r="38" spans="1:40" ht="12.75" thickBot="1">
      <c r="A38" s="3" t="s">
        <v>267</v>
      </c>
      <c r="B38" s="4">
        <v>36</v>
      </c>
      <c r="C38" s="4" t="s">
        <v>268</v>
      </c>
      <c r="D38" s="16">
        <f>SUM(D24:D37)</f>
        <v>36</v>
      </c>
      <c r="E38" s="17">
        <f>SUM(E24:E37)</f>
        <v>36</v>
      </c>
      <c r="F38" s="17">
        <f>SUM(F24:F37)</f>
        <v>105</v>
      </c>
      <c r="G38" s="275"/>
      <c r="H38" s="18" t="s">
        <v>218</v>
      </c>
      <c r="I38" s="16">
        <f>SUM(I24:I37)</f>
        <v>22</v>
      </c>
      <c r="J38" s="174">
        <f>I38/B38</f>
        <v>0.6111111111111112</v>
      </c>
      <c r="K38" s="175">
        <f>SUM(K24:K37)</f>
        <v>192</v>
      </c>
      <c r="L38" s="175">
        <f>SUM(L24:L37)</f>
        <v>0</v>
      </c>
      <c r="M38" s="176">
        <f>K38/B38</f>
        <v>5.333333333333333</v>
      </c>
      <c r="N38" s="18">
        <f aca="true" t="shared" si="27" ref="N38:T38">SUM(N24:N37)</f>
        <v>0</v>
      </c>
      <c r="O38" s="16">
        <f t="shared" si="27"/>
        <v>0</v>
      </c>
      <c r="P38" s="17">
        <f t="shared" si="27"/>
        <v>0</v>
      </c>
      <c r="Q38" s="17">
        <f t="shared" si="27"/>
        <v>0</v>
      </c>
      <c r="R38" s="17">
        <f t="shared" si="27"/>
        <v>0</v>
      </c>
      <c r="S38" s="17">
        <f t="shared" si="27"/>
        <v>0</v>
      </c>
      <c r="T38" s="180">
        <f t="shared" si="27"/>
        <v>0</v>
      </c>
      <c r="U38" s="16">
        <f aca="true" t="shared" si="28" ref="U38:AE38">SUM(U24:U37)</f>
        <v>0</v>
      </c>
      <c r="V38" s="17">
        <f t="shared" si="28"/>
        <v>0</v>
      </c>
      <c r="W38" s="17">
        <f t="shared" si="28"/>
        <v>0</v>
      </c>
      <c r="X38" s="17">
        <f t="shared" si="28"/>
        <v>0</v>
      </c>
      <c r="Y38" s="17">
        <f t="shared" si="28"/>
        <v>0</v>
      </c>
      <c r="Z38" s="180">
        <f t="shared" si="28"/>
        <v>0</v>
      </c>
      <c r="AA38" s="294">
        <f t="shared" si="28"/>
        <v>0</v>
      </c>
      <c r="AB38" s="180">
        <f t="shared" si="28"/>
        <v>0</v>
      </c>
      <c r="AC38" s="16">
        <f t="shared" si="28"/>
        <v>62</v>
      </c>
      <c r="AD38" s="17">
        <f t="shared" si="28"/>
        <v>2</v>
      </c>
      <c r="AE38" s="18">
        <f t="shared" si="28"/>
        <v>13</v>
      </c>
      <c r="AF38" s="19" t="s">
        <v>218</v>
      </c>
      <c r="AG38" s="17" t="s">
        <v>218</v>
      </c>
      <c r="AH38" s="17" t="s">
        <v>218</v>
      </c>
      <c r="AI38" s="17" t="s">
        <v>218</v>
      </c>
      <c r="AJ38" s="18" t="s">
        <v>218</v>
      </c>
      <c r="AK38" s="145" t="s">
        <v>218</v>
      </c>
      <c r="AL38" s="152" t="s">
        <v>218</v>
      </c>
      <c r="AM38" s="152" t="s">
        <v>218</v>
      </c>
      <c r="AN38" s="153" t="s">
        <v>218</v>
      </c>
    </row>
    <row r="39" spans="1:41" ht="12">
      <c r="A39" s="265"/>
      <c r="B39" s="265"/>
      <c r="C39" s="265"/>
      <c r="D39" s="265"/>
      <c r="E39" s="265"/>
      <c r="F39" s="265"/>
      <c r="G39" s="265"/>
      <c r="H39" s="265"/>
      <c r="I39" s="268"/>
      <c r="J39" s="265"/>
      <c r="K39" s="269"/>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6"/>
      <c r="AM39" s="266"/>
      <c r="AN39" s="266"/>
      <c r="AO39" s="266"/>
    </row>
    <row r="40" spans="1:41" ht="12">
      <c r="A40" s="267" t="s">
        <v>251</v>
      </c>
      <c r="B40" s="265"/>
      <c r="C40" s="265"/>
      <c r="D40" s="265"/>
      <c r="E40" s="265"/>
      <c r="F40" s="265"/>
      <c r="G40" s="265"/>
      <c r="H40" s="265"/>
      <c r="I40" s="268"/>
      <c r="J40" s="265"/>
      <c r="K40" s="269"/>
      <c r="L40" s="265"/>
      <c r="M40" s="265"/>
      <c r="N40" s="265"/>
      <c r="O40" s="265"/>
      <c r="P40" s="265"/>
      <c r="Q40" s="265"/>
      <c r="R40" s="265"/>
      <c r="S40" s="265"/>
      <c r="T40" s="265"/>
      <c r="U40" t="s">
        <v>193</v>
      </c>
      <c r="V40" s="265"/>
      <c r="W40" s="265"/>
      <c r="X40" s="265"/>
      <c r="Y40" s="265"/>
      <c r="Z40" s="265"/>
      <c r="AA40" s="265"/>
      <c r="AB40" s="265"/>
      <c r="AC40" s="265"/>
      <c r="AD40" s="265"/>
      <c r="AE40" s="265"/>
      <c r="AF40" s="265"/>
      <c r="AG40" s="265"/>
      <c r="AH40" s="265"/>
      <c r="AI40" s="265"/>
      <c r="AJ40" s="265"/>
      <c r="AK40" s="265"/>
      <c r="AL40" s="266"/>
      <c r="AM40" s="266"/>
      <c r="AN40" s="266"/>
      <c r="AO40" s="266"/>
    </row>
    <row r="42" spans="1:8" ht="12">
      <c r="A42" s="71" t="s">
        <v>78</v>
      </c>
      <c r="H42" s="71" t="s">
        <v>200</v>
      </c>
    </row>
    <row r="43" spans="1:8" ht="12">
      <c r="A43" s="71" t="s">
        <v>199</v>
      </c>
      <c r="H43" s="71" t="s">
        <v>201</v>
      </c>
    </row>
    <row r="44" spans="2:3" ht="12">
      <c r="B44" s="25"/>
      <c r="C44" s="25"/>
    </row>
    <row r="49" spans="1:33" ht="12">
      <c r="A49" s="25"/>
      <c r="B49" s="24"/>
      <c r="C49" s="25"/>
      <c r="D49" s="25"/>
      <c r="E49" s="25"/>
      <c r="F49" s="25"/>
      <c r="G49" s="23"/>
      <c r="H49" s="25"/>
      <c r="I49" s="25"/>
      <c r="J49" s="25"/>
      <c r="K49" s="25"/>
      <c r="N49" s="131"/>
      <c r="O49" s="25"/>
      <c r="Q49" s="25"/>
      <c r="S49" s="25"/>
      <c r="T49" s="25"/>
      <c r="U49" s="25"/>
      <c r="V49" s="25"/>
      <c r="W49" s="25"/>
      <c r="X49" s="25"/>
      <c r="Y49" s="25"/>
      <c r="Z49" s="25"/>
      <c r="AA49" s="25"/>
      <c r="AB49" s="25"/>
      <c r="AC49" s="25"/>
      <c r="AD49" s="25"/>
      <c r="AE49" s="25"/>
      <c r="AF49" s="25"/>
      <c r="AG49" s="25"/>
    </row>
    <row r="50" spans="1:7" ht="12">
      <c r="A50" s="23"/>
      <c r="B50" s="23"/>
      <c r="G50" s="23"/>
    </row>
    <row r="51" spans="1:2" ht="12">
      <c r="A51" s="23"/>
      <c r="B51" s="23"/>
    </row>
    <row r="52" spans="1:2" ht="12">
      <c r="A52" s="23"/>
      <c r="B52" s="23"/>
    </row>
    <row r="53" spans="1:2" ht="12">
      <c r="A53" s="23"/>
      <c r="B53" s="23"/>
    </row>
    <row r="54" spans="1:2" ht="12">
      <c r="A54" s="23"/>
      <c r="B54" s="23"/>
    </row>
    <row r="55" spans="1:2" ht="12">
      <c r="A55" s="23"/>
      <c r="B55" s="23"/>
    </row>
    <row r="56" spans="1:2" ht="12">
      <c r="A56" s="23"/>
      <c r="B56" s="23"/>
    </row>
    <row r="57" spans="1:2" ht="12">
      <c r="A57" s="23"/>
      <c r="B57" s="23"/>
    </row>
  </sheetData>
  <mergeCells count="16">
    <mergeCell ref="AC4:AE4"/>
    <mergeCell ref="AF4:AJ4"/>
    <mergeCell ref="A5:C5"/>
    <mergeCell ref="A23:C23"/>
    <mergeCell ref="D4:H4"/>
    <mergeCell ref="I4:N4"/>
    <mergeCell ref="AK4:AN4"/>
    <mergeCell ref="D22:H22"/>
    <mergeCell ref="I22:N22"/>
    <mergeCell ref="O22:T22"/>
    <mergeCell ref="U22:AB22"/>
    <mergeCell ref="AC22:AE22"/>
    <mergeCell ref="AF22:AJ22"/>
    <mergeCell ref="AK22:AN22"/>
    <mergeCell ref="O4:T4"/>
    <mergeCell ref="U4:AB4"/>
  </mergeCells>
  <printOptions/>
  <pageMargins left="0.25" right="0.25" top="0.75" bottom="0.25" header="0.25" footer="0.25"/>
  <pageSetup fitToHeight="1" fitToWidth="1" orientation="landscape" scale="74"/>
</worksheet>
</file>

<file path=xl/worksheets/sheet4.xml><?xml version="1.0" encoding="utf-8"?>
<worksheet xmlns="http://schemas.openxmlformats.org/spreadsheetml/2006/main" xmlns:r="http://schemas.openxmlformats.org/officeDocument/2006/relationships">
  <dimension ref="A1:AB35"/>
  <sheetViews>
    <sheetView workbookViewId="0" topLeftCell="A1">
      <selection activeCell="F3" sqref="F3"/>
    </sheetView>
  </sheetViews>
  <sheetFormatPr defaultColWidth="11.421875" defaultRowHeight="12.75"/>
  <cols>
    <col min="1" max="1" width="6.421875" style="0" bestFit="1" customWidth="1"/>
    <col min="2" max="2" width="16.421875" style="0" bestFit="1" customWidth="1"/>
    <col min="3" max="6" width="3.140625" style="0" bestFit="1" customWidth="1"/>
    <col min="7" max="9" width="3.00390625" style="0" bestFit="1" customWidth="1"/>
    <col min="10" max="10" width="3.140625" style="0" bestFit="1" customWidth="1"/>
    <col min="11" max="13" width="3.00390625" style="0" bestFit="1" customWidth="1"/>
    <col min="14" max="14" width="3.140625" style="0" bestFit="1" customWidth="1"/>
    <col min="15" max="26" width="3.00390625" style="0" bestFit="1" customWidth="1"/>
    <col min="27" max="27" width="3.140625" style="0" bestFit="1" customWidth="1"/>
    <col min="28" max="28" width="3.00390625" style="0" bestFit="1" customWidth="1"/>
  </cols>
  <sheetData>
    <row r="1" spans="1:28" ht="12.75" thickBot="1">
      <c r="A1" s="238"/>
      <c r="B1" s="239"/>
      <c r="C1" s="529" t="s">
        <v>52</v>
      </c>
      <c r="D1" s="530"/>
      <c r="E1" s="530"/>
      <c r="F1" s="530"/>
      <c r="G1" s="530"/>
      <c r="H1" s="530"/>
      <c r="I1" s="530"/>
      <c r="J1" s="530"/>
      <c r="K1" s="530"/>
      <c r="L1" s="530"/>
      <c r="M1" s="530"/>
      <c r="N1" s="531"/>
      <c r="O1" s="529" t="s">
        <v>51</v>
      </c>
      <c r="P1" s="530"/>
      <c r="Q1" s="530"/>
      <c r="R1" s="530"/>
      <c r="S1" s="530"/>
      <c r="T1" s="530"/>
      <c r="U1" s="530"/>
      <c r="V1" s="530"/>
      <c r="W1" s="530"/>
      <c r="X1" s="530"/>
      <c r="Y1" s="530"/>
      <c r="Z1" s="530"/>
      <c r="AA1" s="530"/>
      <c r="AB1" s="531"/>
    </row>
    <row r="2" spans="1:28" ht="84.75" thickBot="1">
      <c r="A2" s="240" t="s">
        <v>216</v>
      </c>
      <c r="B2" s="264" t="str">
        <f>Statistics!A5</f>
        <v>Detroit Derby Girls</v>
      </c>
      <c r="C2" s="241" t="s">
        <v>236</v>
      </c>
      <c r="D2" s="242" t="s">
        <v>237</v>
      </c>
      <c r="E2" s="243" t="s">
        <v>238</v>
      </c>
      <c r="F2" s="243" t="s">
        <v>239</v>
      </c>
      <c r="G2" s="243" t="s">
        <v>240</v>
      </c>
      <c r="H2" s="242" t="s">
        <v>241</v>
      </c>
      <c r="I2" s="242" t="s">
        <v>242</v>
      </c>
      <c r="J2" s="243" t="s">
        <v>243</v>
      </c>
      <c r="K2" s="243" t="s">
        <v>244</v>
      </c>
      <c r="L2" s="243" t="s">
        <v>245</v>
      </c>
      <c r="M2" s="243" t="s">
        <v>249</v>
      </c>
      <c r="N2" s="244" t="s">
        <v>246</v>
      </c>
      <c r="O2" s="245" t="s">
        <v>247</v>
      </c>
      <c r="P2" s="243" t="s">
        <v>248</v>
      </c>
      <c r="Q2" s="243" t="s">
        <v>236</v>
      </c>
      <c r="R2" s="243" t="s">
        <v>237</v>
      </c>
      <c r="S2" s="243" t="s">
        <v>238</v>
      </c>
      <c r="T2" s="243" t="s">
        <v>239</v>
      </c>
      <c r="U2" s="243" t="s">
        <v>240</v>
      </c>
      <c r="V2" s="243" t="s">
        <v>250</v>
      </c>
      <c r="W2" s="242" t="s">
        <v>241</v>
      </c>
      <c r="X2" s="242" t="s">
        <v>242</v>
      </c>
      <c r="Y2" s="242" t="s">
        <v>244</v>
      </c>
      <c r="Z2" s="242" t="s">
        <v>245</v>
      </c>
      <c r="AA2" s="243" t="s">
        <v>249</v>
      </c>
      <c r="AB2" s="244" t="s">
        <v>246</v>
      </c>
    </row>
    <row r="3" spans="1:28" ht="12">
      <c r="A3" s="20" t="str">
        <f>Statistics!A6</f>
        <v>L1</v>
      </c>
      <c r="B3" s="22" t="str">
        <f>Statistics!C6</f>
        <v>Bikini Killer</v>
      </c>
      <c r="C3" s="246"/>
      <c r="D3" s="247"/>
      <c r="E3" s="247"/>
      <c r="F3" s="247"/>
      <c r="G3" s="247"/>
      <c r="H3" s="247"/>
      <c r="I3" s="247"/>
      <c r="J3" s="247"/>
      <c r="K3" s="247"/>
      <c r="L3" s="247"/>
      <c r="M3" s="247"/>
      <c r="N3" s="248">
        <f aca="true" t="shared" si="0" ref="N3:N16">SUM(C3:M3)</f>
        <v>0</v>
      </c>
      <c r="O3" s="249"/>
      <c r="P3" s="247"/>
      <c r="Q3" s="247"/>
      <c r="R3" s="247"/>
      <c r="S3" s="247"/>
      <c r="T3" s="247"/>
      <c r="U3" s="247"/>
      <c r="V3" s="247"/>
      <c r="W3" s="247"/>
      <c r="X3" s="247"/>
      <c r="Y3" s="247"/>
      <c r="Z3" s="247"/>
      <c r="AA3" s="247"/>
      <c r="AB3" s="248">
        <f aca="true" t="shared" si="1" ref="AB3:AB16">SUM(O3:AA3)</f>
        <v>0</v>
      </c>
    </row>
    <row r="4" spans="1:28" ht="12">
      <c r="A4" s="20">
        <f>Statistics!A7</f>
        <v>9</v>
      </c>
      <c r="B4" s="22" t="str">
        <f>Statistics!C7</f>
        <v>Cat's Meow</v>
      </c>
      <c r="C4" s="250"/>
      <c r="D4" s="251"/>
      <c r="E4" s="251"/>
      <c r="F4" s="251"/>
      <c r="G4" s="251"/>
      <c r="H4" s="251"/>
      <c r="I4" s="251"/>
      <c r="J4" s="251"/>
      <c r="K4" s="251"/>
      <c r="L4" s="251"/>
      <c r="M4" s="251"/>
      <c r="N4" s="252">
        <f t="shared" si="0"/>
        <v>0</v>
      </c>
      <c r="O4" s="93"/>
      <c r="P4" s="251"/>
      <c r="Q4" s="251"/>
      <c r="R4" s="251"/>
      <c r="S4" s="251"/>
      <c r="T4" s="251"/>
      <c r="U4" s="251"/>
      <c r="V4" s="251"/>
      <c r="W4" s="251"/>
      <c r="X4" s="251"/>
      <c r="Y4" s="251"/>
      <c r="Z4" s="251"/>
      <c r="AA4" s="251"/>
      <c r="AB4" s="252">
        <f t="shared" si="1"/>
        <v>0</v>
      </c>
    </row>
    <row r="5" spans="1:28" ht="12">
      <c r="A5" s="20">
        <f>Statistics!A8</f>
        <v>33.3</v>
      </c>
      <c r="B5" s="22" t="str">
        <f>Statistics!C8</f>
        <v>Cookie Rumble</v>
      </c>
      <c r="C5" s="250"/>
      <c r="D5" s="251"/>
      <c r="E5" s="251"/>
      <c r="F5" s="251"/>
      <c r="G5" s="251"/>
      <c r="H5" s="251"/>
      <c r="I5" s="251"/>
      <c r="J5" s="251"/>
      <c r="K5" s="251"/>
      <c r="L5" s="251"/>
      <c r="M5" s="251"/>
      <c r="N5" s="252">
        <f t="shared" si="0"/>
        <v>0</v>
      </c>
      <c r="O5" s="93"/>
      <c r="P5" s="251"/>
      <c r="Q5" s="251"/>
      <c r="R5" s="251"/>
      <c r="S5" s="251"/>
      <c r="T5" s="251"/>
      <c r="U5" s="251"/>
      <c r="V5" s="251"/>
      <c r="W5" s="251"/>
      <c r="X5" s="251"/>
      <c r="Y5" s="251"/>
      <c r="Z5" s="251"/>
      <c r="AA5" s="251"/>
      <c r="AB5" s="252">
        <f t="shared" si="1"/>
        <v>0</v>
      </c>
    </row>
    <row r="6" spans="1:28" ht="12">
      <c r="A6" s="20" t="str">
        <f>Statistics!A9</f>
        <v>XX</v>
      </c>
      <c r="B6" s="22" t="str">
        <f>Statistics!C9</f>
        <v>Deadly Dose</v>
      </c>
      <c r="C6" s="250"/>
      <c r="D6" s="251"/>
      <c r="E6" s="251"/>
      <c r="F6" s="251"/>
      <c r="G6" s="251"/>
      <c r="H6" s="251"/>
      <c r="I6" s="251"/>
      <c r="J6" s="251"/>
      <c r="K6" s="251"/>
      <c r="L6" s="251"/>
      <c r="M6" s="251"/>
      <c r="N6" s="252">
        <f t="shared" si="0"/>
        <v>0</v>
      </c>
      <c r="O6" s="93"/>
      <c r="P6" s="251"/>
      <c r="Q6" s="251"/>
      <c r="R6" s="251"/>
      <c r="S6" s="251"/>
      <c r="T6" s="251"/>
      <c r="U6" s="251"/>
      <c r="V6" s="251"/>
      <c r="W6" s="251"/>
      <c r="X6" s="251"/>
      <c r="Y6" s="251"/>
      <c r="Z6" s="251"/>
      <c r="AA6" s="251"/>
      <c r="AB6" s="252">
        <f t="shared" si="1"/>
        <v>0</v>
      </c>
    </row>
    <row r="7" spans="1:28" ht="12">
      <c r="A7" s="20">
        <f>Statistics!A10</f>
        <v>6</v>
      </c>
      <c r="B7" s="22" t="str">
        <f>Statistics!C10</f>
        <v>Elle McFearsome</v>
      </c>
      <c r="C7" s="250"/>
      <c r="D7" s="251"/>
      <c r="E7" s="251"/>
      <c r="F7" s="251"/>
      <c r="G7" s="251"/>
      <c r="H7" s="251"/>
      <c r="I7" s="251"/>
      <c r="J7" s="251"/>
      <c r="K7" s="251"/>
      <c r="L7" s="251"/>
      <c r="M7" s="251"/>
      <c r="N7" s="252">
        <f t="shared" si="0"/>
        <v>0</v>
      </c>
      <c r="O7" s="93"/>
      <c r="P7" s="251"/>
      <c r="Q7" s="251"/>
      <c r="R7" s="251"/>
      <c r="S7" s="251"/>
      <c r="T7" s="251"/>
      <c r="U7" s="251"/>
      <c r="V7" s="251"/>
      <c r="W7" s="251"/>
      <c r="X7" s="251"/>
      <c r="Y7" s="251"/>
      <c r="Z7" s="251"/>
      <c r="AA7" s="251"/>
      <c r="AB7" s="252">
        <f t="shared" si="1"/>
        <v>0</v>
      </c>
    </row>
    <row r="8" spans="1:28" ht="12">
      <c r="A8" s="20">
        <f>Statistics!A11</f>
        <v>1974</v>
      </c>
      <c r="B8" s="22" t="str">
        <f>Statistics!C11</f>
        <v>Honey Suckit</v>
      </c>
      <c r="C8" s="250"/>
      <c r="D8" s="251"/>
      <c r="E8" s="251"/>
      <c r="F8" s="251"/>
      <c r="G8" s="251"/>
      <c r="H8" s="251"/>
      <c r="I8" s="251"/>
      <c r="J8" s="251"/>
      <c r="K8" s="251"/>
      <c r="L8" s="251"/>
      <c r="M8" s="251"/>
      <c r="N8" s="252">
        <f t="shared" si="0"/>
        <v>0</v>
      </c>
      <c r="O8" s="93"/>
      <c r="P8" s="251"/>
      <c r="Q8" s="251"/>
      <c r="R8" s="251"/>
      <c r="S8" s="251"/>
      <c r="T8" s="251"/>
      <c r="U8" s="251"/>
      <c r="V8" s="251"/>
      <c r="W8" s="251"/>
      <c r="X8" s="251"/>
      <c r="Y8" s="251"/>
      <c r="Z8" s="251"/>
      <c r="AA8" s="251"/>
      <c r="AB8" s="252">
        <f t="shared" si="1"/>
        <v>0</v>
      </c>
    </row>
    <row r="9" spans="1:28" ht="12">
      <c r="A9" s="20">
        <f>Statistics!A12</f>
        <v>59</v>
      </c>
      <c r="B9" s="22" t="str">
        <f>Statistics!C12</f>
        <v>Jam Onya</v>
      </c>
      <c r="C9" s="250"/>
      <c r="D9" s="251"/>
      <c r="E9" s="251"/>
      <c r="F9" s="251"/>
      <c r="G9" s="251"/>
      <c r="H9" s="251"/>
      <c r="I9" s="251"/>
      <c r="J9" s="251"/>
      <c r="K9" s="251"/>
      <c r="L9" s="251"/>
      <c r="M9" s="251"/>
      <c r="N9" s="252">
        <f t="shared" si="0"/>
        <v>0</v>
      </c>
      <c r="O9" s="93"/>
      <c r="P9" s="251"/>
      <c r="Q9" s="251"/>
      <c r="R9" s="251"/>
      <c r="S9" s="251"/>
      <c r="T9" s="251"/>
      <c r="U9" s="251"/>
      <c r="V9" s="251"/>
      <c r="W9" s="251"/>
      <c r="X9" s="251"/>
      <c r="Y9" s="251"/>
      <c r="Z9" s="251"/>
      <c r="AA9" s="251"/>
      <c r="AB9" s="252">
        <f t="shared" si="1"/>
        <v>0</v>
      </c>
    </row>
    <row r="10" spans="1:28" ht="12">
      <c r="A10" s="20">
        <f>Statistics!A13</f>
        <v>989</v>
      </c>
      <c r="B10" s="22" t="str">
        <f>Statistics!C13</f>
        <v>Killbox</v>
      </c>
      <c r="C10" s="250"/>
      <c r="D10" s="251"/>
      <c r="E10" s="251"/>
      <c r="F10" s="251"/>
      <c r="G10" s="251"/>
      <c r="H10" s="251"/>
      <c r="I10" s="251"/>
      <c r="J10" s="251"/>
      <c r="K10" s="251"/>
      <c r="L10" s="251"/>
      <c r="M10" s="251"/>
      <c r="N10" s="252">
        <f t="shared" si="0"/>
        <v>0</v>
      </c>
      <c r="O10" s="93"/>
      <c r="P10" s="251"/>
      <c r="Q10" s="251"/>
      <c r="R10" s="251"/>
      <c r="S10" s="251"/>
      <c r="T10" s="251"/>
      <c r="U10" s="251"/>
      <c r="V10" s="251"/>
      <c r="W10" s="251"/>
      <c r="X10" s="251"/>
      <c r="Y10" s="251"/>
      <c r="Z10" s="251"/>
      <c r="AA10" s="251"/>
      <c r="AB10" s="252">
        <f t="shared" si="1"/>
        <v>0</v>
      </c>
    </row>
    <row r="11" spans="1:28" ht="12">
      <c r="A11" s="20">
        <f>Statistics!A14</f>
        <v>187</v>
      </c>
      <c r="B11" s="22" t="str">
        <f>Statistics!C14</f>
        <v>Lady Macdeath</v>
      </c>
      <c r="C11" s="250"/>
      <c r="D11" s="251"/>
      <c r="E11" s="251"/>
      <c r="F11" s="251"/>
      <c r="G11" s="251"/>
      <c r="H11" s="251"/>
      <c r="I11" s="251"/>
      <c r="J11" s="251"/>
      <c r="K11" s="251"/>
      <c r="L11" s="251"/>
      <c r="M11" s="251"/>
      <c r="N11" s="252">
        <f t="shared" si="0"/>
        <v>0</v>
      </c>
      <c r="O11" s="93"/>
      <c r="P11" s="251"/>
      <c r="Q11" s="251"/>
      <c r="R11" s="251"/>
      <c r="S11" s="251"/>
      <c r="T11" s="251"/>
      <c r="U11" s="251"/>
      <c r="V11" s="251"/>
      <c r="W11" s="251"/>
      <c r="X11" s="251"/>
      <c r="Y11" s="251"/>
      <c r="Z11" s="251"/>
      <c r="AA11" s="251"/>
      <c r="AB11" s="252">
        <f t="shared" si="1"/>
        <v>0</v>
      </c>
    </row>
    <row r="12" spans="1:28" ht="12">
      <c r="A12" s="20" t="str">
        <f>Statistics!A15</f>
        <v>10¢</v>
      </c>
      <c r="B12" s="22" t="str">
        <f>Statistics!C15</f>
        <v>Rock Candy</v>
      </c>
      <c r="C12" s="250"/>
      <c r="D12" s="251"/>
      <c r="E12" s="251"/>
      <c r="F12" s="251"/>
      <c r="G12" s="251"/>
      <c r="H12" s="251"/>
      <c r="I12" s="251"/>
      <c r="J12" s="251"/>
      <c r="K12" s="251"/>
      <c r="L12" s="251"/>
      <c r="M12" s="251"/>
      <c r="N12" s="252">
        <f t="shared" si="0"/>
        <v>0</v>
      </c>
      <c r="O12" s="93"/>
      <c r="P12" s="251"/>
      <c r="Q12" s="251"/>
      <c r="R12" s="251"/>
      <c r="S12" s="251"/>
      <c r="T12" s="251"/>
      <c r="U12" s="251"/>
      <c r="V12" s="251"/>
      <c r="W12" s="251"/>
      <c r="X12" s="251"/>
      <c r="Y12" s="251"/>
      <c r="Z12" s="251"/>
      <c r="AA12" s="251"/>
      <c r="AB12" s="252">
        <f t="shared" si="1"/>
        <v>0</v>
      </c>
    </row>
    <row r="13" spans="1:28" ht="12">
      <c r="A13" s="20">
        <f>Statistics!A16</f>
        <v>99</v>
      </c>
      <c r="B13" s="22" t="str">
        <f>Statistics!C16</f>
        <v>Roxie Hurt</v>
      </c>
      <c r="C13" s="250"/>
      <c r="D13" s="251"/>
      <c r="E13" s="251"/>
      <c r="F13" s="251"/>
      <c r="G13" s="251"/>
      <c r="H13" s="251"/>
      <c r="I13" s="251"/>
      <c r="J13" s="251"/>
      <c r="K13" s="251"/>
      <c r="L13" s="251"/>
      <c r="M13" s="251"/>
      <c r="N13" s="252">
        <f t="shared" si="0"/>
        <v>0</v>
      </c>
      <c r="O13" s="93"/>
      <c r="P13" s="251"/>
      <c r="Q13" s="251"/>
      <c r="R13" s="251"/>
      <c r="S13" s="251"/>
      <c r="T13" s="251"/>
      <c r="U13" s="251"/>
      <c r="V13" s="251"/>
      <c r="W13" s="251"/>
      <c r="X13" s="251"/>
      <c r="Y13" s="251"/>
      <c r="Z13" s="251"/>
      <c r="AA13" s="251"/>
      <c r="AB13" s="252">
        <f t="shared" si="1"/>
        <v>0</v>
      </c>
    </row>
    <row r="14" spans="1:28" ht="12">
      <c r="A14" s="20" t="str">
        <f>Statistics!A17</f>
        <v>200°</v>
      </c>
      <c r="B14" s="22" t="str">
        <f>Statistics!C17</f>
        <v>Sass Knuckles</v>
      </c>
      <c r="C14" s="250"/>
      <c r="D14" s="251"/>
      <c r="E14" s="251"/>
      <c r="F14" s="251"/>
      <c r="G14" s="251"/>
      <c r="H14" s="251"/>
      <c r="I14" s="251"/>
      <c r="J14" s="251"/>
      <c r="K14" s="251"/>
      <c r="L14" s="251"/>
      <c r="M14" s="251"/>
      <c r="N14" s="252">
        <f t="shared" si="0"/>
        <v>0</v>
      </c>
      <c r="O14" s="93"/>
      <c r="P14" s="251"/>
      <c r="Q14" s="251"/>
      <c r="R14" s="251"/>
      <c r="S14" s="251"/>
      <c r="T14" s="251"/>
      <c r="U14" s="251"/>
      <c r="V14" s="251"/>
      <c r="W14" s="251"/>
      <c r="X14" s="251"/>
      <c r="Y14" s="251"/>
      <c r="Z14" s="251"/>
      <c r="AA14" s="251"/>
      <c r="AB14" s="252">
        <f t="shared" si="1"/>
        <v>0</v>
      </c>
    </row>
    <row r="15" spans="1:28" ht="12">
      <c r="A15" s="20">
        <f>Statistics!A18</f>
        <v>26</v>
      </c>
      <c r="B15" s="22" t="str">
        <f>Statistics!C18</f>
        <v>Smashing Darling</v>
      </c>
      <c r="C15" s="250"/>
      <c r="D15" s="251"/>
      <c r="E15" s="251"/>
      <c r="F15" s="251"/>
      <c r="G15" s="251"/>
      <c r="H15" s="251"/>
      <c r="I15" s="251"/>
      <c r="J15" s="251"/>
      <c r="K15" s="251"/>
      <c r="L15" s="251"/>
      <c r="M15" s="251"/>
      <c r="N15" s="252">
        <f t="shared" si="0"/>
        <v>0</v>
      </c>
      <c r="O15" s="93"/>
      <c r="P15" s="251"/>
      <c r="Q15" s="251"/>
      <c r="R15" s="251"/>
      <c r="S15" s="251"/>
      <c r="T15" s="251"/>
      <c r="U15" s="251"/>
      <c r="V15" s="251"/>
      <c r="W15" s="251"/>
      <c r="X15" s="251"/>
      <c r="Y15" s="251"/>
      <c r="Z15" s="251"/>
      <c r="AA15" s="251"/>
      <c r="AB15" s="252">
        <f t="shared" si="1"/>
        <v>0</v>
      </c>
    </row>
    <row r="16" spans="1:28" ht="12.75" thickBot="1">
      <c r="A16" s="20">
        <f>Statistics!A19</f>
        <v>181</v>
      </c>
      <c r="B16" s="22" t="str">
        <f>Statistics!C19</f>
        <v>Vega Vendetta</v>
      </c>
      <c r="C16" s="253"/>
      <c r="D16" s="254"/>
      <c r="E16" s="254"/>
      <c r="F16" s="254"/>
      <c r="G16" s="254"/>
      <c r="H16" s="254"/>
      <c r="I16" s="254"/>
      <c r="J16" s="254"/>
      <c r="K16" s="254"/>
      <c r="L16" s="254"/>
      <c r="M16" s="254"/>
      <c r="N16" s="255">
        <f t="shared" si="0"/>
        <v>0</v>
      </c>
      <c r="O16" s="223"/>
      <c r="P16" s="254"/>
      <c r="Q16" s="254"/>
      <c r="R16" s="254"/>
      <c r="S16" s="254"/>
      <c r="T16" s="254"/>
      <c r="U16" s="254"/>
      <c r="V16" s="254"/>
      <c r="W16" s="254"/>
      <c r="X16" s="254"/>
      <c r="Y16" s="254"/>
      <c r="Z16" s="254"/>
      <c r="AA16" s="254"/>
      <c r="AB16" s="255">
        <f t="shared" si="1"/>
        <v>0</v>
      </c>
    </row>
    <row r="17" spans="1:28" ht="12.75" thickBot="1">
      <c r="A17" s="256"/>
      <c r="B17" s="257" t="s">
        <v>268</v>
      </c>
      <c r="C17" s="258">
        <f>SUM(C3:C16)</f>
        <v>0</v>
      </c>
      <c r="D17" s="259">
        <f aca="true" t="shared" si="2" ref="D17:AB17">SUM(D3:D16)</f>
        <v>0</v>
      </c>
      <c r="E17" s="259">
        <f t="shared" si="2"/>
        <v>0</v>
      </c>
      <c r="F17" s="259">
        <f t="shared" si="2"/>
        <v>0</v>
      </c>
      <c r="G17" s="259">
        <f t="shared" si="2"/>
        <v>0</v>
      </c>
      <c r="H17" s="259">
        <f t="shared" si="2"/>
        <v>0</v>
      </c>
      <c r="I17" s="259">
        <f t="shared" si="2"/>
        <v>0</v>
      </c>
      <c r="J17" s="259">
        <f t="shared" si="2"/>
        <v>0</v>
      </c>
      <c r="K17" s="259">
        <f t="shared" si="2"/>
        <v>0</v>
      </c>
      <c r="L17" s="259">
        <f t="shared" si="2"/>
        <v>0</v>
      </c>
      <c r="M17" s="259">
        <f t="shared" si="2"/>
        <v>0</v>
      </c>
      <c r="N17" s="260">
        <f t="shared" si="2"/>
        <v>0</v>
      </c>
      <c r="O17" s="258">
        <f t="shared" si="2"/>
        <v>0</v>
      </c>
      <c r="P17" s="259">
        <f t="shared" si="2"/>
        <v>0</v>
      </c>
      <c r="Q17" s="259">
        <f t="shared" si="2"/>
        <v>0</v>
      </c>
      <c r="R17" s="259">
        <f t="shared" si="2"/>
        <v>0</v>
      </c>
      <c r="S17" s="259">
        <f t="shared" si="2"/>
        <v>0</v>
      </c>
      <c r="T17" s="259">
        <f t="shared" si="2"/>
        <v>0</v>
      </c>
      <c r="U17" s="259">
        <f t="shared" si="2"/>
        <v>0</v>
      </c>
      <c r="V17" s="259">
        <f t="shared" si="2"/>
        <v>0</v>
      </c>
      <c r="W17" s="259">
        <f t="shared" si="2"/>
        <v>0</v>
      </c>
      <c r="X17" s="259">
        <f t="shared" si="2"/>
        <v>0</v>
      </c>
      <c r="Y17" s="259">
        <f t="shared" si="2"/>
        <v>0</v>
      </c>
      <c r="Z17" s="259">
        <f t="shared" si="2"/>
        <v>0</v>
      </c>
      <c r="AA17" s="259">
        <f t="shared" si="2"/>
        <v>0</v>
      </c>
      <c r="AB17" s="260">
        <f t="shared" si="2"/>
        <v>0</v>
      </c>
    </row>
    <row r="18" ht="12.75" thickBot="1"/>
    <row r="19" spans="1:28" ht="12.75" thickBot="1">
      <c r="A19" s="238"/>
      <c r="B19" s="239"/>
      <c r="C19" s="529" t="s">
        <v>52</v>
      </c>
      <c r="D19" s="530"/>
      <c r="E19" s="530"/>
      <c r="F19" s="530"/>
      <c r="G19" s="530"/>
      <c r="H19" s="530"/>
      <c r="I19" s="530"/>
      <c r="J19" s="530"/>
      <c r="K19" s="530"/>
      <c r="L19" s="530"/>
      <c r="M19" s="530"/>
      <c r="N19" s="531"/>
      <c r="O19" s="529" t="s">
        <v>51</v>
      </c>
      <c r="P19" s="530"/>
      <c r="Q19" s="530"/>
      <c r="R19" s="530"/>
      <c r="S19" s="530"/>
      <c r="T19" s="530"/>
      <c r="U19" s="530"/>
      <c r="V19" s="530"/>
      <c r="W19" s="530"/>
      <c r="X19" s="530"/>
      <c r="Y19" s="530"/>
      <c r="Z19" s="530"/>
      <c r="AA19" s="530"/>
      <c r="AB19" s="531"/>
    </row>
    <row r="20" spans="1:28" ht="84.75" thickBot="1">
      <c r="A20" s="240" t="s">
        <v>216</v>
      </c>
      <c r="B20" s="264" t="str">
        <f>Statistics!A23</f>
        <v>Carolina Rollergirls</v>
      </c>
      <c r="C20" s="243" t="s">
        <v>236</v>
      </c>
      <c r="D20" s="242" t="s">
        <v>237</v>
      </c>
      <c r="E20" s="243" t="s">
        <v>238</v>
      </c>
      <c r="F20" s="243" t="s">
        <v>239</v>
      </c>
      <c r="G20" s="241" t="s">
        <v>240</v>
      </c>
      <c r="H20" s="242" t="s">
        <v>241</v>
      </c>
      <c r="I20" s="242" t="s">
        <v>242</v>
      </c>
      <c r="J20" s="243" t="s">
        <v>243</v>
      </c>
      <c r="K20" s="243" t="s">
        <v>244</v>
      </c>
      <c r="L20" s="243" t="s">
        <v>245</v>
      </c>
      <c r="M20" s="243" t="s">
        <v>249</v>
      </c>
      <c r="N20" s="244" t="s">
        <v>246</v>
      </c>
      <c r="O20" s="245" t="s">
        <v>247</v>
      </c>
      <c r="P20" s="243" t="s">
        <v>248</v>
      </c>
      <c r="Q20" s="243" t="s">
        <v>236</v>
      </c>
      <c r="R20" s="243" t="s">
        <v>237</v>
      </c>
      <c r="S20" s="243" t="s">
        <v>238</v>
      </c>
      <c r="T20" s="243" t="s">
        <v>239</v>
      </c>
      <c r="U20" s="243" t="s">
        <v>240</v>
      </c>
      <c r="V20" s="243" t="s">
        <v>250</v>
      </c>
      <c r="W20" s="242" t="s">
        <v>241</v>
      </c>
      <c r="X20" s="242" t="s">
        <v>242</v>
      </c>
      <c r="Y20" s="242" t="s">
        <v>244</v>
      </c>
      <c r="Z20" s="242" t="s">
        <v>245</v>
      </c>
      <c r="AA20" s="243" t="s">
        <v>249</v>
      </c>
      <c r="AB20" s="244" t="s">
        <v>246</v>
      </c>
    </row>
    <row r="21" spans="1:28" ht="12">
      <c r="A21" s="20" t="str">
        <f>Statistics!A24</f>
        <v>ACE</v>
      </c>
      <c r="B21" s="67" t="str">
        <f>Statistics!C24</f>
        <v>Billy the Kid</v>
      </c>
      <c r="C21" s="247"/>
      <c r="D21" s="247"/>
      <c r="E21" s="247"/>
      <c r="F21" s="247"/>
      <c r="G21" s="246"/>
      <c r="H21" s="247"/>
      <c r="I21" s="247"/>
      <c r="J21" s="247"/>
      <c r="K21" s="247"/>
      <c r="L21" s="247"/>
      <c r="M21" s="247"/>
      <c r="N21" s="248">
        <f aca="true" t="shared" si="3" ref="N21:N34">SUM(C21:M21)</f>
        <v>0</v>
      </c>
      <c r="O21" s="249"/>
      <c r="P21" s="247"/>
      <c r="Q21" s="247"/>
      <c r="R21" s="247"/>
      <c r="S21" s="247"/>
      <c r="T21" s="247"/>
      <c r="U21" s="247"/>
      <c r="V21" s="247"/>
      <c r="W21" s="247"/>
      <c r="X21" s="247"/>
      <c r="Y21" s="247"/>
      <c r="Z21" s="247"/>
      <c r="AA21" s="247"/>
      <c r="AB21" s="248">
        <f aca="true" t="shared" si="4" ref="AB21:AB34">SUM(O21:AA21)</f>
        <v>0</v>
      </c>
    </row>
    <row r="22" spans="1:28" ht="12">
      <c r="A22" s="20">
        <f>Statistics!A25</f>
        <v>131</v>
      </c>
      <c r="B22" s="67" t="str">
        <f>Statistics!C25</f>
        <v>DVS</v>
      </c>
      <c r="C22" s="251"/>
      <c r="D22" s="251"/>
      <c r="E22" s="251"/>
      <c r="F22" s="251"/>
      <c r="G22" s="250"/>
      <c r="H22" s="251"/>
      <c r="I22" s="251"/>
      <c r="J22" s="251"/>
      <c r="K22" s="251"/>
      <c r="L22" s="251"/>
      <c r="M22" s="251"/>
      <c r="N22" s="252">
        <f t="shared" si="3"/>
        <v>0</v>
      </c>
      <c r="O22" s="93"/>
      <c r="P22" s="251"/>
      <c r="Q22" s="251"/>
      <c r="R22" s="251"/>
      <c r="S22" s="251"/>
      <c r="T22" s="251"/>
      <c r="U22" s="251"/>
      <c r="V22" s="251"/>
      <c r="W22" s="251"/>
      <c r="X22" s="251"/>
      <c r="Y22" s="251"/>
      <c r="Z22" s="251"/>
      <c r="AA22" s="251"/>
      <c r="AB22" s="252">
        <f t="shared" si="4"/>
        <v>0</v>
      </c>
    </row>
    <row r="23" spans="1:28" ht="12">
      <c r="A23" s="20">
        <f>Statistics!A26</f>
        <v>23</v>
      </c>
      <c r="B23" s="67" t="str">
        <f>Statistics!C26</f>
        <v>Eris Discordia</v>
      </c>
      <c r="C23" s="251"/>
      <c r="D23" s="251"/>
      <c r="E23" s="251"/>
      <c r="F23" s="251"/>
      <c r="G23" s="250"/>
      <c r="H23" s="251"/>
      <c r="I23" s="251"/>
      <c r="J23" s="251"/>
      <c r="K23" s="251"/>
      <c r="L23" s="251"/>
      <c r="M23" s="251"/>
      <c r="N23" s="252">
        <f t="shared" si="3"/>
        <v>0</v>
      </c>
      <c r="O23" s="93"/>
      <c r="P23" s="251"/>
      <c r="Q23" s="251"/>
      <c r="R23" s="251"/>
      <c r="S23" s="251"/>
      <c r="T23" s="251"/>
      <c r="U23" s="251"/>
      <c r="V23" s="251"/>
      <c r="W23" s="251"/>
      <c r="X23" s="251"/>
      <c r="Y23" s="251"/>
      <c r="Z23" s="251"/>
      <c r="AA23" s="251"/>
      <c r="AB23" s="252">
        <f t="shared" si="4"/>
        <v>0</v>
      </c>
    </row>
    <row r="24" spans="1:28" ht="12">
      <c r="A24" s="20">
        <f>Statistics!A27</f>
        <v>4</v>
      </c>
      <c r="B24" s="67" t="str">
        <f>Statistics!C27</f>
        <v>Eva Lye</v>
      </c>
      <c r="C24" s="251"/>
      <c r="D24" s="251"/>
      <c r="E24" s="251"/>
      <c r="F24" s="251"/>
      <c r="G24" s="250"/>
      <c r="H24" s="251"/>
      <c r="I24" s="251"/>
      <c r="J24" s="251"/>
      <c r="K24" s="251"/>
      <c r="L24" s="251"/>
      <c r="M24" s="251"/>
      <c r="N24" s="252">
        <f t="shared" si="3"/>
        <v>0</v>
      </c>
      <c r="O24" s="93"/>
      <c r="P24" s="251"/>
      <c r="Q24" s="251"/>
      <c r="R24" s="251"/>
      <c r="S24" s="251"/>
      <c r="T24" s="251"/>
      <c r="U24" s="251"/>
      <c r="V24" s="251"/>
      <c r="W24" s="251"/>
      <c r="X24" s="251"/>
      <c r="Y24" s="251"/>
      <c r="Z24" s="251"/>
      <c r="AA24" s="251"/>
      <c r="AB24" s="252">
        <f t="shared" si="4"/>
        <v>0</v>
      </c>
    </row>
    <row r="25" spans="1:28" ht="12">
      <c r="A25" s="20" t="str">
        <f>Statistics!A28</f>
        <v>&lt;3</v>
      </c>
      <c r="B25" s="67" t="str">
        <f>Statistics!C28</f>
        <v>Heavens to Betsy</v>
      </c>
      <c r="C25" s="251"/>
      <c r="D25" s="251"/>
      <c r="E25" s="251"/>
      <c r="F25" s="251"/>
      <c r="G25" s="250"/>
      <c r="H25" s="251"/>
      <c r="I25" s="251"/>
      <c r="J25" s="251"/>
      <c r="K25" s="251"/>
      <c r="L25" s="251"/>
      <c r="M25" s="251"/>
      <c r="N25" s="252">
        <f t="shared" si="3"/>
        <v>0</v>
      </c>
      <c r="O25" s="93"/>
      <c r="P25" s="251"/>
      <c r="Q25" s="251"/>
      <c r="R25" s="251"/>
      <c r="S25" s="251"/>
      <c r="T25" s="251"/>
      <c r="U25" s="251"/>
      <c r="V25" s="251"/>
      <c r="W25" s="251"/>
      <c r="X25" s="251"/>
      <c r="Y25" s="251"/>
      <c r="Z25" s="251"/>
      <c r="AA25" s="251"/>
      <c r="AB25" s="252">
        <f t="shared" si="4"/>
        <v>0</v>
      </c>
    </row>
    <row r="26" spans="1:28" ht="12">
      <c r="A26" s="20">
        <f>Statistics!A29</f>
        <v>110</v>
      </c>
      <c r="B26" s="67" t="str">
        <f>Statistics!C29</f>
        <v>Kitty Crowbar</v>
      </c>
      <c r="C26" s="251"/>
      <c r="D26" s="251"/>
      <c r="E26" s="251"/>
      <c r="F26" s="251"/>
      <c r="G26" s="250"/>
      <c r="H26" s="251"/>
      <c r="I26" s="251"/>
      <c r="J26" s="251"/>
      <c r="K26" s="251"/>
      <c r="L26" s="251"/>
      <c r="M26" s="251"/>
      <c r="N26" s="252">
        <f t="shared" si="3"/>
        <v>0</v>
      </c>
      <c r="O26" s="93"/>
      <c r="P26" s="251"/>
      <c r="Q26" s="251"/>
      <c r="R26" s="251"/>
      <c r="S26" s="251"/>
      <c r="T26" s="251"/>
      <c r="U26" s="251"/>
      <c r="V26" s="251"/>
      <c r="W26" s="251"/>
      <c r="X26" s="251"/>
      <c r="Y26" s="251"/>
      <c r="Z26" s="251"/>
      <c r="AA26" s="251"/>
      <c r="AB26" s="252">
        <f t="shared" si="4"/>
        <v>0</v>
      </c>
    </row>
    <row r="27" spans="1:28" ht="12">
      <c r="A27" s="20">
        <f>Statistics!A30</f>
        <v>5</v>
      </c>
      <c r="B27" s="67" t="str">
        <f>Statistics!C30</f>
        <v>Lucy Lastkiss</v>
      </c>
      <c r="C27" s="251"/>
      <c r="D27" s="251"/>
      <c r="E27" s="251"/>
      <c r="F27" s="251"/>
      <c r="G27" s="250"/>
      <c r="H27" s="251"/>
      <c r="I27" s="251"/>
      <c r="J27" s="251"/>
      <c r="K27" s="251"/>
      <c r="L27" s="251"/>
      <c r="M27" s="251"/>
      <c r="N27" s="252">
        <f t="shared" si="3"/>
        <v>0</v>
      </c>
      <c r="O27" s="93"/>
      <c r="P27" s="251"/>
      <c r="Q27" s="251"/>
      <c r="R27" s="251"/>
      <c r="S27" s="251"/>
      <c r="T27" s="251"/>
      <c r="U27" s="251"/>
      <c r="V27" s="251"/>
      <c r="W27" s="251"/>
      <c r="X27" s="251"/>
      <c r="Y27" s="251"/>
      <c r="Z27" s="251"/>
      <c r="AA27" s="251"/>
      <c r="AB27" s="252">
        <f t="shared" si="4"/>
        <v>0</v>
      </c>
    </row>
    <row r="28" spans="1:28" ht="12">
      <c r="A28" s="20">
        <f>Statistics!A31</f>
        <v>27</v>
      </c>
      <c r="B28" s="67" t="str">
        <f>Statistics!C31</f>
        <v>Marcy Killer</v>
      </c>
      <c r="C28" s="251"/>
      <c r="D28" s="251"/>
      <c r="E28" s="251"/>
      <c r="F28" s="251"/>
      <c r="G28" s="250"/>
      <c r="H28" s="251"/>
      <c r="I28" s="251"/>
      <c r="J28" s="251"/>
      <c r="K28" s="251"/>
      <c r="L28" s="251"/>
      <c r="M28" s="251"/>
      <c r="N28" s="252">
        <f t="shared" si="3"/>
        <v>0</v>
      </c>
      <c r="O28" s="93"/>
      <c r="P28" s="251"/>
      <c r="Q28" s="251"/>
      <c r="R28" s="251"/>
      <c r="S28" s="251"/>
      <c r="T28" s="251"/>
      <c r="U28" s="251"/>
      <c r="V28" s="251"/>
      <c r="W28" s="251"/>
      <c r="X28" s="251"/>
      <c r="Y28" s="251"/>
      <c r="Z28" s="251"/>
      <c r="AA28" s="251"/>
      <c r="AB28" s="252">
        <f t="shared" si="4"/>
        <v>0</v>
      </c>
    </row>
    <row r="29" spans="1:28" ht="12">
      <c r="A29" s="20">
        <f>Statistics!A32</f>
        <v>36</v>
      </c>
      <c r="B29" s="67" t="str">
        <f>Statistics!C32</f>
        <v>Penelope Bruz</v>
      </c>
      <c r="C29" s="251"/>
      <c r="D29" s="251"/>
      <c r="E29" s="251"/>
      <c r="F29" s="251"/>
      <c r="G29" s="250"/>
      <c r="H29" s="251"/>
      <c r="I29" s="251"/>
      <c r="J29" s="251"/>
      <c r="K29" s="251"/>
      <c r="L29" s="251"/>
      <c r="M29" s="251"/>
      <c r="N29" s="252">
        <f t="shared" si="3"/>
        <v>0</v>
      </c>
      <c r="O29" s="93"/>
      <c r="P29" s="251"/>
      <c r="Q29" s="251"/>
      <c r="R29" s="251"/>
      <c r="S29" s="251"/>
      <c r="T29" s="251"/>
      <c r="U29" s="251"/>
      <c r="V29" s="251"/>
      <c r="W29" s="251"/>
      <c r="X29" s="251"/>
      <c r="Y29" s="251"/>
      <c r="Z29" s="251"/>
      <c r="AA29" s="251"/>
      <c r="AB29" s="252">
        <f t="shared" si="4"/>
        <v>0</v>
      </c>
    </row>
    <row r="30" spans="1:28" ht="12">
      <c r="A30" s="20">
        <f>Statistics!A33</f>
        <v>1492</v>
      </c>
      <c r="B30" s="67" t="str">
        <f>Statistics!C33</f>
        <v>Princess America</v>
      </c>
      <c r="C30" s="251"/>
      <c r="D30" s="251"/>
      <c r="E30" s="251"/>
      <c r="F30" s="251"/>
      <c r="G30" s="250"/>
      <c r="H30" s="251"/>
      <c r="I30" s="251"/>
      <c r="J30" s="251"/>
      <c r="K30" s="251"/>
      <c r="L30" s="251"/>
      <c r="M30" s="251"/>
      <c r="N30" s="252">
        <f t="shared" si="3"/>
        <v>0</v>
      </c>
      <c r="O30" s="93"/>
      <c r="P30" s="251"/>
      <c r="Q30" s="251"/>
      <c r="R30" s="251"/>
      <c r="S30" s="251"/>
      <c r="T30" s="251"/>
      <c r="U30" s="251"/>
      <c r="V30" s="251"/>
      <c r="W30" s="251"/>
      <c r="X30" s="251"/>
      <c r="Y30" s="251"/>
      <c r="Z30" s="251"/>
      <c r="AA30" s="251"/>
      <c r="AB30" s="252">
        <f t="shared" si="4"/>
        <v>0</v>
      </c>
    </row>
    <row r="31" spans="1:28" ht="12">
      <c r="A31" s="20">
        <f>Statistics!A34</f>
        <v>77</v>
      </c>
      <c r="B31" s="67" t="str">
        <f>Statistics!C34</f>
        <v>Roxy Rockett</v>
      </c>
      <c r="C31" s="251"/>
      <c r="D31" s="251"/>
      <c r="E31" s="251"/>
      <c r="F31" s="251"/>
      <c r="G31" s="250"/>
      <c r="H31" s="251"/>
      <c r="I31" s="251"/>
      <c r="J31" s="251"/>
      <c r="K31" s="251"/>
      <c r="L31" s="251"/>
      <c r="M31" s="251"/>
      <c r="N31" s="252">
        <f t="shared" si="3"/>
        <v>0</v>
      </c>
      <c r="O31" s="93"/>
      <c r="P31" s="251"/>
      <c r="Q31" s="251"/>
      <c r="R31" s="251"/>
      <c r="S31" s="251"/>
      <c r="T31" s="251"/>
      <c r="U31" s="251"/>
      <c r="V31" s="251"/>
      <c r="W31" s="251"/>
      <c r="X31" s="251"/>
      <c r="Y31" s="251"/>
      <c r="Z31" s="251"/>
      <c r="AA31" s="251"/>
      <c r="AB31" s="252">
        <f t="shared" si="4"/>
        <v>0</v>
      </c>
    </row>
    <row r="32" spans="1:28" ht="12">
      <c r="A32" s="20">
        <f>Statistics!A35</f>
        <v>56</v>
      </c>
      <c r="B32" s="67" t="str">
        <f>Statistics!C35</f>
        <v>Shirley Temper</v>
      </c>
      <c r="C32" s="251"/>
      <c r="D32" s="251"/>
      <c r="E32" s="251"/>
      <c r="F32" s="251"/>
      <c r="G32" s="250"/>
      <c r="H32" s="251"/>
      <c r="I32" s="251"/>
      <c r="J32" s="251"/>
      <c r="K32" s="251"/>
      <c r="L32" s="251"/>
      <c r="M32" s="251"/>
      <c r="N32" s="252">
        <f t="shared" si="3"/>
        <v>0</v>
      </c>
      <c r="O32" s="93"/>
      <c r="P32" s="251"/>
      <c r="Q32" s="251"/>
      <c r="R32" s="251"/>
      <c r="S32" s="251"/>
      <c r="T32" s="251"/>
      <c r="U32" s="251"/>
      <c r="V32" s="251"/>
      <c r="W32" s="251"/>
      <c r="X32" s="251"/>
      <c r="Y32" s="251"/>
      <c r="Z32" s="251"/>
      <c r="AA32" s="251"/>
      <c r="AB32" s="252">
        <f t="shared" si="4"/>
        <v>0</v>
      </c>
    </row>
    <row r="33" spans="1:28" ht="12">
      <c r="A33" s="20">
        <f>Statistics!A36</f>
        <v>73</v>
      </c>
      <c r="B33" s="67" t="str">
        <f>Statistics!C36</f>
        <v>Zella Lugosi</v>
      </c>
      <c r="C33" s="251"/>
      <c r="D33" s="251"/>
      <c r="E33" s="251"/>
      <c r="F33" s="251"/>
      <c r="G33" s="250"/>
      <c r="H33" s="251"/>
      <c r="I33" s="251"/>
      <c r="J33" s="251"/>
      <c r="K33" s="251"/>
      <c r="L33" s="251"/>
      <c r="M33" s="251"/>
      <c r="N33" s="252">
        <f t="shared" si="3"/>
        <v>0</v>
      </c>
      <c r="O33" s="93"/>
      <c r="P33" s="251"/>
      <c r="Q33" s="251"/>
      <c r="R33" s="251"/>
      <c r="S33" s="251"/>
      <c r="T33" s="251"/>
      <c r="U33" s="251"/>
      <c r="V33" s="251"/>
      <c r="W33" s="251"/>
      <c r="X33" s="251"/>
      <c r="Y33" s="251"/>
      <c r="Z33" s="251"/>
      <c r="AA33" s="251"/>
      <c r="AB33" s="252">
        <f t="shared" si="4"/>
        <v>0</v>
      </c>
    </row>
    <row r="34" spans="1:28" ht="12.75" thickBot="1">
      <c r="A34" s="20">
        <f>Statistics!A37</f>
        <v>0</v>
      </c>
      <c r="B34" s="67">
        <f>Statistics!C37</f>
        <v>0</v>
      </c>
      <c r="C34" s="261"/>
      <c r="D34" s="261"/>
      <c r="E34" s="261"/>
      <c r="F34" s="261"/>
      <c r="G34" s="262"/>
      <c r="H34" s="261"/>
      <c r="I34" s="261"/>
      <c r="J34" s="261"/>
      <c r="K34" s="261"/>
      <c r="L34" s="261"/>
      <c r="M34" s="261"/>
      <c r="N34" s="263">
        <f t="shared" si="3"/>
        <v>0</v>
      </c>
      <c r="O34" s="95"/>
      <c r="P34" s="261"/>
      <c r="Q34" s="261"/>
      <c r="R34" s="261"/>
      <c r="S34" s="261"/>
      <c r="T34" s="261"/>
      <c r="U34" s="261"/>
      <c r="V34" s="261"/>
      <c r="W34" s="261"/>
      <c r="X34" s="261"/>
      <c r="Y34" s="261"/>
      <c r="Z34" s="261"/>
      <c r="AA34" s="261"/>
      <c r="AB34" s="263">
        <f t="shared" si="4"/>
        <v>0</v>
      </c>
    </row>
    <row r="35" spans="1:28" ht="12.75" thickBot="1">
      <c r="A35" s="256"/>
      <c r="B35" s="257" t="s">
        <v>268</v>
      </c>
      <c r="C35" s="258">
        <f aca="true" t="shared" si="5" ref="C35:AB35">SUM(C21:C34)</f>
        <v>0</v>
      </c>
      <c r="D35" s="259">
        <f t="shared" si="5"/>
        <v>0</v>
      </c>
      <c r="E35" s="259">
        <f t="shared" si="5"/>
        <v>0</v>
      </c>
      <c r="F35" s="259">
        <f t="shared" si="5"/>
        <v>0</v>
      </c>
      <c r="G35" s="259">
        <f t="shared" si="5"/>
        <v>0</v>
      </c>
      <c r="H35" s="259">
        <f t="shared" si="5"/>
        <v>0</v>
      </c>
      <c r="I35" s="259">
        <f t="shared" si="5"/>
        <v>0</v>
      </c>
      <c r="J35" s="259">
        <f t="shared" si="5"/>
        <v>0</v>
      </c>
      <c r="K35" s="259">
        <f t="shared" si="5"/>
        <v>0</v>
      </c>
      <c r="L35" s="259">
        <f t="shared" si="5"/>
        <v>0</v>
      </c>
      <c r="M35" s="259">
        <f t="shared" si="5"/>
        <v>0</v>
      </c>
      <c r="N35" s="260">
        <f t="shared" si="5"/>
        <v>0</v>
      </c>
      <c r="O35" s="258">
        <f t="shared" si="5"/>
        <v>0</v>
      </c>
      <c r="P35" s="259">
        <f t="shared" si="5"/>
        <v>0</v>
      </c>
      <c r="Q35" s="259">
        <f t="shared" si="5"/>
        <v>0</v>
      </c>
      <c r="R35" s="259">
        <f t="shared" si="5"/>
        <v>0</v>
      </c>
      <c r="S35" s="259">
        <f t="shared" si="5"/>
        <v>0</v>
      </c>
      <c r="T35" s="259">
        <f t="shared" si="5"/>
        <v>0</v>
      </c>
      <c r="U35" s="259">
        <f t="shared" si="5"/>
        <v>0</v>
      </c>
      <c r="V35" s="259">
        <f t="shared" si="5"/>
        <v>0</v>
      </c>
      <c r="W35" s="259">
        <f t="shared" si="5"/>
        <v>0</v>
      </c>
      <c r="X35" s="259">
        <f t="shared" si="5"/>
        <v>0</v>
      </c>
      <c r="Y35" s="259">
        <f t="shared" si="5"/>
        <v>0</v>
      </c>
      <c r="Z35" s="259">
        <f t="shared" si="5"/>
        <v>0</v>
      </c>
      <c r="AA35" s="259">
        <f t="shared" si="5"/>
        <v>0</v>
      </c>
      <c r="AB35" s="260">
        <f t="shared" si="5"/>
        <v>0</v>
      </c>
    </row>
  </sheetData>
  <mergeCells count="4">
    <mergeCell ref="C1:N1"/>
    <mergeCell ref="C19:N19"/>
    <mergeCell ref="O1:AB1"/>
    <mergeCell ref="O19:AB1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N84"/>
  <sheetViews>
    <sheetView workbookViewId="0" topLeftCell="A33">
      <selection activeCell="A1" sqref="A1:I1"/>
    </sheetView>
  </sheetViews>
  <sheetFormatPr defaultColWidth="11.421875" defaultRowHeight="12.75"/>
  <cols>
    <col min="1" max="1" width="7.8515625" style="0" bestFit="1" customWidth="1"/>
    <col min="2" max="2" width="5.28125" style="0" bestFit="1" customWidth="1"/>
    <col min="3" max="3" width="2.28125" style="0" bestFit="1" customWidth="1"/>
    <col min="4" max="5" width="2.140625" style="0" bestFit="1" customWidth="1"/>
    <col min="6" max="9" width="2.28125" style="0" bestFit="1" customWidth="1"/>
    <col min="10" max="10" width="2.140625" style="0" bestFit="1" customWidth="1"/>
    <col min="11" max="11" width="2.28125" style="0" bestFit="1" customWidth="1"/>
    <col min="12" max="12" width="2.140625" style="0" bestFit="1" customWidth="1"/>
    <col min="13" max="13" width="2.28125" style="0" bestFit="1" customWidth="1"/>
    <col min="14" max="14" width="2.140625" style="0" bestFit="1" customWidth="1"/>
    <col min="15" max="18" width="2.28125" style="0" bestFit="1" customWidth="1"/>
    <col min="19" max="20" width="2.140625" style="0" bestFit="1" customWidth="1"/>
    <col min="21" max="21" width="2.28125" style="0" bestFit="1" customWidth="1"/>
    <col min="22" max="22" width="2.140625" style="0" bestFit="1" customWidth="1"/>
    <col min="23" max="30" width="2.28125" style="0" bestFit="1" customWidth="1"/>
    <col min="31" max="31" width="2.28125" style="0" customWidth="1"/>
    <col min="32" max="32" width="2.140625" style="0" bestFit="1" customWidth="1"/>
    <col min="33" max="34" width="2.28125" style="0" customWidth="1"/>
    <col min="35" max="35" width="2.140625" style="0" bestFit="1" customWidth="1"/>
    <col min="36" max="36" width="5.421875" style="0" bestFit="1" customWidth="1"/>
    <col min="37" max="37" width="6.7109375" style="0" bestFit="1" customWidth="1"/>
    <col min="38" max="38" width="4.8515625" style="0" bestFit="1" customWidth="1"/>
    <col min="39" max="40" width="3.140625" style="0" bestFit="1" customWidth="1"/>
  </cols>
  <sheetData>
    <row r="1" spans="1:40" ht="15.75" thickBot="1">
      <c r="A1" s="535" t="str">
        <f>A3&amp;"' Statsperson:"</f>
        <v>DDGs' Statsperson:</v>
      </c>
      <c r="B1" s="535"/>
      <c r="C1" s="535"/>
      <c r="D1" s="535"/>
      <c r="E1" s="535"/>
      <c r="F1" s="535"/>
      <c r="G1" s="535"/>
      <c r="H1" s="535"/>
      <c r="I1" s="535"/>
      <c r="J1" s="536" t="s">
        <v>5</v>
      </c>
      <c r="K1" s="536"/>
      <c r="L1" s="536"/>
      <c r="M1" s="536"/>
      <c r="N1" s="536"/>
      <c r="O1" s="536"/>
      <c r="P1" s="536"/>
      <c r="Q1" s="536"/>
      <c r="R1" s="536"/>
      <c r="S1" s="536"/>
      <c r="T1" s="536"/>
      <c r="U1" s="536"/>
      <c r="V1" s="536"/>
      <c r="AI1" s="44"/>
      <c r="AJ1" s="44"/>
      <c r="AK1" s="44"/>
      <c r="AL1" s="311"/>
      <c r="AM1" s="311"/>
      <c r="AN1" s="311"/>
    </row>
    <row r="2" spans="3:40" ht="13.5" thickBot="1">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312"/>
      <c r="AG2" s="313"/>
      <c r="AH2" s="313"/>
      <c r="AI2" s="314"/>
      <c r="AJ2" s="315" t="s">
        <v>6</v>
      </c>
      <c r="AK2" s="315" t="s">
        <v>271</v>
      </c>
      <c r="AL2" s="44"/>
      <c r="AM2" s="44"/>
      <c r="AN2" s="44"/>
    </row>
    <row r="3" spans="1:40" ht="15.75" thickBot="1">
      <c r="A3" s="537" t="s">
        <v>7</v>
      </c>
      <c r="B3" s="538"/>
      <c r="C3" s="539" t="s">
        <v>8</v>
      </c>
      <c r="D3" s="540"/>
      <c r="E3" s="540"/>
      <c r="F3" s="540"/>
      <c r="G3" s="540"/>
      <c r="H3" s="540"/>
      <c r="I3" s="540"/>
      <c r="J3" s="540"/>
      <c r="K3" s="541"/>
      <c r="L3" s="316"/>
      <c r="M3" s="539" t="s">
        <v>9</v>
      </c>
      <c r="N3" s="540"/>
      <c r="O3" s="540"/>
      <c r="P3" s="540"/>
      <c r="Q3" s="540"/>
      <c r="R3" s="540"/>
      <c r="S3" s="540"/>
      <c r="T3" s="540"/>
      <c r="U3" s="541"/>
      <c r="V3" s="316"/>
      <c r="W3" s="539" t="s">
        <v>10</v>
      </c>
      <c r="X3" s="540"/>
      <c r="Y3" s="540"/>
      <c r="Z3" s="540"/>
      <c r="AA3" s="540"/>
      <c r="AB3" s="540"/>
      <c r="AC3" s="540"/>
      <c r="AD3" s="540"/>
      <c r="AE3" s="541"/>
      <c r="AF3" s="317"/>
      <c r="AG3" s="545" t="s">
        <v>11</v>
      </c>
      <c r="AH3" s="546"/>
      <c r="AI3" s="318"/>
      <c r="AJ3" s="319" t="s">
        <v>12</v>
      </c>
      <c r="AK3" s="320" t="s">
        <v>13</v>
      </c>
      <c r="AL3" s="321" t="s">
        <v>134</v>
      </c>
      <c r="AM3" s="322" t="s">
        <v>14</v>
      </c>
      <c r="AN3" s="322" t="s">
        <v>143</v>
      </c>
    </row>
    <row r="4" spans="1:40" ht="13.5" thickBot="1">
      <c r="A4" s="323" t="s">
        <v>73</v>
      </c>
      <c r="B4" s="324" t="s">
        <v>15</v>
      </c>
      <c r="C4" s="542"/>
      <c r="D4" s="543"/>
      <c r="E4" s="543"/>
      <c r="F4" s="543"/>
      <c r="G4" s="543"/>
      <c r="H4" s="543"/>
      <c r="I4" s="543"/>
      <c r="J4" s="543"/>
      <c r="K4" s="544"/>
      <c r="L4" s="325"/>
      <c r="M4" s="542"/>
      <c r="N4" s="543"/>
      <c r="O4" s="543"/>
      <c r="P4" s="543"/>
      <c r="Q4" s="543"/>
      <c r="R4" s="543"/>
      <c r="S4" s="543"/>
      <c r="T4" s="543"/>
      <c r="U4" s="544"/>
      <c r="V4" s="325"/>
      <c r="W4" s="542"/>
      <c r="X4" s="543"/>
      <c r="Y4" s="543"/>
      <c r="Z4" s="543"/>
      <c r="AA4" s="543"/>
      <c r="AB4" s="543"/>
      <c r="AC4" s="543"/>
      <c r="AD4" s="543"/>
      <c r="AE4" s="544"/>
      <c r="AF4" s="317"/>
      <c r="AG4" s="547"/>
      <c r="AH4" s="548"/>
      <c r="AI4" s="326"/>
      <c r="AJ4" s="319" t="s">
        <v>16</v>
      </c>
      <c r="AK4" s="320" t="s">
        <v>17</v>
      </c>
      <c r="AL4" s="327" t="s">
        <v>18</v>
      </c>
      <c r="AM4" s="328" t="s">
        <v>19</v>
      </c>
      <c r="AN4" s="329" t="s">
        <v>20</v>
      </c>
    </row>
    <row r="5" spans="1:40" ht="13.5" thickBot="1">
      <c r="A5" s="330"/>
      <c r="B5" s="331"/>
      <c r="C5" s="549"/>
      <c r="D5" s="550"/>
      <c r="E5" s="550"/>
      <c r="F5" s="550"/>
      <c r="G5" s="550"/>
      <c r="H5" s="550"/>
      <c r="I5" s="550"/>
      <c r="J5" s="550"/>
      <c r="K5" s="551"/>
      <c r="L5" s="332"/>
      <c r="M5" s="549"/>
      <c r="N5" s="550"/>
      <c r="O5" s="550"/>
      <c r="P5" s="550"/>
      <c r="Q5" s="550"/>
      <c r="R5" s="550"/>
      <c r="S5" s="550"/>
      <c r="T5" s="550"/>
      <c r="U5" s="551"/>
      <c r="V5" s="332"/>
      <c r="W5" s="549"/>
      <c r="X5" s="550"/>
      <c r="Y5" s="550"/>
      <c r="Z5" s="550"/>
      <c r="AA5" s="550"/>
      <c r="AB5" s="550"/>
      <c r="AC5" s="550"/>
      <c r="AD5" s="550"/>
      <c r="AE5" s="551"/>
      <c r="AF5" s="333"/>
      <c r="AG5" s="552"/>
      <c r="AH5" s="553"/>
      <c r="AI5" s="334"/>
      <c r="AJ5" s="335"/>
      <c r="AK5" s="336"/>
      <c r="AL5" s="337"/>
      <c r="AM5" s="338"/>
      <c r="AN5" s="339"/>
    </row>
    <row r="6" spans="1:40" ht="13.5" thickBot="1">
      <c r="A6" s="558" t="s">
        <v>128</v>
      </c>
      <c r="B6" s="560" t="s">
        <v>126</v>
      </c>
      <c r="C6" s="340">
        <v>1</v>
      </c>
      <c r="D6" s="341">
        <v>1</v>
      </c>
      <c r="E6" s="342"/>
      <c r="F6" s="341">
        <v>1</v>
      </c>
      <c r="G6" s="342"/>
      <c r="H6" s="341">
        <v>1</v>
      </c>
      <c r="I6" s="342"/>
      <c r="J6" s="342"/>
      <c r="K6" s="343"/>
      <c r="L6" s="344">
        <f>SUM(IF(C6=1,1,0),IF(D6=1,1,0),IF(E6=1,1,0),IF(F6=1,1,0),IF(G6=1,1,0),IF(H6=1,1,0),IF(I6=1,1,0),IF(J6=1,1,0),IF(K6=1,1,0),IF(C7=1,1,0),IF(D7=1,1,0),IF(E7=1,1,0),IF(F7=1,1,0),IF(G7=1,1,0),IF(H7=1,1,0),IF(I7=1,1,0),IF(J7=1,1,0),IF(K7=1,1,0))</f>
        <v>5</v>
      </c>
      <c r="M6" s="345" t="s">
        <v>21</v>
      </c>
      <c r="N6" s="341">
        <v>1</v>
      </c>
      <c r="O6" s="341">
        <v>1</v>
      </c>
      <c r="P6" s="342"/>
      <c r="Q6" s="346" t="s">
        <v>21</v>
      </c>
      <c r="R6" s="341">
        <v>1</v>
      </c>
      <c r="S6" s="342"/>
      <c r="T6" s="341">
        <v>1</v>
      </c>
      <c r="U6" s="347">
        <v>1</v>
      </c>
      <c r="V6" s="344">
        <f>SUM(IF(M6=1,1,0),IF(N6=1,1,0),IF(O6=1,1,0),IF(P6=1,1,0),IF(Q6=1,1,0),IF(R6=1,1,0),IF(S6=1,1,0),IF(T6=1,1,0),IF(U6=1,1,0),IF(M7=1,1,0),IF(N7=1,1,0),IF(O7=1,1,0),IF(P7=1,1,0),IF(Q7=1,1,0),IF(R7=1,1,0),IF(S7=1,1,0),IF(T7=1,1,0),IF(U7=1,1,0))</f>
        <v>6</v>
      </c>
      <c r="W6" s="348"/>
      <c r="X6" s="346" t="s">
        <v>21</v>
      </c>
      <c r="Y6" s="342"/>
      <c r="Z6" s="346" t="s">
        <v>21</v>
      </c>
      <c r="AA6" s="341">
        <v>1</v>
      </c>
      <c r="AB6" s="342"/>
      <c r="AC6" s="346" t="s">
        <v>21</v>
      </c>
      <c r="AD6" s="342"/>
      <c r="AE6" s="347">
        <v>1</v>
      </c>
      <c r="AF6" s="344">
        <f>SUM(IF(W6=1,1,0),IF(X6=1,1,0),IF(Y6=1,1,0),IF(Z6=1,1,0),IF(AA6=1,1,0),IF(AB6=1,1,0),IF(AC6=1,1,0),IF(AD6=1,1,0),IF(AE6=1,1,0),IF(W7=1,1,0),IF(X7=1,1,0),IF(Y7=1,1,0),IF(Z7=1,1,0),IF(AA7=1,1,0),IF(AB7=1,1,0),IF(AC7=1,1,0),IF(AD7=1,1,0),IF(AE7=1,1,0))</f>
        <v>3</v>
      </c>
      <c r="AG6" s="349"/>
      <c r="AH6" s="350"/>
      <c r="AI6" s="351">
        <f>SUM(IF(AG6=1,1,0),IF(AH6=1,1,0),IF(AG7=1,1,0),IF(AH7=1,1,0))</f>
        <v>0</v>
      </c>
      <c r="AJ6" s="352"/>
      <c r="AK6" s="353"/>
      <c r="AL6" s="354">
        <f>SUM(L6,V6,AF6,AI6)+IF(AA8&lt;&gt;"",AA8,0)</f>
        <v>20</v>
      </c>
      <c r="AM6" s="355">
        <f>IF(AL6&gt;0,(SUM(AJ6,AJ7)),"")</f>
        <v>0</v>
      </c>
      <c r="AN6" s="355">
        <f>IF(AL6&gt;0,(SUM(AK6,AK7,AK8)),"")</f>
        <v>0</v>
      </c>
    </row>
    <row r="7" spans="1:40" ht="13.5" thickBot="1">
      <c r="A7" s="559"/>
      <c r="B7" s="561"/>
      <c r="C7" s="356">
        <v>1</v>
      </c>
      <c r="D7" s="357"/>
      <c r="E7" s="357"/>
      <c r="F7" s="358" t="s">
        <v>21</v>
      </c>
      <c r="G7" s="357"/>
      <c r="H7" s="357"/>
      <c r="I7" s="357"/>
      <c r="J7" s="357"/>
      <c r="K7" s="359"/>
      <c r="L7" s="344">
        <f>SUM(IF(C6="X",1,0),IF(D6="X",1,0),IF(E6="X",1,0),IF(F6="X",1,0),IF(G6="X",1,0),IF(H6="X",1,0),IF(I6="X",1,0),IF(J6="X",1,0),IF(K6="X",1,0),IF(C7="X",1,0),IF(D7="X",1,0),IF(E7="X",1,0),IF(F7="X",1,0),IF(G7="X",1,0),IF(H7="X",1,0),IF(I7="X",1,0),IF(J7="X",1,0),IF(K7="X",1,0))</f>
        <v>1</v>
      </c>
      <c r="M7" s="360"/>
      <c r="N7" s="361">
        <v>1</v>
      </c>
      <c r="O7" s="357"/>
      <c r="P7" s="357"/>
      <c r="Q7" s="357"/>
      <c r="R7" s="357"/>
      <c r="S7" s="357"/>
      <c r="T7" s="357"/>
      <c r="U7" s="359"/>
      <c r="V7" s="344">
        <f>SUM(IF(M6="X",1,0),IF(N6="X",1,0),IF(O6="X",1,0),IF(P6="X",1,0),IF(Q6="X",1,0),IF(R6="X",1,0),IF(S6="X",1,0),IF(T6="X",1,0),IF(U6="X",1,0),IF(M7="X",1,0),IF(N7="X",1,0),IF(O7="X",1,0),IF(P7="X",1,0),IF(Q7="X",1,0),IF(R7="X",1,0),IF(S7="X",1,0),IF(T7="X",1,0),IF(U7="X",1,0))</f>
        <v>2</v>
      </c>
      <c r="W7" s="360"/>
      <c r="X7" s="361">
        <v>1</v>
      </c>
      <c r="Y7" s="357"/>
      <c r="Z7" s="357"/>
      <c r="AA7" s="357"/>
      <c r="AB7" s="357"/>
      <c r="AC7" s="357"/>
      <c r="AD7" s="357"/>
      <c r="AE7" s="359"/>
      <c r="AF7" s="344">
        <f>SUM(IF(W6="X",1,0),IF(X6="X",1,0),IF(Y6="X",1,0),IF(Z6="X",1,0),IF(AA6="X",1,0),IF(AB6="X",1,0),IF(AC6="X",1,0),IF(AD6="X",1,0),IF(AE6="X",1,0),IF(W7="X",1,0),IF(X7="X",1,0),IF(Y7="X",1,0),IF(Z7="X",1,0),IF(AA7="X",1,0),IF(AB7="X",1,0),IF(AC7="X",1,0),IF(AD7="X",1,0),IF(AE7="X",1,0))</f>
        <v>3</v>
      </c>
      <c r="AG7" s="362"/>
      <c r="AH7" s="363"/>
      <c r="AI7" s="351">
        <f>SUM(IF(AG6="X",1,0),IF(AH6="X",1,0),IF(AG7="X",1,0),IF(AH7="X",1,0))</f>
        <v>0</v>
      </c>
      <c r="AJ7" s="352"/>
      <c r="AK7" s="353"/>
      <c r="AL7" s="364" t="e">
        <f>IF(AL6&gt;0,AL6/AL176,"")</f>
        <v>#DIV/0!</v>
      </c>
      <c r="AM7" s="365">
        <f>IF(AL6&gt;0,AM6/AL6,"")</f>
        <v>0</v>
      </c>
      <c r="AN7" s="365">
        <f>IF(AL6&gt;0,AN6/AL6,"")</f>
        <v>0</v>
      </c>
    </row>
    <row r="8" spans="1:40" ht="13.5" thickBot="1">
      <c r="A8" s="562"/>
      <c r="B8" s="563"/>
      <c r="C8" s="566"/>
      <c r="D8" s="567"/>
      <c r="E8" s="567"/>
      <c r="F8" s="567"/>
      <c r="G8" s="567"/>
      <c r="H8" s="567"/>
      <c r="I8" s="567"/>
      <c r="J8" s="567"/>
      <c r="K8" s="568"/>
      <c r="L8" s="554"/>
      <c r="M8" s="566"/>
      <c r="N8" s="567"/>
      <c r="O8" s="567"/>
      <c r="P8" s="567"/>
      <c r="Q8" s="567"/>
      <c r="R8" s="567"/>
      <c r="S8" s="567"/>
      <c r="T8" s="567"/>
      <c r="U8" s="568"/>
      <c r="V8" s="554"/>
      <c r="W8" s="555" t="s">
        <v>22</v>
      </c>
      <c r="X8" s="556"/>
      <c r="Y8" s="556"/>
      <c r="Z8" s="557"/>
      <c r="AA8" s="577">
        <f>IF(SUM(L7,V7,AF7,AI7)&gt;0,SUM(L7,V7,AF7,AI7),"")</f>
        <v>6</v>
      </c>
      <c r="AB8" s="578"/>
      <c r="AC8" s="578"/>
      <c r="AD8" s="578"/>
      <c r="AE8" s="579"/>
      <c r="AF8" s="554"/>
      <c r="AG8" s="580"/>
      <c r="AH8" s="581"/>
      <c r="AI8" s="582"/>
      <c r="AJ8" s="366" t="s">
        <v>23</v>
      </c>
      <c r="AK8" s="353"/>
      <c r="AL8" s="569"/>
      <c r="AM8" s="570"/>
      <c r="AN8" s="571"/>
    </row>
    <row r="9" spans="1:40" ht="13.5" thickBot="1">
      <c r="A9" s="564"/>
      <c r="B9" s="565"/>
      <c r="C9" s="566"/>
      <c r="D9" s="567"/>
      <c r="E9" s="567"/>
      <c r="F9" s="567"/>
      <c r="G9" s="567"/>
      <c r="H9" s="567"/>
      <c r="I9" s="567"/>
      <c r="J9" s="567"/>
      <c r="K9" s="568"/>
      <c r="L9" s="554"/>
      <c r="M9" s="566"/>
      <c r="N9" s="567"/>
      <c r="O9" s="567"/>
      <c r="P9" s="567"/>
      <c r="Q9" s="567"/>
      <c r="R9" s="567"/>
      <c r="S9" s="567"/>
      <c r="T9" s="567"/>
      <c r="U9" s="568"/>
      <c r="V9" s="554"/>
      <c r="W9" s="526"/>
      <c r="X9" s="527"/>
      <c r="Y9" s="527"/>
      <c r="Z9" s="527"/>
      <c r="AA9" s="527"/>
      <c r="AB9" s="527"/>
      <c r="AC9" s="527"/>
      <c r="AD9" s="527"/>
      <c r="AE9" s="528"/>
      <c r="AF9" s="554"/>
      <c r="AG9" s="580"/>
      <c r="AH9" s="581"/>
      <c r="AI9" s="583"/>
      <c r="AJ9" s="367"/>
      <c r="AK9" s="368"/>
      <c r="AL9" s="572"/>
      <c r="AM9" s="573"/>
      <c r="AN9" s="574"/>
    </row>
    <row r="10" spans="1:40" ht="13.5" thickBot="1">
      <c r="A10" s="558" t="s">
        <v>24</v>
      </c>
      <c r="B10" s="575" t="s">
        <v>25</v>
      </c>
      <c r="C10" s="369"/>
      <c r="D10" s="370"/>
      <c r="E10" s="341">
        <v>1</v>
      </c>
      <c r="F10" s="370"/>
      <c r="G10" s="370"/>
      <c r="H10" s="370"/>
      <c r="I10" s="370"/>
      <c r="J10" s="341">
        <v>1</v>
      </c>
      <c r="K10" s="371"/>
      <c r="L10" s="372">
        <f>SUM(IF(C10=1,1,0),IF(D10=1,1,0),IF(E10=1,1,0),IF(F10=1,1,0),IF(G10=1,1,0),IF(H10=1,1,0),IF(I10=1,1,0),IF(J10=1,1,0),IF(K10=1,1,0),IF(C11=1,1,0),IF(D11=1,1,0),IF(E11=1,1,0),IF(F11=1,1,0),IF(G11=1,1,0),IF(H11=1,1,0),IF(I11=1,1,0),IF(J11=1,1,0),IF(K11=1,1,0))</f>
        <v>2</v>
      </c>
      <c r="M10" s="369"/>
      <c r="N10" s="341">
        <v>1</v>
      </c>
      <c r="O10" s="370"/>
      <c r="P10" s="370"/>
      <c r="Q10" s="370"/>
      <c r="R10" s="370"/>
      <c r="S10" s="341">
        <v>1</v>
      </c>
      <c r="T10" s="370"/>
      <c r="U10" s="371"/>
      <c r="V10" s="372">
        <f>SUM(IF(M10=1,1,0),IF(N10=1,1,0),IF(O10=1,1,0),IF(P10=1,1,0),IF(Q10=1,1,0),IF(R10=1,1,0),IF(S10=1,1,0),IF(T10=1,1,0),IF(U10=1,1,0),IF(M11=1,1,0),IF(N11=1,1,0),IF(O11=1,1,0),IF(P11=1,1,0),IF(Q11=1,1,0),IF(R11=1,1,0),IF(S11=1,1,0),IF(T11=1,1,0),IF(U11=1,1,0))</f>
        <v>3</v>
      </c>
      <c r="W10" s="369"/>
      <c r="X10" s="341">
        <v>1</v>
      </c>
      <c r="Y10" s="370"/>
      <c r="Z10" s="370"/>
      <c r="AA10" s="370"/>
      <c r="AB10" s="341">
        <v>1</v>
      </c>
      <c r="AC10" s="370"/>
      <c r="AD10" s="341">
        <v>1</v>
      </c>
      <c r="AE10" s="371"/>
      <c r="AF10" s="372">
        <f>SUM(IF(W10=1,1,0),IF(X10=1,1,0),IF(Y10=1,1,0),IF(Z10=1,1,0),IF(AA10=1,1,0),IF(AB10=1,1,0),IF(AC10=1,1,0),IF(AD10=1,1,0),IF(AE10=1,1,0),IF(W11=1,1,0),IF(X11=1,1,0),IF(Y11=1,1,0),IF(Z11=1,1,0),IF(AA11=1,1,0),IF(AB11=1,1,0),IF(AC11=1,1,0),IF(AD11=1,1,0),IF(AE11=1,1,0))</f>
        <v>4</v>
      </c>
      <c r="AG10" s="373"/>
      <c r="AH10" s="374"/>
      <c r="AI10" s="351">
        <f>SUM(IF(AG10=1,1,0),IF(AH10=1,1,0),IF(AG11=1,1,0),IF(AH11=1,1,0))</f>
        <v>0</v>
      </c>
      <c r="AJ10" s="375"/>
      <c r="AK10" s="376"/>
      <c r="AL10" s="354">
        <f>SUM(L10,V10,AF10,AI10)+IF(AA12&lt;&gt;"",AA12,0)</f>
        <v>10</v>
      </c>
      <c r="AM10" s="355">
        <f>IF(AL10&gt;0,(SUM(AJ10,AJ11)),"")</f>
        <v>0</v>
      </c>
      <c r="AN10" s="355">
        <f>IF(AL10&gt;0,(SUM(AK10,AK11,AK12)),"")</f>
        <v>0</v>
      </c>
    </row>
    <row r="11" spans="1:40" ht="13.5" thickBot="1">
      <c r="A11" s="559"/>
      <c r="B11" s="576"/>
      <c r="C11" s="377"/>
      <c r="D11" s="378"/>
      <c r="E11" s="378"/>
      <c r="F11" s="378"/>
      <c r="G11" s="378"/>
      <c r="H11" s="378"/>
      <c r="I11" s="378"/>
      <c r="J11" s="378"/>
      <c r="K11" s="379"/>
      <c r="L11" s="372">
        <f>SUM(IF(C10="X",1,0),IF(D10="X",1,0),IF(E10="X",1,0),IF(F10="X",1,0),IF(G10="X",1,0),IF(H10="X",1,0),IF(I10="X",1,0),IF(J10="X",1,0),IF(K10="X",1,0),IF(C11="X",1,0),IF(D11="X",1,0),IF(E11="X",1,0),IF(F11="X",1,0),IF(G11="X",1,0),IF(H11="X",1,0),IF(I11="X",1,0),IF(J11="X",1,0),IF(K11="X",1,0))</f>
        <v>0</v>
      </c>
      <c r="M11" s="380" t="s">
        <v>21</v>
      </c>
      <c r="N11" s="378"/>
      <c r="O11" s="361">
        <v>1</v>
      </c>
      <c r="P11" s="378"/>
      <c r="Q11" s="378"/>
      <c r="R11" s="378"/>
      <c r="S11" s="378"/>
      <c r="T11" s="378"/>
      <c r="U11" s="379"/>
      <c r="V11" s="372">
        <f>SUM(IF(M10="X",1,0),IF(N10="X",1,0),IF(O10="X",1,0),IF(P10="X",1,0),IF(Q10="X",1,0),IF(R10="X",1,0),IF(S10="X",1,0),IF(T10="X",1,0),IF(U10="X",1,0),IF(M11="X",1,0),IF(N11="X",1,0),IF(O11="X",1,0),IF(P11="X",1,0),IF(Q11="X",1,0),IF(R11="X",1,0),IF(S11="X",1,0),IF(T11="X",1,0),IF(U11="X",1,0))</f>
        <v>1</v>
      </c>
      <c r="W11" s="356">
        <v>1</v>
      </c>
      <c r="X11" s="378"/>
      <c r="Y11" s="378"/>
      <c r="Z11" s="378"/>
      <c r="AA11" s="378"/>
      <c r="AB11" s="378"/>
      <c r="AC11" s="378"/>
      <c r="AD11" s="378"/>
      <c r="AE11" s="379"/>
      <c r="AF11" s="372">
        <f>SUM(IF(W10="X",1,0),IF(X10="X",1,0),IF(Y10="X",1,0),IF(Z10="X",1,0),IF(AA10="X",1,0),IF(AB10="X",1,0),IF(AC10="X",1,0),IF(AD10="X",1,0),IF(AE10="X",1,0),IF(W11="X",1,0),IF(X11="X",1,0),IF(Y11="X",1,0),IF(Z11="X",1,0),IF(AA11="X",1,0),IF(AB11="X",1,0),IF(AC11="X",1,0),IF(AD11="X",1,0),IF(AE11="X",1,0))</f>
        <v>0</v>
      </c>
      <c r="AG11" s="381"/>
      <c r="AH11" s="382"/>
      <c r="AI11" s="351">
        <f>SUM(IF(AG10="X",1,0),IF(AH10="X",1,0),IF(AG11="X",1,0),IF(AH11="X",1,0))</f>
        <v>0</v>
      </c>
      <c r="AJ11" s="383"/>
      <c r="AK11" s="384"/>
      <c r="AL11" s="364" t="e">
        <f>IF(AL10&gt;0,AL10/AL176,"")</f>
        <v>#DIV/0!</v>
      </c>
      <c r="AM11" s="385">
        <f>IF(AL10&gt;0,AM10/AL10,"")</f>
        <v>0</v>
      </c>
      <c r="AN11" s="385">
        <f>IF(AL10&gt;0,AN10/AL10,"")</f>
        <v>0</v>
      </c>
    </row>
    <row r="12" spans="1:40" ht="13.5" thickBot="1">
      <c r="A12" s="562"/>
      <c r="B12" s="563"/>
      <c r="C12" s="566"/>
      <c r="D12" s="567"/>
      <c r="E12" s="567"/>
      <c r="F12" s="567"/>
      <c r="G12" s="567"/>
      <c r="H12" s="567"/>
      <c r="I12" s="567"/>
      <c r="J12" s="567"/>
      <c r="K12" s="568"/>
      <c r="L12" s="554"/>
      <c r="M12" s="566"/>
      <c r="N12" s="567"/>
      <c r="O12" s="567"/>
      <c r="P12" s="567"/>
      <c r="Q12" s="567"/>
      <c r="R12" s="567"/>
      <c r="S12" s="567"/>
      <c r="T12" s="567"/>
      <c r="U12" s="568"/>
      <c r="V12" s="554"/>
      <c r="W12" s="555" t="s">
        <v>22</v>
      </c>
      <c r="X12" s="556"/>
      <c r="Y12" s="556"/>
      <c r="Z12" s="557"/>
      <c r="AA12" s="577">
        <f>IF(SUM(L11,V11,AF11,AI11)&gt;0,SUM(L11,V11,AF11,AI11),"")</f>
        <v>1</v>
      </c>
      <c r="AB12" s="578"/>
      <c r="AC12" s="578"/>
      <c r="AD12" s="578"/>
      <c r="AE12" s="579"/>
      <c r="AF12" s="554"/>
      <c r="AG12" s="584"/>
      <c r="AH12" s="585"/>
      <c r="AI12" s="582"/>
      <c r="AJ12" s="366" t="s">
        <v>23</v>
      </c>
      <c r="AK12" s="386"/>
      <c r="AL12" s="588"/>
      <c r="AM12" s="589"/>
      <c r="AN12" s="590"/>
    </row>
    <row r="13" spans="1:40" ht="13.5" thickBot="1">
      <c r="A13" s="564"/>
      <c r="B13" s="565"/>
      <c r="C13" s="566"/>
      <c r="D13" s="567"/>
      <c r="E13" s="567"/>
      <c r="F13" s="567"/>
      <c r="G13" s="567"/>
      <c r="H13" s="567"/>
      <c r="I13" s="567"/>
      <c r="J13" s="567"/>
      <c r="K13" s="568"/>
      <c r="L13" s="554"/>
      <c r="M13" s="566"/>
      <c r="N13" s="567"/>
      <c r="O13" s="567"/>
      <c r="P13" s="567"/>
      <c r="Q13" s="567"/>
      <c r="R13" s="567"/>
      <c r="S13" s="567"/>
      <c r="T13" s="567"/>
      <c r="U13" s="568"/>
      <c r="V13" s="554"/>
      <c r="W13" s="526"/>
      <c r="X13" s="527"/>
      <c r="Y13" s="527"/>
      <c r="Z13" s="527"/>
      <c r="AA13" s="527"/>
      <c r="AB13" s="527"/>
      <c r="AC13" s="527"/>
      <c r="AD13" s="527"/>
      <c r="AE13" s="528"/>
      <c r="AF13" s="554"/>
      <c r="AG13" s="586"/>
      <c r="AH13" s="587"/>
      <c r="AI13" s="583"/>
      <c r="AJ13" s="367"/>
      <c r="AK13" s="368"/>
      <c r="AL13" s="591"/>
      <c r="AM13" s="592"/>
      <c r="AN13" s="593"/>
    </row>
    <row r="14" spans="1:40" ht="13.5" thickBot="1">
      <c r="A14" s="558" t="s">
        <v>132</v>
      </c>
      <c r="B14" s="594" t="s">
        <v>26</v>
      </c>
      <c r="C14" s="340">
        <v>1</v>
      </c>
      <c r="D14" s="341">
        <v>1</v>
      </c>
      <c r="E14" s="342"/>
      <c r="F14" s="342"/>
      <c r="G14" s="342"/>
      <c r="H14" s="341">
        <v>1</v>
      </c>
      <c r="I14" s="346" t="s">
        <v>21</v>
      </c>
      <c r="J14" s="342"/>
      <c r="K14" s="347">
        <v>1</v>
      </c>
      <c r="L14" s="344">
        <f>SUM(IF(C14=1,1,0),IF(D14=1,1,0),IF(E14=1,1,0),IF(F14=1,1,0),IF(G14=1,1,0),IF(H14=1,1,0),IF(I14=1,1,0),IF(J14=1,1,0),IF(K14=1,1,0),IF(C15=1,1,0),IF(D15=1,1,0),IF(E15=1,1,0),IF(F15=1,1,0),IF(G15=1,1,0),IF(H15=1,1,0),IF(I15=1,1,0),IF(J15=1,1,0),IF(K15=1,1,0))</f>
        <v>8</v>
      </c>
      <c r="M14" s="340">
        <v>1</v>
      </c>
      <c r="N14" s="342"/>
      <c r="O14" s="341">
        <v>1</v>
      </c>
      <c r="P14" s="342"/>
      <c r="Q14" s="346" t="s">
        <v>21</v>
      </c>
      <c r="R14" s="341">
        <v>1</v>
      </c>
      <c r="S14" s="342"/>
      <c r="T14" s="341">
        <v>1</v>
      </c>
      <c r="U14" s="343"/>
      <c r="V14" s="344">
        <f>SUM(IF(M14=1,1,0),IF(N14=1,1,0),IF(O14=1,1,0),IF(P14=1,1,0),IF(Q14=1,1,0),IF(R14=1,1,0),IF(S14=1,1,0),IF(T14=1,1,0),IF(U14=1,1,0),IF(M15=1,1,0),IF(N15=1,1,0),IF(O15=1,1,0),IF(P15=1,1,0),IF(Q15=1,1,0),IF(R15=1,1,0),IF(S15=1,1,0),IF(T15=1,1,0),IF(U15=1,1,0))</f>
        <v>5</v>
      </c>
      <c r="W14" s="345" t="s">
        <v>21</v>
      </c>
      <c r="X14" s="342"/>
      <c r="Y14" s="341">
        <v>1</v>
      </c>
      <c r="Z14" s="342"/>
      <c r="AA14" s="342"/>
      <c r="AB14" s="342"/>
      <c r="AC14" s="342"/>
      <c r="AD14" s="346" t="s">
        <v>21</v>
      </c>
      <c r="AE14" s="343"/>
      <c r="AF14" s="344">
        <f>SUM(IF(W14=1,1,0),IF(X14=1,1,0),IF(Y14=1,1,0),IF(Z14=1,1,0),IF(AA14=1,1,0),IF(AB14=1,1,0),IF(AC14=1,1,0),IF(AD14=1,1,0),IF(AE14=1,1,0),IF(W15=1,1,0),IF(X15=1,1,0),IF(Y15=1,1,0),IF(Z15=1,1,0),IF(AA15=1,1,0),IF(AB15=1,1,0),IF(AC15=1,1,0),IF(AD15=1,1,0),IF(AE15=1,1,0))</f>
        <v>2</v>
      </c>
      <c r="AG14" s="349"/>
      <c r="AH14" s="350"/>
      <c r="AI14" s="351">
        <f>SUM(IF(AG14=1,1,0),IF(AH14=1,1,0),IF(AG15=1,1,0),IF(AH15=1,1,0))</f>
        <v>0</v>
      </c>
      <c r="AJ14" s="352"/>
      <c r="AK14" s="353"/>
      <c r="AL14" s="354">
        <f>SUM(L14,V14,AF14,AI14)+IF(AA16&lt;&gt;"",AA16,0)</f>
        <v>20</v>
      </c>
      <c r="AM14" s="355">
        <f>IF(AL14&gt;0,(SUM(AJ14,AJ15)),"")</f>
        <v>0</v>
      </c>
      <c r="AN14" s="355">
        <f>IF(AL14&gt;0,(SUM(AK14,AK15,AK16)),"")</f>
        <v>0</v>
      </c>
    </row>
    <row r="15" spans="1:40" ht="13.5" thickBot="1">
      <c r="A15" s="559"/>
      <c r="B15" s="595"/>
      <c r="C15" s="356">
        <v>1</v>
      </c>
      <c r="D15" s="361">
        <v>1</v>
      </c>
      <c r="E15" s="361">
        <v>1</v>
      </c>
      <c r="F15" s="361">
        <v>1</v>
      </c>
      <c r="G15" s="357"/>
      <c r="H15" s="357"/>
      <c r="I15" s="357"/>
      <c r="J15" s="357"/>
      <c r="K15" s="359"/>
      <c r="L15" s="344">
        <f>SUM(IF(C14="X",1,0),IF(D14="X",1,0),IF(E14="X",1,0),IF(F14="X",1,0),IF(G14="X",1,0),IF(H14="X",1,0),IF(I14="X",1,0),IF(J14="X",1,0),IF(K14="X",1,0),IF(C15="X",1,0),IF(D15="X",1,0),IF(E15="X",1,0),IF(F15="X",1,0),IF(G15="X",1,0),IF(H15="X",1,0),IF(I15="X",1,0),IF(J15="X",1,0),IF(K15="X",1,0))</f>
        <v>1</v>
      </c>
      <c r="M15" s="356">
        <v>1</v>
      </c>
      <c r="N15" s="357"/>
      <c r="O15" s="358" t="s">
        <v>21</v>
      </c>
      <c r="P15" s="357"/>
      <c r="Q15" s="357"/>
      <c r="R15" s="357"/>
      <c r="S15" s="357"/>
      <c r="T15" s="357"/>
      <c r="U15" s="359"/>
      <c r="V15" s="344">
        <f>SUM(IF(M14="X",1,0),IF(N14="X",1,0),IF(O14="X",1,0),IF(P14="X",1,0),IF(Q14="X",1,0),IF(R14="X",1,0),IF(S14="X",1,0),IF(T14="X",1,0),IF(U14="X",1,0),IF(M15="X",1,0),IF(N15="X",1,0),IF(O15="X",1,0),IF(P15="X",1,0),IF(Q15="X",1,0),IF(R15="X",1,0),IF(S15="X",1,0),IF(T15="X",1,0),IF(U15="X",1,0))</f>
        <v>2</v>
      </c>
      <c r="W15" s="360"/>
      <c r="X15" s="361">
        <v>1</v>
      </c>
      <c r="Y15" s="357"/>
      <c r="Z15" s="357"/>
      <c r="AA15" s="357"/>
      <c r="AB15" s="357"/>
      <c r="AC15" s="357"/>
      <c r="AD15" s="357"/>
      <c r="AE15" s="359"/>
      <c r="AF15" s="344">
        <f>SUM(IF(W14="X",1,0),IF(X14="X",1,0),IF(Y14="X",1,0),IF(Z14="X",1,0),IF(AA14="X",1,0),IF(AB14="X",1,0),IF(AC14="X",1,0),IF(AD14="X",1,0),IF(AE14="X",1,0),IF(W15="X",1,0),IF(X15="X",1,0),IF(Y15="X",1,0),IF(Z15="X",1,0),IF(AA15="X",1,0),IF(AB15="X",1,0),IF(AC15="X",1,0),IF(AD15="X",1,0),IF(AE15="X",1,0))</f>
        <v>2</v>
      </c>
      <c r="AG15" s="362"/>
      <c r="AH15" s="363"/>
      <c r="AI15" s="351">
        <f>SUM(IF(AG14="X",1,0),IF(AH14="X",1,0),IF(AG15="X",1,0),IF(AH15="X",1,0))</f>
        <v>0</v>
      </c>
      <c r="AJ15" s="387"/>
      <c r="AK15" s="388"/>
      <c r="AL15" s="364" t="e">
        <f>IF(AL14&gt;0,AL14/AL176,"")</f>
        <v>#DIV/0!</v>
      </c>
      <c r="AM15" s="385">
        <f>IF(AL14&gt;0,AM14/AL14,"")</f>
        <v>0</v>
      </c>
      <c r="AN15" s="385">
        <f>IF(AL14&gt;0,AN14/AL14,"")</f>
        <v>0</v>
      </c>
    </row>
    <row r="16" spans="1:40" ht="13.5" thickBot="1">
      <c r="A16" s="562"/>
      <c r="B16" s="563"/>
      <c r="C16" s="566"/>
      <c r="D16" s="567"/>
      <c r="E16" s="567"/>
      <c r="F16" s="567"/>
      <c r="G16" s="567"/>
      <c r="H16" s="567"/>
      <c r="I16" s="567"/>
      <c r="J16" s="567"/>
      <c r="K16" s="568"/>
      <c r="L16" s="554"/>
      <c r="M16" s="566"/>
      <c r="N16" s="567"/>
      <c r="O16" s="567"/>
      <c r="P16" s="567"/>
      <c r="Q16" s="567"/>
      <c r="R16" s="567"/>
      <c r="S16" s="567"/>
      <c r="T16" s="567"/>
      <c r="U16" s="568"/>
      <c r="V16" s="554"/>
      <c r="W16" s="555" t="s">
        <v>22</v>
      </c>
      <c r="X16" s="556"/>
      <c r="Y16" s="556"/>
      <c r="Z16" s="557"/>
      <c r="AA16" s="577">
        <f>IF(SUM(L15,V15,AF15,AI15)&gt;0,SUM(L15,V15,AF15,AI15),"")</f>
        <v>5</v>
      </c>
      <c r="AB16" s="578"/>
      <c r="AC16" s="578"/>
      <c r="AD16" s="578"/>
      <c r="AE16" s="579"/>
      <c r="AF16" s="554"/>
      <c r="AG16" s="580"/>
      <c r="AH16" s="581"/>
      <c r="AI16" s="582"/>
      <c r="AJ16" s="366" t="s">
        <v>23</v>
      </c>
      <c r="AK16" s="353"/>
      <c r="AL16" s="596" t="s">
        <v>27</v>
      </c>
      <c r="AM16" s="597"/>
      <c r="AN16" s="598"/>
    </row>
    <row r="17" spans="1:40" ht="13.5" thickBot="1">
      <c r="A17" s="564"/>
      <c r="B17" s="565"/>
      <c r="C17" s="566"/>
      <c r="D17" s="567"/>
      <c r="E17" s="567"/>
      <c r="F17" s="567"/>
      <c r="G17" s="567"/>
      <c r="H17" s="567"/>
      <c r="I17" s="567"/>
      <c r="J17" s="567"/>
      <c r="K17" s="568"/>
      <c r="L17" s="554"/>
      <c r="M17" s="566"/>
      <c r="N17" s="567"/>
      <c r="O17" s="567"/>
      <c r="P17" s="567"/>
      <c r="Q17" s="567"/>
      <c r="R17" s="567"/>
      <c r="S17" s="567"/>
      <c r="T17" s="567"/>
      <c r="U17" s="568"/>
      <c r="V17" s="554"/>
      <c r="W17" s="526"/>
      <c r="X17" s="527"/>
      <c r="Y17" s="527"/>
      <c r="Z17" s="527"/>
      <c r="AA17" s="527"/>
      <c r="AB17" s="527"/>
      <c r="AC17" s="527"/>
      <c r="AD17" s="527"/>
      <c r="AE17" s="528"/>
      <c r="AF17" s="554"/>
      <c r="AG17" s="580"/>
      <c r="AH17" s="581"/>
      <c r="AI17" s="583"/>
      <c r="AJ17" s="367"/>
      <c r="AK17" s="368"/>
      <c r="AL17" s="599"/>
      <c r="AM17" s="600"/>
      <c r="AN17" s="601"/>
    </row>
    <row r="18" spans="1:40" ht="13.5" thickBot="1">
      <c r="A18" s="558" t="s">
        <v>135</v>
      </c>
      <c r="B18" s="575" t="s">
        <v>133</v>
      </c>
      <c r="C18" s="369"/>
      <c r="D18" s="341">
        <v>1</v>
      </c>
      <c r="E18" s="370"/>
      <c r="F18" s="370"/>
      <c r="G18" s="370"/>
      <c r="H18" s="370"/>
      <c r="I18" s="341">
        <v>1</v>
      </c>
      <c r="J18" s="370"/>
      <c r="K18" s="371"/>
      <c r="L18" s="372">
        <f>SUM(IF(C18=1,1,0),IF(D18=1,1,0),IF(E18=1,1,0),IF(F18=1,1,0),IF(G18=1,1,0),IF(H18=1,1,0),IF(I18=1,1,0),IF(J18=1,1,0),IF(K18=1,1,0),IF(C19=1,1,0),IF(D19=1,1,0),IF(E19=1,1,0),IF(F19=1,1,0),IF(G19=1,1,0),IF(H19=1,1,0),IF(I19=1,1,0),IF(J19=1,1,0),IF(K19=1,1,0))</f>
        <v>2</v>
      </c>
      <c r="M18" s="369"/>
      <c r="N18" s="370"/>
      <c r="O18" s="370"/>
      <c r="P18" s="370"/>
      <c r="Q18" s="370"/>
      <c r="R18" s="370"/>
      <c r="S18" s="370"/>
      <c r="T18" s="370"/>
      <c r="U18" s="371"/>
      <c r="V18" s="372">
        <f>SUM(IF(M18=1,1,0),IF(N18=1,1,0),IF(O18=1,1,0),IF(P18=1,1,0),IF(Q18=1,1,0),IF(R18=1,1,0),IF(S18=1,1,0),IF(T18=1,1,0),IF(U18=1,1,0),IF(M19=1,1,0),IF(N19=1,1,0),IF(O19=1,1,0),IF(P19=1,1,0),IF(Q19=1,1,0),IF(R19=1,1,0),IF(S19=1,1,0),IF(T19=1,1,0),IF(U19=1,1,0))</f>
        <v>0</v>
      </c>
      <c r="W18" s="369"/>
      <c r="X18" s="370"/>
      <c r="Y18" s="370"/>
      <c r="Z18" s="370"/>
      <c r="AA18" s="370"/>
      <c r="AB18" s="370"/>
      <c r="AC18" s="370"/>
      <c r="AD18" s="370"/>
      <c r="AE18" s="371"/>
      <c r="AF18" s="372">
        <f>SUM(IF(W18=1,1,0),IF(X18=1,1,0),IF(Y18=1,1,0),IF(Z18=1,1,0),IF(AA18=1,1,0),IF(AB18=1,1,0),IF(AC18=1,1,0),IF(AD18=1,1,0),IF(AE18=1,1,0),IF(W19=1,1,0),IF(X19=1,1,0),IF(Y19=1,1,0),IF(Z19=1,1,0),IF(AA19=1,1,0),IF(AB19=1,1,0),IF(AC19=1,1,0),IF(AD19=1,1,0),IF(AE19=1,1,0))</f>
        <v>0</v>
      </c>
      <c r="AG18" s="373"/>
      <c r="AH18" s="374"/>
      <c r="AI18" s="351">
        <f>SUM(IF(AG18=1,1,0),IF(AH18=1,1,0),IF(AG19=1,1,0),IF(AH19=1,1,0))</f>
        <v>0</v>
      </c>
      <c r="AJ18" s="375"/>
      <c r="AK18" s="376"/>
      <c r="AL18" s="354">
        <f>SUM(L18,V18,AF18,AI18)+IF(AA20&lt;&gt;"",AA20,0)</f>
        <v>2</v>
      </c>
      <c r="AM18" s="355">
        <f>IF(AL18&gt;0,(SUM(AJ18,AJ19)),"")</f>
        <v>0</v>
      </c>
      <c r="AN18" s="355">
        <f>IF(AL18&gt;0,(SUM(AK18,AK19,AK20)),"")</f>
        <v>0</v>
      </c>
    </row>
    <row r="19" spans="1:40" ht="13.5" thickBot="1">
      <c r="A19" s="559"/>
      <c r="B19" s="576"/>
      <c r="C19" s="377"/>
      <c r="D19" s="378"/>
      <c r="E19" s="378"/>
      <c r="F19" s="378"/>
      <c r="G19" s="378"/>
      <c r="H19" s="378"/>
      <c r="I19" s="378"/>
      <c r="J19" s="378"/>
      <c r="K19" s="379"/>
      <c r="L19" s="372">
        <f>SUM(IF(C18="X",1,0),IF(D18="X",1,0),IF(E18="X",1,0),IF(F18="X",1,0),IF(G18="X",1,0),IF(H18="X",1,0),IF(I18="X",1,0),IF(J18="X",1,0),IF(K18="X",1,0),IF(C19="X",1,0),IF(D19="X",1,0),IF(E19="X",1,0),IF(F19="X",1,0),IF(G19="X",1,0),IF(H19="X",1,0),IF(I19="X",1,0),IF(J19="X",1,0),IF(K19="X",1,0))</f>
        <v>0</v>
      </c>
      <c r="M19" s="377"/>
      <c r="N19" s="378"/>
      <c r="O19" s="378"/>
      <c r="P19" s="378"/>
      <c r="Q19" s="378"/>
      <c r="R19" s="378"/>
      <c r="S19" s="378"/>
      <c r="T19" s="378"/>
      <c r="U19" s="379"/>
      <c r="V19" s="372">
        <f>SUM(IF(M18="X",1,0),IF(N18="X",1,0),IF(O18="X",1,0),IF(P18="X",1,0),IF(Q18="X",1,0),IF(R18="X",1,0),IF(S18="X",1,0),IF(T18="X",1,0),IF(U18="X",1,0),IF(M19="X",1,0),IF(N19="X",1,0),IF(O19="X",1,0),IF(P19="X",1,0),IF(Q19="X",1,0),IF(R19="X",1,0),IF(S19="X",1,0),IF(T19="X",1,0),IF(U19="X",1,0))</f>
        <v>0</v>
      </c>
      <c r="W19" s="377"/>
      <c r="X19" s="378"/>
      <c r="Y19" s="378"/>
      <c r="Z19" s="378"/>
      <c r="AA19" s="378"/>
      <c r="AB19" s="378"/>
      <c r="AC19" s="378"/>
      <c r="AD19" s="378"/>
      <c r="AE19" s="379"/>
      <c r="AF19" s="372">
        <f>SUM(IF(W18="X",1,0),IF(X18="X",1,0),IF(Y18="X",1,0),IF(Z18="X",1,0),IF(AA18="X",1,0),IF(AB18="X",1,0),IF(AC18="X",1,0),IF(AD18="X",1,0),IF(AE18="X",1,0),IF(W19="X",1,0),IF(X19="X",1,0),IF(Y19="X",1,0),IF(Z19="X",1,0),IF(AA19="X",1,0),IF(AB19="X",1,0),IF(AC19="X",1,0),IF(AD19="X",1,0),IF(AE19="X",1,0))</f>
        <v>0</v>
      </c>
      <c r="AG19" s="381"/>
      <c r="AH19" s="382"/>
      <c r="AI19" s="351">
        <f>SUM(IF(AG18="X",1,0),IF(AH18="X",1,0),IF(AG19="X",1,0),IF(AH19="X",1,0))</f>
        <v>0</v>
      </c>
      <c r="AJ19" s="383"/>
      <c r="AK19" s="384"/>
      <c r="AL19" s="364" t="e">
        <f>IF(AL18&gt;0,AL18/AL176,"")</f>
        <v>#DIV/0!</v>
      </c>
      <c r="AM19" s="385">
        <f>IF(AL18&gt;0,AM18/AL18,"")</f>
        <v>0</v>
      </c>
      <c r="AN19" s="385">
        <f>IF(AL18&gt;0,AN18/AL18,"")</f>
        <v>0</v>
      </c>
    </row>
    <row r="20" spans="1:40" ht="13.5" thickBot="1">
      <c r="A20" s="562"/>
      <c r="B20" s="563"/>
      <c r="C20" s="566"/>
      <c r="D20" s="567"/>
      <c r="E20" s="567"/>
      <c r="F20" s="567"/>
      <c r="G20" s="567"/>
      <c r="H20" s="567"/>
      <c r="I20" s="567"/>
      <c r="J20" s="567"/>
      <c r="K20" s="568"/>
      <c r="L20" s="554"/>
      <c r="M20" s="566"/>
      <c r="N20" s="567"/>
      <c r="O20" s="567"/>
      <c r="P20" s="567"/>
      <c r="Q20" s="567"/>
      <c r="R20" s="567"/>
      <c r="S20" s="567"/>
      <c r="T20" s="567"/>
      <c r="U20" s="568"/>
      <c r="V20" s="554"/>
      <c r="W20" s="555" t="s">
        <v>22</v>
      </c>
      <c r="X20" s="556"/>
      <c r="Y20" s="556"/>
      <c r="Z20" s="557"/>
      <c r="AA20" s="577">
        <f>IF(SUM(L19,V19,AF19,AI19)&gt;0,SUM(L19,V19,AF19,AI19),"")</f>
      </c>
      <c r="AB20" s="578"/>
      <c r="AC20" s="578"/>
      <c r="AD20" s="578"/>
      <c r="AE20" s="579"/>
      <c r="AF20" s="554"/>
      <c r="AG20" s="584"/>
      <c r="AH20" s="585"/>
      <c r="AI20" s="582"/>
      <c r="AJ20" s="366" t="s">
        <v>23</v>
      </c>
      <c r="AK20" s="386"/>
      <c r="AL20" s="596"/>
      <c r="AM20" s="597"/>
      <c r="AN20" s="598"/>
    </row>
    <row r="21" spans="1:40" ht="13.5" thickBot="1">
      <c r="A21" s="564"/>
      <c r="B21" s="565"/>
      <c r="C21" s="566"/>
      <c r="D21" s="567"/>
      <c r="E21" s="567"/>
      <c r="F21" s="567"/>
      <c r="G21" s="567"/>
      <c r="H21" s="567"/>
      <c r="I21" s="567"/>
      <c r="J21" s="567"/>
      <c r="K21" s="568"/>
      <c r="L21" s="554"/>
      <c r="M21" s="566"/>
      <c r="N21" s="567"/>
      <c r="O21" s="567"/>
      <c r="P21" s="567"/>
      <c r="Q21" s="567"/>
      <c r="R21" s="567"/>
      <c r="S21" s="567"/>
      <c r="T21" s="567"/>
      <c r="U21" s="568"/>
      <c r="V21" s="554"/>
      <c r="W21" s="526"/>
      <c r="X21" s="527"/>
      <c r="Y21" s="527"/>
      <c r="Z21" s="527"/>
      <c r="AA21" s="527"/>
      <c r="AB21" s="527"/>
      <c r="AC21" s="527"/>
      <c r="AD21" s="527"/>
      <c r="AE21" s="528"/>
      <c r="AF21" s="554"/>
      <c r="AG21" s="586"/>
      <c r="AH21" s="587"/>
      <c r="AI21" s="583"/>
      <c r="AJ21" s="367"/>
      <c r="AK21" s="368"/>
      <c r="AL21" s="599"/>
      <c r="AM21" s="600"/>
      <c r="AN21" s="601"/>
    </row>
    <row r="22" spans="1:40" ht="13.5" thickBot="1">
      <c r="A22" s="602" t="s">
        <v>137</v>
      </c>
      <c r="B22" s="575" t="s">
        <v>28</v>
      </c>
      <c r="C22" s="340">
        <v>1</v>
      </c>
      <c r="D22" s="342"/>
      <c r="E22" s="341">
        <v>1</v>
      </c>
      <c r="F22" s="342"/>
      <c r="G22" s="341">
        <v>1</v>
      </c>
      <c r="H22" s="341">
        <v>1</v>
      </c>
      <c r="I22" s="341">
        <v>1</v>
      </c>
      <c r="J22" s="342"/>
      <c r="K22" s="343"/>
      <c r="L22" s="344">
        <f>SUM(IF(C22=1,1,0),IF(D22=1,1,0),IF(E22=1,1,0),IF(F22=1,1,0),IF(G22=1,1,0),IF(H22=1,1,0),IF(I22=1,1,0),IF(J22=1,1,0),IF(K22=1,1,0),IF(C23=1,1,0),IF(D23=1,1,0),IF(E23=1,1,0),IF(F23=1,1,0),IF(G23=1,1,0),IF(H23=1,1,0),IF(I23=1,1,0),IF(J23=1,1,0),IF(K23=1,1,0))</f>
        <v>6</v>
      </c>
      <c r="M22" s="340">
        <v>1</v>
      </c>
      <c r="N22" s="342"/>
      <c r="O22" s="341">
        <v>1</v>
      </c>
      <c r="P22" s="342"/>
      <c r="Q22" s="346" t="s">
        <v>21</v>
      </c>
      <c r="R22" s="341">
        <v>1</v>
      </c>
      <c r="S22" s="342"/>
      <c r="T22" s="341">
        <v>1</v>
      </c>
      <c r="U22" s="389" t="s">
        <v>21</v>
      </c>
      <c r="V22" s="344">
        <f>SUM(IF(M22=1,1,0),IF(N22=1,1,0),IF(O22=1,1,0),IF(P22=1,1,0),IF(Q22=1,1,0),IF(R22=1,1,0),IF(S22=1,1,0),IF(T22=1,1,0),IF(U22=1,1,0),IF(M23=1,1,0),IF(N23=1,1,0),IF(O23=1,1,0),IF(P23=1,1,0),IF(Q23=1,1,0),IF(R23=1,1,0),IF(S23=1,1,0),IF(T23=1,1,0),IF(U23=1,1,0))</f>
        <v>5</v>
      </c>
      <c r="W22" s="340">
        <v>1</v>
      </c>
      <c r="X22" s="346" t="s">
        <v>21</v>
      </c>
      <c r="Y22" s="346" t="s">
        <v>21</v>
      </c>
      <c r="Z22" s="342"/>
      <c r="AA22" s="341">
        <v>1</v>
      </c>
      <c r="AB22" s="342"/>
      <c r="AC22" s="341">
        <v>1</v>
      </c>
      <c r="AD22" s="342"/>
      <c r="AE22" s="347">
        <v>1</v>
      </c>
      <c r="AF22" s="344">
        <f>SUM(IF(W22=1,1,0),IF(X22=1,1,0),IF(Y22=1,1,0),IF(Z22=1,1,0),IF(AA22=1,1,0),IF(AB22=1,1,0),IF(AC22=1,1,0),IF(AD22=1,1,0),IF(AE22=1,1,0),IF(W23=1,1,0),IF(X23=1,1,0),IF(Y23=1,1,0),IF(Z23=1,1,0),IF(AA23=1,1,0),IF(AB23=1,1,0),IF(AC23=1,1,0),IF(AD23=1,1,0),IF(AE23=1,1,0))</f>
        <v>4</v>
      </c>
      <c r="AG22" s="349"/>
      <c r="AH22" s="350"/>
      <c r="AI22" s="351">
        <f>SUM(IF(AG22=1,1,0),IF(AH22=1,1,0),IF(AG23=1,1,0),IF(AH23=1,1,0))</f>
        <v>0</v>
      </c>
      <c r="AJ22" s="352"/>
      <c r="AK22" s="353"/>
      <c r="AL22" s="354">
        <f>SUM(L22,V22,AF22,AI22)+IF(AA24&lt;&gt;"",AA24,0)</f>
        <v>19</v>
      </c>
      <c r="AM22" s="355">
        <f>IF(AL22&gt;0,(SUM(AJ22,AJ23)),"")</f>
        <v>0</v>
      </c>
      <c r="AN22" s="355">
        <f>IF(AL22&gt;0,(SUM(AK22,AK23,AK24)),"")</f>
        <v>0</v>
      </c>
    </row>
    <row r="23" spans="1:40" ht="13.5" thickBot="1">
      <c r="A23" s="603"/>
      <c r="B23" s="576"/>
      <c r="C23" s="360"/>
      <c r="D23" s="357"/>
      <c r="E23" s="357"/>
      <c r="F23" s="361">
        <v>1</v>
      </c>
      <c r="G23" s="357"/>
      <c r="H23" s="357"/>
      <c r="I23" s="357"/>
      <c r="J23" s="357"/>
      <c r="K23" s="359"/>
      <c r="L23" s="344">
        <f>SUM(IF(C22="X",1,0),IF(D22="X",1,0),IF(E22="X",1,0),IF(F22="X",1,0),IF(G22="X",1,0),IF(H22="X",1,0),IF(I22="X",1,0),IF(J22="X",1,0),IF(K22="X",1,0),IF(C23="X",1,0),IF(D23="X",1,0),IF(E23="X",1,0),IF(F23="X",1,0),IF(G23="X",1,0),IF(H23="X",1,0),IF(I23="X",1,0),IF(J23="X",1,0),IF(K23="X",1,0))</f>
        <v>0</v>
      </c>
      <c r="M23" s="360"/>
      <c r="N23" s="361">
        <v>1</v>
      </c>
      <c r="O23" s="357"/>
      <c r="P23" s="357"/>
      <c r="Q23" s="357"/>
      <c r="R23" s="357"/>
      <c r="S23" s="357"/>
      <c r="T23" s="357"/>
      <c r="U23" s="359"/>
      <c r="V23" s="344">
        <f>SUM(IF(M22="X",1,0),IF(N22="X",1,0),IF(O22="X",1,0),IF(P22="X",1,0),IF(Q22="X",1,0),IF(R22="X",1,0),IF(S22="X",1,0),IF(T22="X",1,0),IF(U22="X",1,0),IF(M23="X",1,0),IF(N23="X",1,0),IF(O23="X",1,0),IF(P23="X",1,0),IF(Q23="X",1,0),IF(R23="X",1,0),IF(S23="X",1,0),IF(T23="X",1,0),IF(U23="X",1,0))</f>
        <v>2</v>
      </c>
      <c r="W23" s="360"/>
      <c r="X23" s="357"/>
      <c r="Y23" s="357"/>
      <c r="Z23" s="357"/>
      <c r="AA23" s="357"/>
      <c r="AB23" s="357"/>
      <c r="AC23" s="357"/>
      <c r="AD23" s="357"/>
      <c r="AE23" s="359"/>
      <c r="AF23" s="344">
        <f>SUM(IF(W22="X",1,0),IF(X22="X",1,0),IF(Y22="X",1,0),IF(Z22="X",1,0),IF(AA22="X",1,0),IF(AB22="X",1,0),IF(AC22="X",1,0),IF(AD22="X",1,0),IF(AE22="X",1,0),IF(W23="X",1,0),IF(X23="X",1,0),IF(Y23="X",1,0),IF(Z23="X",1,0),IF(AA23="X",1,0),IF(AB23="X",1,0),IF(AC23="X",1,0),IF(AD23="X",1,0),IF(AE23="X",1,0))</f>
        <v>2</v>
      </c>
      <c r="AG23" s="362"/>
      <c r="AH23" s="363"/>
      <c r="AI23" s="351">
        <f>SUM(IF(AG22="X",1,0),IF(AH22="X",1,0),IF(AG23="X",1,0),IF(AH23="X",1,0))</f>
        <v>0</v>
      </c>
      <c r="AJ23" s="387"/>
      <c r="AK23" s="388"/>
      <c r="AL23" s="364" t="e">
        <f>IF(AL22&gt;0,AL22/AL176,"")</f>
        <v>#DIV/0!</v>
      </c>
      <c r="AM23" s="385">
        <f>IF(AL22&gt;0,AM22/AL22,"")</f>
        <v>0</v>
      </c>
      <c r="AN23" s="385">
        <f>IF(AL22&gt;0,AN22/AL22,"")</f>
        <v>0</v>
      </c>
    </row>
    <row r="24" spans="1:40" ht="13.5" thickBot="1">
      <c r="A24" s="562"/>
      <c r="B24" s="563"/>
      <c r="C24" s="566"/>
      <c r="D24" s="567"/>
      <c r="E24" s="567"/>
      <c r="F24" s="567"/>
      <c r="G24" s="567"/>
      <c r="H24" s="567"/>
      <c r="I24" s="567"/>
      <c r="J24" s="567"/>
      <c r="K24" s="568"/>
      <c r="L24" s="554"/>
      <c r="M24" s="566"/>
      <c r="N24" s="567"/>
      <c r="O24" s="567"/>
      <c r="P24" s="567"/>
      <c r="Q24" s="567"/>
      <c r="R24" s="567"/>
      <c r="S24" s="567"/>
      <c r="T24" s="567"/>
      <c r="U24" s="568"/>
      <c r="V24" s="554"/>
      <c r="W24" s="555" t="s">
        <v>22</v>
      </c>
      <c r="X24" s="556"/>
      <c r="Y24" s="556"/>
      <c r="Z24" s="557"/>
      <c r="AA24" s="577">
        <f>IF(SUM(L23,V23,AF23,AI23)&gt;0,SUM(L23,V23,AF23,AI23),"")</f>
        <v>4</v>
      </c>
      <c r="AB24" s="578"/>
      <c r="AC24" s="578"/>
      <c r="AD24" s="578"/>
      <c r="AE24" s="579"/>
      <c r="AF24" s="554"/>
      <c r="AG24" s="580"/>
      <c r="AH24" s="581"/>
      <c r="AI24" s="582"/>
      <c r="AJ24" s="366" t="s">
        <v>23</v>
      </c>
      <c r="AK24" s="353"/>
      <c r="AL24" s="596"/>
      <c r="AM24" s="597"/>
      <c r="AN24" s="598"/>
    </row>
    <row r="25" spans="1:40" ht="13.5" thickBot="1">
      <c r="A25" s="564"/>
      <c r="B25" s="565"/>
      <c r="C25" s="566"/>
      <c r="D25" s="567"/>
      <c r="E25" s="567"/>
      <c r="F25" s="567"/>
      <c r="G25" s="567"/>
      <c r="H25" s="567"/>
      <c r="I25" s="567"/>
      <c r="J25" s="567"/>
      <c r="K25" s="568"/>
      <c r="L25" s="554"/>
      <c r="M25" s="566"/>
      <c r="N25" s="567"/>
      <c r="O25" s="567"/>
      <c r="P25" s="567"/>
      <c r="Q25" s="567"/>
      <c r="R25" s="567"/>
      <c r="S25" s="567"/>
      <c r="T25" s="567"/>
      <c r="U25" s="568"/>
      <c r="V25" s="554"/>
      <c r="W25" s="526"/>
      <c r="X25" s="527"/>
      <c r="Y25" s="527"/>
      <c r="Z25" s="527"/>
      <c r="AA25" s="527"/>
      <c r="AB25" s="527"/>
      <c r="AC25" s="527"/>
      <c r="AD25" s="527"/>
      <c r="AE25" s="528"/>
      <c r="AF25" s="554"/>
      <c r="AG25" s="580"/>
      <c r="AH25" s="581"/>
      <c r="AI25" s="583"/>
      <c r="AJ25" s="367"/>
      <c r="AK25" s="368"/>
      <c r="AL25" s="599"/>
      <c r="AM25" s="600"/>
      <c r="AN25" s="601"/>
    </row>
    <row r="26" spans="1:40" ht="13.5" thickBot="1">
      <c r="A26" s="558" t="s">
        <v>139</v>
      </c>
      <c r="B26" s="594" t="s">
        <v>29</v>
      </c>
      <c r="C26" s="340">
        <v>1</v>
      </c>
      <c r="D26" s="370"/>
      <c r="E26" s="370"/>
      <c r="F26" s="341">
        <v>1</v>
      </c>
      <c r="G26" s="370"/>
      <c r="H26" s="370"/>
      <c r="I26" s="370"/>
      <c r="J26" s="341">
        <v>1</v>
      </c>
      <c r="K26" s="390" t="s">
        <v>21</v>
      </c>
      <c r="L26" s="372">
        <f>SUM(IF(C26=1,1,0),IF(D26=1,1,0),IF(E26=1,1,0),IF(F26=1,1,0),IF(G26=1,1,0),IF(H26=1,1,0),IF(I26=1,1,0),IF(J26=1,1,0),IF(K26=1,1,0),IF(C27=1,1,0),IF(D27=1,1,0),IF(E27=1,1,0),IF(F27=1,1,0),IF(G27=1,1,0),IF(H27=1,1,0),IF(I27=1,1,0),IF(J27=1,1,0),IF(K27=1,1,0))</f>
        <v>4</v>
      </c>
      <c r="M26" s="369"/>
      <c r="N26" s="370"/>
      <c r="O26" s="370"/>
      <c r="P26" s="341">
        <v>1</v>
      </c>
      <c r="Q26" s="370"/>
      <c r="R26" s="370"/>
      <c r="S26" s="370"/>
      <c r="T26" s="370"/>
      <c r="U26" s="391">
        <v>1</v>
      </c>
      <c r="V26" s="372">
        <f>SUM(IF(M26=1,1,0),IF(N26=1,1,0),IF(O26=1,1,0),IF(P26=1,1,0),IF(Q26=1,1,0),IF(R26=1,1,0),IF(S26=1,1,0),IF(T26=1,1,0),IF(U26=1,1,0),IF(M27=1,1,0),IF(N27=1,1,0),IF(O27=1,1,0),IF(P27=1,1,0),IF(Q27=1,1,0),IF(R27=1,1,0),IF(S27=1,1,0),IF(T27=1,1,0),IF(U27=1,1,0))</f>
        <v>2</v>
      </c>
      <c r="W26" s="369"/>
      <c r="X26" s="370"/>
      <c r="Y26" s="370"/>
      <c r="Z26" s="341">
        <v>1</v>
      </c>
      <c r="AA26" s="370"/>
      <c r="AB26" s="370"/>
      <c r="AC26" s="346" t="s">
        <v>21</v>
      </c>
      <c r="AD26" s="370"/>
      <c r="AE26" s="371"/>
      <c r="AF26" s="372">
        <f>SUM(IF(W26=1,1,0),IF(X26=1,1,0),IF(Y26=1,1,0),IF(Z26=1,1,0),IF(AA26=1,1,0),IF(AB26=1,1,0),IF(AC26=1,1,0),IF(AD26=1,1,0),IF(AE26=1,1,0),IF(W27=1,1,0),IF(X27=1,1,0),IF(Y27=1,1,0),IF(Z27=1,1,0),IF(AA27=1,1,0),IF(AB27=1,1,0),IF(AC27=1,1,0),IF(AD27=1,1,0),IF(AE27=1,1,0))</f>
        <v>1</v>
      </c>
      <c r="AG26" s="373"/>
      <c r="AH26" s="374"/>
      <c r="AI26" s="351">
        <f>SUM(IF(AG26=1,1,0),IF(AH26=1,1,0),IF(AG27=1,1,0),IF(AH27=1,1,0))</f>
        <v>0</v>
      </c>
      <c r="AJ26" s="383"/>
      <c r="AK26" s="384"/>
      <c r="AL26" s="354">
        <f>SUM(L26,V26,AF26,AI26)+IF(AA28&lt;&gt;"",AA28,0)</f>
        <v>9</v>
      </c>
      <c r="AM26" s="355">
        <f>IF(AL26&gt;0,(SUM(AJ26,AJ27)),"")</f>
        <v>0</v>
      </c>
      <c r="AN26" s="355">
        <f>IF(AL26&gt;0,(SUM(AK26,AK27,AK28)),"")</f>
        <v>0</v>
      </c>
    </row>
    <row r="27" spans="1:40" ht="13.5" thickBot="1">
      <c r="A27" s="559"/>
      <c r="B27" s="595"/>
      <c r="C27" s="377"/>
      <c r="D27" s="361">
        <v>1</v>
      </c>
      <c r="E27" s="378"/>
      <c r="F27" s="378"/>
      <c r="G27" s="378"/>
      <c r="H27" s="378"/>
      <c r="I27" s="378"/>
      <c r="J27" s="378"/>
      <c r="K27" s="379"/>
      <c r="L27" s="372">
        <f>SUM(IF(C26="X",1,0),IF(D26="X",1,0),IF(E26="X",1,0),IF(F26="X",1,0),IF(G26="X",1,0),IF(H26="X",1,0),IF(I26="X",1,0),IF(J26="X",1,0),IF(K26="X",1,0),IF(C27="X",1,0),IF(D27="X",1,0),IF(E27="X",1,0),IF(F27="X",1,0),IF(G27="X",1,0),IF(H27="X",1,0),IF(I27="X",1,0),IF(J27="X",1,0),IF(K27="X",1,0))</f>
        <v>1</v>
      </c>
      <c r="M27" s="377"/>
      <c r="N27" s="378"/>
      <c r="O27" s="378"/>
      <c r="P27" s="378"/>
      <c r="Q27" s="378"/>
      <c r="R27" s="378"/>
      <c r="S27" s="378"/>
      <c r="T27" s="378"/>
      <c r="U27" s="379"/>
      <c r="V27" s="372">
        <f>SUM(IF(M26="X",1,0),IF(N26="X",1,0),IF(O26="X",1,0),IF(P26="X",1,0),IF(Q26="X",1,0),IF(R26="X",1,0),IF(S26="X",1,0),IF(T26="X",1,0),IF(U26="X",1,0),IF(M27="X",1,0),IF(N27="X",1,0),IF(O27="X",1,0),IF(P27="X",1,0),IF(Q27="X",1,0),IF(R27="X",1,0),IF(S27="X",1,0),IF(T27="X",1,0),IF(U27="X",1,0))</f>
        <v>0</v>
      </c>
      <c r="W27" s="377"/>
      <c r="X27" s="378"/>
      <c r="Y27" s="378"/>
      <c r="Z27" s="378"/>
      <c r="AA27" s="378"/>
      <c r="AB27" s="378"/>
      <c r="AC27" s="378"/>
      <c r="AD27" s="378"/>
      <c r="AE27" s="379"/>
      <c r="AF27" s="372">
        <f>SUM(IF(W26="X",1,0),IF(X26="X",1,0),IF(Y26="X",1,0),IF(Z26="X",1,0),IF(AA26="X",1,0),IF(AB26="X",1,0),IF(AC26="X",1,0),IF(AD26="X",1,0),IF(AE26="X",1,0),IF(W27="X",1,0),IF(X27="X",1,0),IF(Y27="X",1,0),IF(Z27="X",1,0),IF(AA27="X",1,0),IF(AB27="X",1,0),IF(AC27="X",1,0),IF(AD27="X",1,0),IF(AE27="X",1,0))</f>
        <v>1</v>
      </c>
      <c r="AG27" s="381"/>
      <c r="AH27" s="382"/>
      <c r="AI27" s="351">
        <f>SUM(IF(AG26="X",1,0),IF(AH26="X",1,0),IF(AG27="X",1,0),IF(AH27="X",1,0))</f>
        <v>0</v>
      </c>
      <c r="AJ27" s="375"/>
      <c r="AK27" s="376"/>
      <c r="AL27" s="364" t="e">
        <f>IF(AL26&gt;0,AL26/AL176,"")</f>
        <v>#DIV/0!</v>
      </c>
      <c r="AM27" s="385">
        <f>IF(AL26&gt;0,AM26/AL26,"")</f>
        <v>0</v>
      </c>
      <c r="AN27" s="385">
        <f>IF(AL26&gt;0,AN26/AL26,"")</f>
        <v>0</v>
      </c>
    </row>
    <row r="28" spans="1:40" ht="13.5" thickBot="1">
      <c r="A28" s="562"/>
      <c r="B28" s="563"/>
      <c r="C28" s="566"/>
      <c r="D28" s="567"/>
      <c r="E28" s="567"/>
      <c r="F28" s="567"/>
      <c r="G28" s="567"/>
      <c r="H28" s="567"/>
      <c r="I28" s="567"/>
      <c r="J28" s="567"/>
      <c r="K28" s="568"/>
      <c r="L28" s="554"/>
      <c r="M28" s="566"/>
      <c r="N28" s="567"/>
      <c r="O28" s="567"/>
      <c r="P28" s="567"/>
      <c r="Q28" s="567"/>
      <c r="R28" s="567"/>
      <c r="S28" s="567"/>
      <c r="T28" s="567"/>
      <c r="U28" s="568"/>
      <c r="V28" s="554"/>
      <c r="W28" s="555" t="s">
        <v>22</v>
      </c>
      <c r="X28" s="556"/>
      <c r="Y28" s="556"/>
      <c r="Z28" s="557"/>
      <c r="AA28" s="604">
        <f>IF(SUM(L27,V27,AF27,AI27)&gt;0,SUM(L27,V27,AF27,AI27),"")</f>
        <v>2</v>
      </c>
      <c r="AB28" s="605"/>
      <c r="AC28" s="605"/>
      <c r="AD28" s="605"/>
      <c r="AE28" s="606"/>
      <c r="AF28" s="554"/>
      <c r="AG28" s="584"/>
      <c r="AH28" s="585"/>
      <c r="AI28" s="582"/>
      <c r="AJ28" s="366" t="s">
        <v>23</v>
      </c>
      <c r="AK28" s="386"/>
      <c r="AL28" s="596"/>
      <c r="AM28" s="597"/>
      <c r="AN28" s="598"/>
    </row>
    <row r="29" spans="1:40" ht="13.5" thickBot="1">
      <c r="A29" s="564"/>
      <c r="B29" s="565"/>
      <c r="C29" s="566"/>
      <c r="D29" s="567"/>
      <c r="E29" s="567"/>
      <c r="F29" s="567"/>
      <c r="G29" s="567"/>
      <c r="H29" s="567"/>
      <c r="I29" s="567"/>
      <c r="J29" s="567"/>
      <c r="K29" s="568"/>
      <c r="L29" s="554"/>
      <c r="M29" s="566"/>
      <c r="N29" s="567"/>
      <c r="O29" s="567"/>
      <c r="P29" s="567"/>
      <c r="Q29" s="567"/>
      <c r="R29" s="567"/>
      <c r="S29" s="567"/>
      <c r="T29" s="567"/>
      <c r="U29" s="568"/>
      <c r="V29" s="554"/>
      <c r="W29" s="526"/>
      <c r="X29" s="527"/>
      <c r="Y29" s="527"/>
      <c r="Z29" s="527"/>
      <c r="AA29" s="527"/>
      <c r="AB29" s="527"/>
      <c r="AC29" s="527"/>
      <c r="AD29" s="527"/>
      <c r="AE29" s="528"/>
      <c r="AF29" s="554"/>
      <c r="AG29" s="586"/>
      <c r="AH29" s="587"/>
      <c r="AI29" s="583"/>
      <c r="AJ29" s="367"/>
      <c r="AK29" s="368"/>
      <c r="AL29" s="599"/>
      <c r="AM29" s="600"/>
      <c r="AN29" s="601"/>
    </row>
    <row r="30" spans="1:40" ht="13.5" thickBot="1">
      <c r="A30" s="558" t="s">
        <v>141</v>
      </c>
      <c r="B30" s="575" t="s">
        <v>30</v>
      </c>
      <c r="C30" s="348"/>
      <c r="D30" s="342"/>
      <c r="E30" s="342"/>
      <c r="F30" s="341">
        <v>1</v>
      </c>
      <c r="G30" s="341">
        <v>1</v>
      </c>
      <c r="H30" s="342"/>
      <c r="I30" s="342"/>
      <c r="J30" s="342"/>
      <c r="K30" s="343"/>
      <c r="L30" s="344">
        <f>SUM(IF(C30=1,1,0),IF(D30=1,1,0),IF(E30=1,1,0),IF(F30=1,1,0),IF(G30=1,1,0),IF(H30=1,1,0),IF(I30=1,1,0),IF(J30=1,1,0),IF(K30=1,1,0),IF(C31=1,1,0),IF(D31=1,1,0),IF(E31=1,1,0),IF(F31=1,1,0),IF(G31=1,1,0),IF(H31=1,1,0),IF(I31=1,1,0),IF(J31=1,1,0),IF(K31=1,1,0))</f>
        <v>3</v>
      </c>
      <c r="M30" s="348"/>
      <c r="N30" s="341">
        <v>1</v>
      </c>
      <c r="O30" s="342"/>
      <c r="P30" s="342"/>
      <c r="Q30" s="341">
        <v>1</v>
      </c>
      <c r="R30" s="342"/>
      <c r="S30" s="341">
        <v>1</v>
      </c>
      <c r="T30" s="342"/>
      <c r="U30" s="343"/>
      <c r="V30" s="344">
        <f>SUM(IF(M30=1,1,0),IF(N30=1,1,0),IF(O30=1,1,0),IF(P30=1,1,0),IF(Q30=1,1,0),IF(R30=1,1,0),IF(S30=1,1,0),IF(T30=1,1,0),IF(U30=1,1,0),IF(M31=1,1,0),IF(N31=1,1,0),IF(O31=1,1,0),IF(P31=1,1,0),IF(Q31=1,1,0),IF(R31=1,1,0),IF(S31=1,1,0),IF(T31=1,1,0),IF(U31=1,1,0))</f>
        <v>5</v>
      </c>
      <c r="W30" s="348"/>
      <c r="X30" s="341">
        <v>1</v>
      </c>
      <c r="Y30" s="342"/>
      <c r="Z30" s="341">
        <v>1</v>
      </c>
      <c r="AA30" s="346" t="s">
        <v>21</v>
      </c>
      <c r="AB30" s="342"/>
      <c r="AC30" s="346" t="s">
        <v>21</v>
      </c>
      <c r="AD30" s="342"/>
      <c r="AE30" s="347">
        <v>1</v>
      </c>
      <c r="AF30" s="344">
        <f>SUM(IF(W30=1,1,0),IF(X30=1,1,0),IF(Y30=1,1,0),IF(Z30=1,1,0),IF(AA30=1,1,0),IF(AB30=1,1,0),IF(AC30=1,1,0),IF(AD30=1,1,0),IF(AE30=1,1,0),IF(W31=1,1,0),IF(X31=1,1,0),IF(Y31=1,1,0),IF(Z31=1,1,0),IF(AA31=1,1,0),IF(AB31=1,1,0),IF(AC31=1,1,0),IF(AD31=1,1,0),IF(AE31=1,1,0))</f>
        <v>3</v>
      </c>
      <c r="AG30" s="349"/>
      <c r="AH30" s="350"/>
      <c r="AI30" s="351">
        <f>SUM(IF(AG30=1,1,0),IF(AH30=1,1,0),IF(AG31=1,1,0),IF(AH31=1,1,0))</f>
        <v>0</v>
      </c>
      <c r="AJ30" s="387"/>
      <c r="AK30" s="388"/>
      <c r="AL30" s="354">
        <f>SUM(L30,V30,AF30,AI30)+IF(AA32&lt;&gt;"",AA32,0)</f>
        <v>14</v>
      </c>
      <c r="AM30" s="355">
        <f>IF(AL30&gt;0,(SUM(AJ30,AJ31)),"")</f>
        <v>0</v>
      </c>
      <c r="AN30" s="355">
        <f>IF(AL30&gt;0,(SUM(AK30,AK31,AK32)),"")</f>
        <v>0</v>
      </c>
    </row>
    <row r="31" spans="1:40" ht="13.5" thickBot="1">
      <c r="A31" s="559"/>
      <c r="B31" s="576"/>
      <c r="C31" s="360"/>
      <c r="D31" s="361">
        <v>1</v>
      </c>
      <c r="E31" s="357"/>
      <c r="F31" s="357"/>
      <c r="G31" s="357"/>
      <c r="H31" s="357"/>
      <c r="I31" s="357"/>
      <c r="J31" s="357"/>
      <c r="K31" s="359"/>
      <c r="L31" s="344">
        <f>SUM(IF(C30="X",1,0),IF(D30="X",1,0),IF(E30="X",1,0),IF(F30="X",1,0),IF(G30="X",1,0),IF(H30="X",1,0),IF(I30="X",1,0),IF(J30="X",1,0),IF(K30="X",1,0),IF(C31="X",1,0),IF(D31="X",1,0),IF(E31="X",1,0),IF(F31="X",1,0),IF(G31="X",1,0),IF(H31="X",1,0),IF(I31="X",1,0),IF(J31="X",1,0),IF(K31="X",1,0))</f>
        <v>0</v>
      </c>
      <c r="M31" s="356">
        <v>1</v>
      </c>
      <c r="N31" s="357"/>
      <c r="O31" s="361">
        <v>1</v>
      </c>
      <c r="P31" s="357"/>
      <c r="Q31" s="357"/>
      <c r="R31" s="357"/>
      <c r="S31" s="357"/>
      <c r="T31" s="357"/>
      <c r="U31" s="359"/>
      <c r="V31" s="344">
        <f>SUM(IF(M30="X",1,0),IF(N30="X",1,0),IF(O30="X",1,0),IF(P30="X",1,0),IF(Q30="X",1,0),IF(R30="X",1,0),IF(S30="X",1,0),IF(T30="X",1,0),IF(U30="X",1,0),IF(M31="X",1,0),IF(N31="X",1,0),IF(O31="X",1,0),IF(P31="X",1,0),IF(Q31="X",1,0),IF(R31="X",1,0),IF(S31="X",1,0),IF(T31="X",1,0),IF(U31="X",1,0))</f>
        <v>0</v>
      </c>
      <c r="W31" s="360"/>
      <c r="X31" s="358" t="s">
        <v>21</v>
      </c>
      <c r="Y31" s="357"/>
      <c r="Z31" s="357"/>
      <c r="AA31" s="357"/>
      <c r="AB31" s="357"/>
      <c r="AC31" s="357"/>
      <c r="AD31" s="357"/>
      <c r="AE31" s="359"/>
      <c r="AF31" s="344">
        <f>SUM(IF(W30="X",1,0),IF(X30="X",1,0),IF(Y30="X",1,0),IF(Z30="X",1,0),IF(AA30="X",1,0),IF(AB30="X",1,0),IF(AC30="X",1,0),IF(AD30="X",1,0),IF(AE30="X",1,0),IF(W31="X",1,0),IF(X31="X",1,0),IF(Y31="X",1,0),IF(Z31="X",1,0),IF(AA31="X",1,0),IF(AB31="X",1,0),IF(AC31="X",1,0),IF(AD31="X",1,0),IF(AE31="X",1,0))</f>
        <v>3</v>
      </c>
      <c r="AG31" s="362"/>
      <c r="AH31" s="363"/>
      <c r="AI31" s="351">
        <f>SUM(IF(AG30="X",1,0),IF(AH30="X",1,0),IF(AG31="X",1,0),IF(AH31="X",1,0))</f>
        <v>0</v>
      </c>
      <c r="AJ31" s="392"/>
      <c r="AK31" s="393"/>
      <c r="AL31" s="364" t="e">
        <f>IF(AL30&gt;0,AL30/AL176,"")</f>
        <v>#DIV/0!</v>
      </c>
      <c r="AM31" s="385">
        <f>IF(AL30&gt;0,AM30/AL30,"")</f>
        <v>0</v>
      </c>
      <c r="AN31" s="385">
        <f>IF(AL30&gt;0,AN30/AL30,"")</f>
        <v>0</v>
      </c>
    </row>
    <row r="32" spans="1:40" ht="13.5" thickBot="1">
      <c r="A32" s="562"/>
      <c r="B32" s="563"/>
      <c r="C32" s="566"/>
      <c r="D32" s="567"/>
      <c r="E32" s="567"/>
      <c r="F32" s="567"/>
      <c r="G32" s="567"/>
      <c r="H32" s="567"/>
      <c r="I32" s="567"/>
      <c r="J32" s="567"/>
      <c r="K32" s="568"/>
      <c r="L32" s="554"/>
      <c r="M32" s="566"/>
      <c r="N32" s="567"/>
      <c r="O32" s="567"/>
      <c r="P32" s="567"/>
      <c r="Q32" s="567"/>
      <c r="R32" s="567"/>
      <c r="S32" s="567"/>
      <c r="T32" s="567"/>
      <c r="U32" s="568"/>
      <c r="V32" s="554"/>
      <c r="W32" s="555" t="s">
        <v>22</v>
      </c>
      <c r="X32" s="556"/>
      <c r="Y32" s="556"/>
      <c r="Z32" s="557"/>
      <c r="AA32" s="604">
        <f>IF(SUM(L31,V31,AF31,AI31)&gt;0,SUM(L31,V31,AF31,AI31),"")</f>
        <v>3</v>
      </c>
      <c r="AB32" s="605"/>
      <c r="AC32" s="605"/>
      <c r="AD32" s="605"/>
      <c r="AE32" s="606"/>
      <c r="AF32" s="554"/>
      <c r="AG32" s="580"/>
      <c r="AH32" s="581"/>
      <c r="AI32" s="582"/>
      <c r="AJ32" s="366" t="s">
        <v>23</v>
      </c>
      <c r="AK32" s="353"/>
      <c r="AL32" s="596"/>
      <c r="AM32" s="597"/>
      <c r="AN32" s="598"/>
    </row>
    <row r="33" spans="1:40" ht="13.5" thickBot="1">
      <c r="A33" s="564"/>
      <c r="B33" s="565"/>
      <c r="C33" s="566"/>
      <c r="D33" s="567"/>
      <c r="E33" s="567"/>
      <c r="F33" s="567"/>
      <c r="G33" s="567"/>
      <c r="H33" s="567"/>
      <c r="I33" s="567"/>
      <c r="J33" s="567"/>
      <c r="K33" s="568"/>
      <c r="L33" s="554"/>
      <c r="M33" s="566"/>
      <c r="N33" s="567"/>
      <c r="O33" s="567"/>
      <c r="P33" s="567"/>
      <c r="Q33" s="567"/>
      <c r="R33" s="567"/>
      <c r="S33" s="567"/>
      <c r="T33" s="567"/>
      <c r="U33" s="568"/>
      <c r="V33" s="554"/>
      <c r="W33" s="526"/>
      <c r="X33" s="527"/>
      <c r="Y33" s="527"/>
      <c r="Z33" s="527"/>
      <c r="AA33" s="527"/>
      <c r="AB33" s="527"/>
      <c r="AC33" s="527"/>
      <c r="AD33" s="527"/>
      <c r="AE33" s="528"/>
      <c r="AF33" s="554"/>
      <c r="AG33" s="580"/>
      <c r="AH33" s="581"/>
      <c r="AI33" s="583"/>
      <c r="AJ33" s="367"/>
      <c r="AK33" s="368"/>
      <c r="AL33" s="599"/>
      <c r="AM33" s="600"/>
      <c r="AN33" s="601"/>
    </row>
    <row r="34" spans="1:40" ht="13.5" thickBot="1">
      <c r="A34" s="558" t="s">
        <v>142</v>
      </c>
      <c r="B34" s="575" t="s">
        <v>31</v>
      </c>
      <c r="C34" s="340">
        <v>1</v>
      </c>
      <c r="D34" s="341">
        <v>1</v>
      </c>
      <c r="E34" s="370"/>
      <c r="F34" s="341">
        <v>1</v>
      </c>
      <c r="G34" s="346" t="s">
        <v>21</v>
      </c>
      <c r="H34" s="370"/>
      <c r="I34" s="370"/>
      <c r="J34" s="341">
        <v>1</v>
      </c>
      <c r="K34" s="391">
        <v>1</v>
      </c>
      <c r="L34" s="372">
        <f>SUM(IF(C34=1,1,0),IF(D34=1,1,0),IF(E34=1,1,0),IF(F34=1,1,0),IF(G34=1,1,0),IF(H34=1,1,0),IF(I34=1,1,0),IF(J34=1,1,0),IF(K34=1,1,0),IF(C35=1,1,0),IF(D35=1,1,0),IF(E35=1,1,0),IF(F35=1,1,0),IF(G35=1,1,0),IF(H35=1,1,0),IF(I35=1,1,0),IF(J35=1,1,0),IF(K35=1,1,0))</f>
        <v>9</v>
      </c>
      <c r="M34" s="340">
        <v>1</v>
      </c>
      <c r="N34" s="370"/>
      <c r="O34" s="341">
        <v>1</v>
      </c>
      <c r="P34" s="346" t="s">
        <v>21</v>
      </c>
      <c r="Q34" s="370"/>
      <c r="R34" s="370"/>
      <c r="S34" s="370"/>
      <c r="T34" s="370"/>
      <c r="U34" s="371"/>
      <c r="V34" s="372">
        <f>SUM(IF(M34=1,1,0),IF(N34=1,1,0),IF(O34=1,1,0),IF(P34=1,1,0),IF(Q34=1,1,0),IF(R34=1,1,0),IF(S34=1,1,0),IF(T34=1,1,0),IF(U34=1,1,0),IF(M35=1,1,0),IF(N35=1,1,0),IF(O35=1,1,0),IF(P35=1,1,0),IF(Q35=1,1,0),IF(R35=1,1,0),IF(S35=1,1,0),IF(T35=1,1,0),IF(U35=1,1,0))</f>
        <v>2</v>
      </c>
      <c r="W34" s="369"/>
      <c r="X34" s="370"/>
      <c r="Y34" s="370"/>
      <c r="Z34" s="370"/>
      <c r="AA34" s="370"/>
      <c r="AB34" s="370"/>
      <c r="AC34" s="370"/>
      <c r="AD34" s="370"/>
      <c r="AE34" s="371"/>
      <c r="AF34" s="372">
        <f>SUM(IF(W34=1,1,0),IF(X34=1,1,0),IF(Y34=1,1,0),IF(Z34=1,1,0),IF(AA34=1,1,0),IF(AB34=1,1,0),IF(AC34=1,1,0),IF(AD34=1,1,0),IF(AE34=1,1,0),IF(W35=1,1,0),IF(X35=1,1,0),IF(Y35=1,1,0),IF(Z35=1,1,0),IF(AA35=1,1,0),IF(AB35=1,1,0),IF(AC35=1,1,0),IF(AD35=1,1,0),IF(AE35=1,1,0))</f>
        <v>0</v>
      </c>
      <c r="AG34" s="373"/>
      <c r="AH34" s="374"/>
      <c r="AI34" s="351">
        <f>SUM(IF(AG34=1,1,0),IF(AH34=1,1,0),IF(AG35=1,1,0),IF(AH35=1,1,0))</f>
        <v>0</v>
      </c>
      <c r="AJ34" s="383"/>
      <c r="AK34" s="384"/>
      <c r="AL34" s="354">
        <f>SUM(L34,V34,AF34,AI34)+IF(AA36&lt;&gt;"",AA36,0)</f>
        <v>13</v>
      </c>
      <c r="AM34" s="355">
        <f>IF(AL34&gt;0,(SUM(AJ34,AJ35)),"")</f>
        <v>0</v>
      </c>
      <c r="AN34" s="355">
        <f>IF(AL34&gt;0,(SUM(AK34,AK35,AK36)),"")</f>
        <v>0</v>
      </c>
    </row>
    <row r="35" spans="1:40" ht="13.5" thickBot="1">
      <c r="A35" s="559"/>
      <c r="B35" s="576"/>
      <c r="C35" s="356">
        <v>1</v>
      </c>
      <c r="D35" s="361">
        <v>1</v>
      </c>
      <c r="E35" s="361">
        <v>1</v>
      </c>
      <c r="F35" s="361">
        <v>1</v>
      </c>
      <c r="G35" s="378"/>
      <c r="H35" s="378"/>
      <c r="I35" s="378"/>
      <c r="J35" s="378"/>
      <c r="K35" s="379"/>
      <c r="L35" s="372">
        <f>SUM(IF(C34="X",1,0),IF(D34="X",1,0),IF(E34="X",1,0),IF(F34="X",1,0),IF(G34="X",1,0),IF(H34="X",1,0),IF(I34="X",1,0),IF(J34="X",1,0),IF(K34="X",1,0),IF(C35="X",1,0),IF(D35="X",1,0),IF(E35="X",1,0),IF(F35="X",1,0),IF(G35="X",1,0),IF(H35="X",1,0),IF(I35="X",1,0),IF(J35="X",1,0),IF(K35="X",1,0))</f>
        <v>1</v>
      </c>
      <c r="M35" s="377"/>
      <c r="N35" s="378"/>
      <c r="O35" s="378"/>
      <c r="P35" s="378"/>
      <c r="Q35" s="378"/>
      <c r="R35" s="378"/>
      <c r="S35" s="378"/>
      <c r="T35" s="378"/>
      <c r="U35" s="379"/>
      <c r="V35" s="372">
        <f>SUM(IF(M34="X",1,0),IF(N34="X",1,0),IF(O34="X",1,0),IF(P34="X",1,0),IF(Q34="X",1,0),IF(R34="X",1,0),IF(S34="X",1,0),IF(T34="X",1,0),IF(U34="X",1,0),IF(M35="X",1,0),IF(N35="X",1,0),IF(O35="X",1,0),IF(P35="X",1,0),IF(Q35="X",1,0),IF(R35="X",1,0),IF(S35="X",1,0),IF(T35="X",1,0),IF(U35="X",1,0))</f>
        <v>1</v>
      </c>
      <c r="W35" s="377"/>
      <c r="X35" s="378"/>
      <c r="Y35" s="378"/>
      <c r="Z35" s="378"/>
      <c r="AA35" s="378"/>
      <c r="AB35" s="378"/>
      <c r="AC35" s="378"/>
      <c r="AD35" s="378"/>
      <c r="AE35" s="379"/>
      <c r="AF35" s="372">
        <f>SUM(IF(W34="X",1,0),IF(X34="X",1,0),IF(Y34="X",1,0),IF(Z34="X",1,0),IF(AA34="X",1,0),IF(AB34="X",1,0),IF(AC34="X",1,0),IF(AD34="X",1,0),IF(AE34="X",1,0),IF(W35="X",1,0),IF(X35="X",1,0),IF(Y35="X",1,0),IF(Z35="X",1,0),IF(AA35="X",1,0),IF(AB35="X",1,0),IF(AC35="X",1,0),IF(AD35="X",1,0),IF(AE35="X",1,0))</f>
        <v>0</v>
      </c>
      <c r="AG35" s="381"/>
      <c r="AH35" s="382"/>
      <c r="AI35" s="351">
        <f>SUM(IF(AG34="X",1,0),IF(AH34="X",1,0),IF(AG35="X",1,0),IF(AH35="X",1,0))</f>
        <v>0</v>
      </c>
      <c r="AJ35" s="375"/>
      <c r="AK35" s="376"/>
      <c r="AL35" s="364" t="e">
        <f>IF(AL34&gt;0,AL34/AL176,"")</f>
        <v>#DIV/0!</v>
      </c>
      <c r="AM35" s="385">
        <f>IF(AL34&gt;0,AM34/AL34,"")</f>
        <v>0</v>
      </c>
      <c r="AN35" s="385">
        <f>IF(AL34&gt;0,AN34/AL34,"")</f>
        <v>0</v>
      </c>
    </row>
    <row r="36" spans="1:40" ht="13.5" thickBot="1">
      <c r="A36" s="562"/>
      <c r="B36" s="563"/>
      <c r="C36" s="566"/>
      <c r="D36" s="567"/>
      <c r="E36" s="567"/>
      <c r="F36" s="567"/>
      <c r="G36" s="567"/>
      <c r="H36" s="567"/>
      <c r="I36" s="567"/>
      <c r="J36" s="567"/>
      <c r="K36" s="568"/>
      <c r="L36" s="554"/>
      <c r="M36" s="566"/>
      <c r="N36" s="567"/>
      <c r="O36" s="567"/>
      <c r="P36" s="567"/>
      <c r="Q36" s="567"/>
      <c r="R36" s="567"/>
      <c r="S36" s="567"/>
      <c r="T36" s="567"/>
      <c r="U36" s="568"/>
      <c r="V36" s="554"/>
      <c r="W36" s="555" t="s">
        <v>22</v>
      </c>
      <c r="X36" s="556"/>
      <c r="Y36" s="556"/>
      <c r="Z36" s="557"/>
      <c r="AA36" s="604">
        <f>IF(SUM(L35,V35,AF35,AI35)&gt;0,SUM(L35,V35,AF35,AI35),"")</f>
        <v>2</v>
      </c>
      <c r="AB36" s="605"/>
      <c r="AC36" s="605"/>
      <c r="AD36" s="605"/>
      <c r="AE36" s="606"/>
      <c r="AF36" s="554"/>
      <c r="AG36" s="584"/>
      <c r="AH36" s="585"/>
      <c r="AI36" s="582"/>
      <c r="AJ36" s="366" t="s">
        <v>23</v>
      </c>
      <c r="AK36" s="386"/>
      <c r="AL36" s="596"/>
      <c r="AM36" s="597"/>
      <c r="AN36" s="598"/>
    </row>
    <row r="37" spans="1:40" ht="13.5" thickBot="1">
      <c r="A37" s="564"/>
      <c r="B37" s="565"/>
      <c r="C37" s="566"/>
      <c r="D37" s="567"/>
      <c r="E37" s="567"/>
      <c r="F37" s="567"/>
      <c r="G37" s="567"/>
      <c r="H37" s="567"/>
      <c r="I37" s="567"/>
      <c r="J37" s="567"/>
      <c r="K37" s="568"/>
      <c r="L37" s="554"/>
      <c r="M37" s="566"/>
      <c r="N37" s="567"/>
      <c r="O37" s="567"/>
      <c r="P37" s="567"/>
      <c r="Q37" s="567"/>
      <c r="R37" s="567"/>
      <c r="S37" s="567"/>
      <c r="T37" s="567"/>
      <c r="U37" s="568"/>
      <c r="V37" s="554"/>
      <c r="W37" s="526"/>
      <c r="X37" s="527"/>
      <c r="Y37" s="527"/>
      <c r="Z37" s="527"/>
      <c r="AA37" s="527"/>
      <c r="AB37" s="527"/>
      <c r="AC37" s="527"/>
      <c r="AD37" s="527"/>
      <c r="AE37" s="528"/>
      <c r="AF37" s="554"/>
      <c r="AG37" s="586"/>
      <c r="AH37" s="587"/>
      <c r="AI37" s="583"/>
      <c r="AJ37" s="367"/>
      <c r="AK37" s="368"/>
      <c r="AL37" s="599"/>
      <c r="AM37" s="600"/>
      <c r="AN37" s="601"/>
    </row>
    <row r="38" spans="1:40" ht="13.5" thickBot="1">
      <c r="A38" s="558" t="s">
        <v>32</v>
      </c>
      <c r="B38" s="575" t="s">
        <v>33</v>
      </c>
      <c r="C38" s="348"/>
      <c r="D38" s="342"/>
      <c r="E38" s="341">
        <v>1</v>
      </c>
      <c r="F38" s="341">
        <v>1</v>
      </c>
      <c r="G38" s="342"/>
      <c r="H38" s="342"/>
      <c r="I38" s="341">
        <v>1</v>
      </c>
      <c r="J38" s="342"/>
      <c r="K38" s="343"/>
      <c r="L38" s="344">
        <f>SUM(IF(C38=1,1,0),IF(D38=1,1,0),IF(E38=1,1,0),IF(F38=1,1,0),IF(G38=1,1,0),IF(H38=1,1,0),IF(I38=1,1,0),IF(J38=1,1,0),IF(K38=1,1,0),IF(C39=1,1,0),IF(D39=1,1,0),IF(E39=1,1,0),IF(F39=1,1,0),IF(G39=1,1,0),IF(H39=1,1,0),IF(I39=1,1,0),IF(J39=1,1,0),IF(K39=1,1,0))</f>
        <v>3</v>
      </c>
      <c r="M38" s="348"/>
      <c r="N38" s="342"/>
      <c r="O38" s="342"/>
      <c r="P38" s="342"/>
      <c r="Q38" s="341">
        <v>1</v>
      </c>
      <c r="R38" s="342"/>
      <c r="S38" s="341">
        <v>1</v>
      </c>
      <c r="T38" s="342"/>
      <c r="U38" s="343"/>
      <c r="V38" s="344">
        <f>SUM(IF(M38=1,1,0),IF(N38=1,1,0),IF(O38=1,1,0),IF(P38=1,1,0),IF(Q38=1,1,0),IF(R38=1,1,0),IF(S38=1,1,0),IF(T38=1,1,0),IF(U38=1,1,0),IF(M39=1,1,0),IF(N39=1,1,0),IF(O39=1,1,0),IF(P39=1,1,0),IF(Q39=1,1,0),IF(R39=1,1,0),IF(S39=1,1,0),IF(T39=1,1,0),IF(U39=1,1,0))</f>
        <v>3</v>
      </c>
      <c r="W38" s="348"/>
      <c r="X38" s="342"/>
      <c r="Y38" s="342"/>
      <c r="Z38" s="342"/>
      <c r="AA38" s="341">
        <v>1</v>
      </c>
      <c r="AB38" s="346" t="s">
        <v>21</v>
      </c>
      <c r="AC38" s="342"/>
      <c r="AD38" s="342"/>
      <c r="AE38" s="343"/>
      <c r="AF38" s="344">
        <f>SUM(IF(W38=1,1,0),IF(X38=1,1,0),IF(Y38=1,1,0),IF(Z38=1,1,0),IF(AA38=1,1,0),IF(AB38=1,1,0),IF(AC38=1,1,0),IF(AD38=1,1,0),IF(AE38=1,1,0),IF(W39=1,1,0),IF(X39=1,1,0),IF(Y39=1,1,0),IF(Z39=1,1,0),IF(AA39=1,1,0),IF(AB39=1,1,0),IF(AC39=1,1,0),IF(AD39=1,1,0),IF(AE39=1,1,0))</f>
        <v>2</v>
      </c>
      <c r="AG38" s="349"/>
      <c r="AH38" s="350"/>
      <c r="AI38" s="351">
        <f>SUM(IF(AG38=1,1,0),IF(AH38=1,1,0),IF(AG39=1,1,0),IF(AH39=1,1,0))</f>
        <v>0</v>
      </c>
      <c r="AJ38" s="387"/>
      <c r="AK38" s="388"/>
      <c r="AL38" s="354">
        <f>SUM(L38,V38,AF38,AI38)+IF(AA40&lt;&gt;"",AA40,0)</f>
        <v>9</v>
      </c>
      <c r="AM38" s="355">
        <f>IF(AL38&gt;0,(SUM(AJ38,AJ39)),"")</f>
        <v>0</v>
      </c>
      <c r="AN38" s="355">
        <f>IF(AL38&gt;0,(SUM(AK38,AK39,AK40)),"")</f>
        <v>0</v>
      </c>
    </row>
    <row r="39" spans="1:40" ht="13.5" thickBot="1">
      <c r="A39" s="559"/>
      <c r="B39" s="576"/>
      <c r="C39" s="360"/>
      <c r="D39" s="357"/>
      <c r="E39" s="357"/>
      <c r="F39" s="357"/>
      <c r="G39" s="357"/>
      <c r="H39" s="357"/>
      <c r="I39" s="357"/>
      <c r="J39" s="357"/>
      <c r="K39" s="359"/>
      <c r="L39" s="344">
        <f>SUM(IF(C38="X",1,0),IF(D38="X",1,0),IF(E38="X",1,0),IF(F38="X",1,0),IF(G38="X",1,0),IF(H38="X",1,0),IF(I38="X",1,0),IF(J38="X",1,0),IF(K38="X",1,0),IF(C39="X",1,0),IF(D39="X",1,0),IF(E39="X",1,0),IF(F39="X",1,0),IF(G39="X",1,0),IF(H39="X",1,0),IF(I39="X",1,0),IF(J39="X",1,0),IF(K39="X",1,0))</f>
        <v>0</v>
      </c>
      <c r="M39" s="360"/>
      <c r="N39" s="361">
        <v>1</v>
      </c>
      <c r="O39" s="357"/>
      <c r="P39" s="357"/>
      <c r="Q39" s="357"/>
      <c r="R39" s="357"/>
      <c r="S39" s="357"/>
      <c r="T39" s="357"/>
      <c r="U39" s="359"/>
      <c r="V39" s="344">
        <f>SUM(IF(M38="X",1,0),IF(N38="X",1,0),IF(O38="X",1,0),IF(P38="X",1,0),IF(Q38="X",1,0),IF(R38="X",1,0),IF(S38="X",1,0),IF(T38="X",1,0),IF(U38="X",1,0),IF(M39="X",1,0),IF(N39="X",1,0),IF(O39="X",1,0),IF(P39="X",1,0),IF(Q39="X",1,0),IF(R39="X",1,0),IF(S39="X",1,0),IF(T39="X",1,0),IF(U39="X",1,0))</f>
        <v>0</v>
      </c>
      <c r="W39" s="360"/>
      <c r="X39" s="361">
        <v>1</v>
      </c>
      <c r="Y39" s="357"/>
      <c r="Z39" s="357"/>
      <c r="AA39" s="357"/>
      <c r="AB39" s="357"/>
      <c r="AC39" s="357"/>
      <c r="AD39" s="357"/>
      <c r="AE39" s="359"/>
      <c r="AF39" s="344">
        <f>SUM(IF(W38="X",1,0),IF(X38="X",1,0),IF(Y38="X",1,0),IF(Z38="X",1,0),IF(AA38="X",1,0),IF(AB38="X",1,0),IF(AC38="X",1,0),IF(AD38="X",1,0),IF(AE38="X",1,0),IF(W39="X",1,0),IF(X39="X",1,0),IF(Y39="X",1,0),IF(Z39="X",1,0),IF(AA39="X",1,0),IF(AB39="X",1,0),IF(AC39="X",1,0),IF(AD39="X",1,0),IF(AE39="X",1,0))</f>
        <v>1</v>
      </c>
      <c r="AG39" s="362"/>
      <c r="AH39" s="363"/>
      <c r="AI39" s="351">
        <f>SUM(IF(AG38="X",1,0),IF(AH38="X",1,0),IF(AG39="X",1,0),IF(AH39="X",1,0))</f>
        <v>0</v>
      </c>
      <c r="AJ39" s="392"/>
      <c r="AK39" s="393"/>
      <c r="AL39" s="364" t="e">
        <f>IF(AL38&gt;0,AL38/AL176,"")</f>
        <v>#DIV/0!</v>
      </c>
      <c r="AM39" s="385">
        <f>IF(AL38&gt;0,AM38/AL38,"")</f>
        <v>0</v>
      </c>
      <c r="AN39" s="385">
        <f>IF(AL38&gt;0,AN38/AL38,"")</f>
        <v>0</v>
      </c>
    </row>
    <row r="40" spans="1:40" ht="13.5" thickBot="1">
      <c r="A40" s="562"/>
      <c r="B40" s="563"/>
      <c r="C40" s="566"/>
      <c r="D40" s="567"/>
      <c r="E40" s="567"/>
      <c r="F40" s="567"/>
      <c r="G40" s="567"/>
      <c r="H40" s="567"/>
      <c r="I40" s="567"/>
      <c r="J40" s="567"/>
      <c r="K40" s="567"/>
      <c r="L40" s="554"/>
      <c r="M40" s="567"/>
      <c r="N40" s="567"/>
      <c r="O40" s="567"/>
      <c r="P40" s="567"/>
      <c r="Q40" s="567"/>
      <c r="R40" s="567"/>
      <c r="S40" s="567"/>
      <c r="T40" s="567"/>
      <c r="U40" s="568"/>
      <c r="V40" s="554"/>
      <c r="W40" s="555" t="s">
        <v>22</v>
      </c>
      <c r="X40" s="556"/>
      <c r="Y40" s="556"/>
      <c r="Z40" s="557"/>
      <c r="AA40" s="604">
        <f>IF(SUM(L39,V39,AF39,AI39)&gt;0,SUM(L39,V39,AF39,AI39),"")</f>
        <v>1</v>
      </c>
      <c r="AB40" s="605"/>
      <c r="AC40" s="605"/>
      <c r="AD40" s="605"/>
      <c r="AE40" s="606"/>
      <c r="AF40" s="554"/>
      <c r="AG40" s="580"/>
      <c r="AH40" s="581"/>
      <c r="AI40" s="582"/>
      <c r="AJ40" s="366" t="s">
        <v>23</v>
      </c>
      <c r="AK40" s="353"/>
      <c r="AL40" s="596"/>
      <c r="AM40" s="597"/>
      <c r="AN40" s="598"/>
    </row>
    <row r="41" spans="1:40" ht="13.5" thickBot="1">
      <c r="A41" s="564"/>
      <c r="B41" s="565"/>
      <c r="C41" s="566"/>
      <c r="D41" s="567"/>
      <c r="E41" s="567"/>
      <c r="F41" s="567"/>
      <c r="G41" s="567"/>
      <c r="H41" s="567"/>
      <c r="I41" s="567"/>
      <c r="J41" s="567"/>
      <c r="K41" s="567"/>
      <c r="L41" s="554"/>
      <c r="M41" s="567"/>
      <c r="N41" s="567"/>
      <c r="O41" s="567"/>
      <c r="P41" s="567"/>
      <c r="Q41" s="567"/>
      <c r="R41" s="567"/>
      <c r="S41" s="567"/>
      <c r="T41" s="567"/>
      <c r="U41" s="568"/>
      <c r="V41" s="554"/>
      <c r="W41" s="526"/>
      <c r="X41" s="527"/>
      <c r="Y41" s="527"/>
      <c r="Z41" s="527"/>
      <c r="AA41" s="527"/>
      <c r="AB41" s="527"/>
      <c r="AC41" s="527"/>
      <c r="AD41" s="527"/>
      <c r="AE41" s="528"/>
      <c r="AF41" s="554"/>
      <c r="AG41" s="580"/>
      <c r="AH41" s="581"/>
      <c r="AI41" s="583"/>
      <c r="AJ41" s="367"/>
      <c r="AK41" s="368"/>
      <c r="AL41" s="599"/>
      <c r="AM41" s="600"/>
      <c r="AN41" s="601"/>
    </row>
    <row r="42" spans="1:40" ht="13.5" thickBot="1">
      <c r="A42" s="558" t="s">
        <v>146</v>
      </c>
      <c r="B42" s="594" t="s">
        <v>34</v>
      </c>
      <c r="C42" s="369"/>
      <c r="D42" s="370"/>
      <c r="E42" s="341">
        <v>1</v>
      </c>
      <c r="F42" s="370"/>
      <c r="G42" s="370"/>
      <c r="H42" s="346" t="s">
        <v>21</v>
      </c>
      <c r="I42" s="370"/>
      <c r="J42" s="370"/>
      <c r="K42" s="371"/>
      <c r="L42" s="372">
        <f>SUM(IF(C42=1,1,0),IF(D42=1,1,0),IF(E42=1,1,0),IF(F42=1,1,0),IF(G42=1,1,0),IF(H42=1,1,0),IF(I42=1,1,0),IF(J42=1,1,0),IF(K42=1,1,0),IF(C43=1,1,0),IF(D43=1,1,0),IF(E43=1,1,0),IF(F43=1,1,0),IF(G43=1,1,0),IF(H43=1,1,0),IF(I43=1,1,0),IF(J43=1,1,0),IF(K43=1,1,0))</f>
        <v>3</v>
      </c>
      <c r="M42" s="369"/>
      <c r="N42" s="341">
        <v>1</v>
      </c>
      <c r="O42" s="370"/>
      <c r="P42" s="346" t="s">
        <v>21</v>
      </c>
      <c r="Q42" s="370"/>
      <c r="R42" s="341">
        <v>1</v>
      </c>
      <c r="S42" s="370"/>
      <c r="T42" s="341">
        <v>1</v>
      </c>
      <c r="U42" s="391">
        <v>1</v>
      </c>
      <c r="V42" s="372">
        <f>SUM(IF(M42=1,1,0),IF(N42=1,1,0),IF(O42=1,1,0),IF(P42=1,1,0),IF(Q42=1,1,0),IF(R42=1,1,0),IF(S42=1,1,0),IF(T42=1,1,0),IF(U42=1,1,0),IF(M43=1,1,0),IF(N43=1,1,0),IF(O43=1,1,0),IF(P43=1,1,0),IF(Q43=1,1,0),IF(R43=1,1,0),IF(S43=1,1,0),IF(T43=1,1,0),IF(U43=1,1,0))</f>
        <v>5</v>
      </c>
      <c r="W42" s="340">
        <v>1</v>
      </c>
      <c r="X42" s="370"/>
      <c r="Y42" s="370"/>
      <c r="Z42" s="370"/>
      <c r="AA42" s="370"/>
      <c r="AB42" s="341">
        <v>1</v>
      </c>
      <c r="AC42" s="370"/>
      <c r="AD42" s="341">
        <v>1</v>
      </c>
      <c r="AE42" s="371"/>
      <c r="AF42" s="372">
        <f>SUM(IF(W42=1,1,0),IF(X42=1,1,0),IF(Y42=1,1,0),IF(Z42=1,1,0),IF(AA42=1,1,0),IF(AB42=1,1,0),IF(AC42=1,1,0),IF(AD42=1,1,0),IF(AE42=1,1,0),IF(W43=1,1,0),IF(X43=1,1,0),IF(Y43=1,1,0),IF(Z43=1,1,0),IF(AA43=1,1,0),IF(AB43=1,1,0),IF(AC43=1,1,0),IF(AD43=1,1,0),IF(AE43=1,1,0))</f>
        <v>4</v>
      </c>
      <c r="AG42" s="373"/>
      <c r="AH42" s="374"/>
      <c r="AI42" s="351">
        <f>SUM(IF(AG42=1,1,0),IF(AH42=1,1,0),IF(AG43=1,1,0),IF(AH43=1,1,0))</f>
        <v>0</v>
      </c>
      <c r="AJ42" s="383"/>
      <c r="AK42" s="384"/>
      <c r="AL42" s="354">
        <f>SUM(L42,V42,AF42,AI42)+IF(AA44&lt;&gt;"",AA44,0)</f>
        <v>14</v>
      </c>
      <c r="AM42" s="355">
        <f>IF(AL42&gt;0,(SUM(AJ42,AJ43)),"")</f>
        <v>0</v>
      </c>
      <c r="AN42" s="355">
        <f>IF(AL42&gt;0,(SUM(AK42,AK43,AK44)),"")</f>
        <v>0</v>
      </c>
    </row>
    <row r="43" spans="1:40" ht="13.5" thickBot="1">
      <c r="A43" s="559"/>
      <c r="B43" s="595"/>
      <c r="C43" s="356">
        <v>1</v>
      </c>
      <c r="D43" s="378"/>
      <c r="E43" s="361">
        <v>1</v>
      </c>
      <c r="F43" s="378"/>
      <c r="G43" s="378"/>
      <c r="H43" s="378"/>
      <c r="I43" s="378"/>
      <c r="J43" s="378"/>
      <c r="K43" s="379"/>
      <c r="L43" s="372">
        <f>SUM(IF(C42="X",1,0),IF(D42="X",1,0),IF(E42="X",1,0),IF(F42="X",1,0),IF(G42="X",1,0),IF(H42="X",1,0),IF(I42="X",1,0),IF(J42="X",1,0),IF(K42="X",1,0),IF(C43="X",1,0),IF(D43="X",1,0),IF(E43="X",1,0),IF(F43="X",1,0),IF(G43="X",1,0),IF(H43="X",1,0),IF(I43="X",1,0),IF(J43="X",1,0),IF(K43="X",1,0))</f>
        <v>1</v>
      </c>
      <c r="M43" s="377"/>
      <c r="N43" s="361">
        <v>1</v>
      </c>
      <c r="O43" s="378"/>
      <c r="P43" s="378"/>
      <c r="Q43" s="378"/>
      <c r="R43" s="378"/>
      <c r="S43" s="378"/>
      <c r="T43" s="378"/>
      <c r="U43" s="379"/>
      <c r="V43" s="372">
        <f>SUM(IF(M42="X",1,0),IF(N42="X",1,0),IF(O42="X",1,0),IF(P42="X",1,0),IF(Q42="X",1,0),IF(R42="X",1,0),IF(S42="X",1,0),IF(T42="X",1,0),IF(U42="X",1,0),IF(M43="X",1,0),IF(N43="X",1,0),IF(O43="X",1,0),IF(P43="X",1,0),IF(Q43="X",1,0),IF(R43="X",1,0),IF(S43="X",1,0),IF(T43="X",1,0),IF(U43="X",1,0))</f>
        <v>1</v>
      </c>
      <c r="W43" s="356">
        <v>1</v>
      </c>
      <c r="X43" s="378"/>
      <c r="Y43" s="378"/>
      <c r="Z43" s="378"/>
      <c r="AA43" s="378"/>
      <c r="AB43" s="378"/>
      <c r="AC43" s="378"/>
      <c r="AD43" s="378"/>
      <c r="AE43" s="379"/>
      <c r="AF43" s="372">
        <f>SUM(IF(W42="X",1,0),IF(X42="X",1,0),IF(Y42="X",1,0),IF(Z42="X",1,0),IF(AA42="X",1,0),IF(AB42="X",1,0),IF(AC42="X",1,0),IF(AD42="X",1,0),IF(AE42="X",1,0),IF(W43="X",1,0),IF(X43="X",1,0),IF(Y43="X",1,0),IF(Z43="X",1,0),IF(AA43="X",1,0),IF(AB43="X",1,0),IF(AC43="X",1,0),IF(AD43="X",1,0),IF(AE43="X",1,0))</f>
        <v>0</v>
      </c>
      <c r="AG43" s="381"/>
      <c r="AH43" s="382"/>
      <c r="AI43" s="351">
        <f>SUM(IF(AG42="X",1,0),IF(AH42="X",1,0),IF(AG43="X",1,0),IF(AH43="X",1,0))</f>
        <v>0</v>
      </c>
      <c r="AJ43" s="375"/>
      <c r="AK43" s="376"/>
      <c r="AL43" s="364" t="e">
        <f>IF(AL42&gt;0,AL42/AL176,"")</f>
        <v>#DIV/0!</v>
      </c>
      <c r="AM43" s="385">
        <f>IF(AL42&gt;0,AM42/AL42,"")</f>
        <v>0</v>
      </c>
      <c r="AN43" s="385">
        <f>IF(AL42&gt;0,AN42/AL42,"")</f>
        <v>0</v>
      </c>
    </row>
    <row r="44" spans="1:40" ht="13.5" thickBot="1">
      <c r="A44" s="562"/>
      <c r="B44" s="563"/>
      <c r="C44" s="566"/>
      <c r="D44" s="567"/>
      <c r="E44" s="567"/>
      <c r="F44" s="567"/>
      <c r="G44" s="567"/>
      <c r="H44" s="567"/>
      <c r="I44" s="567"/>
      <c r="J44" s="567"/>
      <c r="K44" s="567"/>
      <c r="L44" s="554"/>
      <c r="M44" s="567"/>
      <c r="N44" s="567"/>
      <c r="O44" s="567"/>
      <c r="P44" s="567"/>
      <c r="Q44" s="567"/>
      <c r="R44" s="567"/>
      <c r="S44" s="567"/>
      <c r="T44" s="567"/>
      <c r="U44" s="568"/>
      <c r="V44" s="554"/>
      <c r="W44" s="555" t="s">
        <v>22</v>
      </c>
      <c r="X44" s="556"/>
      <c r="Y44" s="556"/>
      <c r="Z44" s="557"/>
      <c r="AA44" s="604">
        <f>IF(SUM(L43,V43,AF43,AI43)&gt;0,SUM(L43,V43,AF43,AI43),"")</f>
        <v>2</v>
      </c>
      <c r="AB44" s="605"/>
      <c r="AC44" s="605"/>
      <c r="AD44" s="605"/>
      <c r="AE44" s="606"/>
      <c r="AF44" s="554"/>
      <c r="AG44" s="584"/>
      <c r="AH44" s="585"/>
      <c r="AI44" s="582"/>
      <c r="AJ44" s="366" t="s">
        <v>23</v>
      </c>
      <c r="AK44" s="386"/>
      <c r="AL44" s="596"/>
      <c r="AM44" s="597"/>
      <c r="AN44" s="598"/>
    </row>
    <row r="45" spans="1:40" ht="13.5" thickBot="1">
      <c r="A45" s="564"/>
      <c r="B45" s="565"/>
      <c r="C45" s="566"/>
      <c r="D45" s="567"/>
      <c r="E45" s="567"/>
      <c r="F45" s="567"/>
      <c r="G45" s="567"/>
      <c r="H45" s="567"/>
      <c r="I45" s="567"/>
      <c r="J45" s="567"/>
      <c r="K45" s="567"/>
      <c r="L45" s="554"/>
      <c r="M45" s="567"/>
      <c r="N45" s="567"/>
      <c r="O45" s="567"/>
      <c r="P45" s="567"/>
      <c r="Q45" s="567"/>
      <c r="R45" s="567"/>
      <c r="S45" s="567"/>
      <c r="T45" s="567"/>
      <c r="U45" s="568"/>
      <c r="V45" s="554"/>
      <c r="W45" s="526"/>
      <c r="X45" s="527"/>
      <c r="Y45" s="527"/>
      <c r="Z45" s="527"/>
      <c r="AA45" s="527"/>
      <c r="AB45" s="527"/>
      <c r="AC45" s="527"/>
      <c r="AD45" s="527"/>
      <c r="AE45" s="528"/>
      <c r="AF45" s="554"/>
      <c r="AG45" s="586"/>
      <c r="AH45" s="587"/>
      <c r="AI45" s="583"/>
      <c r="AJ45" s="367"/>
      <c r="AK45" s="368"/>
      <c r="AL45" s="599"/>
      <c r="AM45" s="600"/>
      <c r="AN45" s="601"/>
    </row>
    <row r="46" spans="1:40" ht="13.5" thickBot="1">
      <c r="A46" s="558" t="s">
        <v>147</v>
      </c>
      <c r="B46" s="575" t="s">
        <v>35</v>
      </c>
      <c r="C46" s="348"/>
      <c r="D46" s="342"/>
      <c r="E46" s="342"/>
      <c r="F46" s="342"/>
      <c r="G46" s="342"/>
      <c r="H46" s="341">
        <v>1</v>
      </c>
      <c r="I46" s="342"/>
      <c r="J46" s="342"/>
      <c r="K46" s="347">
        <v>1</v>
      </c>
      <c r="L46" s="344">
        <f>SUM(IF(C46=1,1,0),IF(D46=1,1,0),IF(E46=1,1,0),IF(F46=1,1,0),IF(G46=1,1,0),IF(H46=1,1,0),IF(I46=1,1,0),IF(J46=1,1,0),IF(K46=1,1,0),IF(C47=1,1,0),IF(D47=1,1,0),IF(E47=1,1,0),IF(F47=1,1,0),IF(G47=1,1,0),IF(H47=1,1,0),IF(I47=1,1,0),IF(J47=1,1,0),IF(K47=1,1,0))</f>
        <v>2</v>
      </c>
      <c r="M46" s="394"/>
      <c r="N46" s="342"/>
      <c r="O46" s="342"/>
      <c r="P46" s="342"/>
      <c r="Q46" s="342"/>
      <c r="R46" s="342"/>
      <c r="S46" s="342"/>
      <c r="T46" s="342"/>
      <c r="U46" s="395"/>
      <c r="V46" s="344">
        <f>SUM(IF(M46=1,1,0),IF(N46=1,1,0),IF(O46=1,1,0),IF(P46=1,1,0),IF(Q46=1,1,0),IF(R46=1,1,0),IF(S46=1,1,0),IF(T46=1,1,0),IF(U46=1,1,0),IF(M47=1,1,0),IF(N47=1,1,0),IF(O47=1,1,0),IF(P47=1,1,0),IF(Q47=1,1,0),IF(R47=1,1,0),IF(S47=1,1,0),IF(T47=1,1,0),IF(U47=1,1,0))</f>
        <v>2</v>
      </c>
      <c r="W46" s="348"/>
      <c r="X46" s="342"/>
      <c r="Y46" s="341">
        <v>1</v>
      </c>
      <c r="Z46" s="342"/>
      <c r="AA46" s="342"/>
      <c r="AB46" s="346" t="s">
        <v>21</v>
      </c>
      <c r="AC46" s="342"/>
      <c r="AD46" s="342"/>
      <c r="AE46" s="347">
        <v>1</v>
      </c>
      <c r="AF46" s="344">
        <f>SUM(IF(W46=1,1,0),IF(X46=1,1,0),IF(Y46=1,1,0),IF(Z46=1,1,0),IF(AA46=1,1,0),IF(AB46=1,1,0),IF(AC46=1,1,0),IF(AD46=1,1,0),IF(AE46=1,1,0),IF(W47=1,1,0),IF(X47=1,1,0),IF(Y47=1,1,0),IF(Z47=1,1,0),IF(AA47=1,1,0),IF(AB47=1,1,0),IF(AC47=1,1,0),IF(AD47=1,1,0),IF(AE47=1,1,0))</f>
        <v>2</v>
      </c>
      <c r="AG46" s="349"/>
      <c r="AH46" s="350"/>
      <c r="AI46" s="351">
        <f>SUM(IF(AG46=1,1,0),IF(AH46=1,1,0),IF(AG47=1,1,0),IF(AH47=1,1,0))</f>
        <v>0</v>
      </c>
      <c r="AJ46" s="387"/>
      <c r="AK46" s="388"/>
      <c r="AL46" s="354">
        <f>SUM(L46,V46,AF46,AI46)+IF(AA48&lt;&gt;"",AA48,0)</f>
        <v>7</v>
      </c>
      <c r="AM46" s="355">
        <f>IF(AL46&gt;0,(SUM(AJ46,AJ47)),"")</f>
        <v>0</v>
      </c>
      <c r="AN46" s="355">
        <f>IF(AL46&gt;0,(SUM(AK46,AK47,AK48)),"")</f>
        <v>0</v>
      </c>
    </row>
    <row r="47" spans="1:40" ht="13.5" thickBot="1">
      <c r="A47" s="559"/>
      <c r="B47" s="576"/>
      <c r="C47" s="360"/>
      <c r="D47" s="357"/>
      <c r="E47" s="357"/>
      <c r="F47" s="357"/>
      <c r="G47" s="357"/>
      <c r="H47" s="357"/>
      <c r="I47" s="357"/>
      <c r="J47" s="357"/>
      <c r="K47" s="359"/>
      <c r="L47" s="344">
        <f>SUM(IF(C46="X",1,0),IF(D46="X",1,0),IF(E46="X",1,0),IF(F46="X",1,0),IF(G46="X",1,0),IF(H46="X",1,0),IF(I46="X",1,0),IF(J46="X",1,0),IF(K46="X",1,0),IF(C47="X",1,0),IF(D47="X",1,0),IF(E47="X",1,0),IF(F47="X",1,0),IF(G47="X",1,0),IF(H47="X",1,0),IF(I47="X",1,0),IF(J47="X",1,0),IF(K47="X",1,0))</f>
        <v>0</v>
      </c>
      <c r="M47" s="396">
        <v>1</v>
      </c>
      <c r="N47" s="357"/>
      <c r="O47" s="361">
        <v>1</v>
      </c>
      <c r="P47" s="357"/>
      <c r="Q47" s="357"/>
      <c r="R47" s="357"/>
      <c r="S47" s="357"/>
      <c r="T47" s="357"/>
      <c r="U47" s="397"/>
      <c r="V47" s="344">
        <f>SUM(IF(M46="X",1,0),IF(N46="X",1,0),IF(O46="X",1,0),IF(P46="X",1,0),IF(Q46="X",1,0),IF(R46="X",1,0),IF(S46="X",1,0),IF(T46="X",1,0),IF(U46="X",1,0),IF(M47="X",1,0),IF(N47="X",1,0),IF(O47="X",1,0),IF(P47="X",1,0),IF(Q47="X",1,0),IF(R47="X",1,0),IF(S47="X",1,0),IF(T47="X",1,0),IF(U47="X",1,0))</f>
        <v>0</v>
      </c>
      <c r="W47" s="360"/>
      <c r="X47" s="357"/>
      <c r="Y47" s="357"/>
      <c r="Z47" s="357"/>
      <c r="AA47" s="357"/>
      <c r="AB47" s="357"/>
      <c r="AC47" s="357"/>
      <c r="AD47" s="357"/>
      <c r="AE47" s="359"/>
      <c r="AF47" s="344">
        <f>SUM(IF(W46="X",1,0),IF(X46="X",1,0),IF(Y46="X",1,0),IF(Z46="X",1,0),IF(AA46="X",1,0),IF(AB46="X",1,0),IF(AC46="X",1,0),IF(AD46="X",1,0),IF(AE46="X",1,0),IF(W47="X",1,0),IF(X47="X",1,0),IF(Y47="X",1,0),IF(Z47="X",1,0),IF(AA47="X",1,0),IF(AB47="X",1,0),IF(AC47="X",1,0),IF(AD47="X",1,0),IF(AE47="X",1,0))</f>
        <v>1</v>
      </c>
      <c r="AG47" s="362"/>
      <c r="AH47" s="363"/>
      <c r="AI47" s="351">
        <f>SUM(IF(AG46="X",1,0),IF(AH46="X",1,0),IF(AG47="X",1,0),IF(AH47="X",1,0))</f>
        <v>0</v>
      </c>
      <c r="AJ47" s="392"/>
      <c r="AK47" s="393"/>
      <c r="AL47" s="364" t="e">
        <f>IF(AL46&gt;0,AL46/AL176,"")</f>
        <v>#DIV/0!</v>
      </c>
      <c r="AM47" s="385">
        <f>IF(AL46&gt;0,AM46/AL46,"")</f>
        <v>0</v>
      </c>
      <c r="AN47" s="385">
        <f>IF(AL46&gt;0,AN46/AL46,"")</f>
        <v>0</v>
      </c>
    </row>
    <row r="48" spans="1:40" ht="13.5" thickBot="1">
      <c r="A48" s="562"/>
      <c r="B48" s="563"/>
      <c r="C48" s="566"/>
      <c r="D48" s="567"/>
      <c r="E48" s="567"/>
      <c r="F48" s="567"/>
      <c r="G48" s="567"/>
      <c r="H48" s="567"/>
      <c r="I48" s="567"/>
      <c r="J48" s="567"/>
      <c r="K48" s="567"/>
      <c r="L48" s="554"/>
      <c r="M48" s="567"/>
      <c r="N48" s="567"/>
      <c r="O48" s="567"/>
      <c r="P48" s="567"/>
      <c r="Q48" s="567"/>
      <c r="R48" s="567"/>
      <c r="S48" s="567"/>
      <c r="T48" s="567"/>
      <c r="U48" s="568"/>
      <c r="V48" s="554"/>
      <c r="W48" s="555" t="s">
        <v>22</v>
      </c>
      <c r="X48" s="556"/>
      <c r="Y48" s="556"/>
      <c r="Z48" s="557"/>
      <c r="AA48" s="604">
        <f>IF(SUM(L47,V47,AF47,AI47)&gt;0,SUM(L47,V47,AF47,AI47),"")</f>
        <v>1</v>
      </c>
      <c r="AB48" s="605"/>
      <c r="AC48" s="605"/>
      <c r="AD48" s="605"/>
      <c r="AE48" s="606"/>
      <c r="AF48" s="554"/>
      <c r="AG48" s="580"/>
      <c r="AH48" s="581"/>
      <c r="AI48" s="582"/>
      <c r="AJ48" s="366" t="s">
        <v>23</v>
      </c>
      <c r="AK48" s="353"/>
      <c r="AL48" s="596"/>
      <c r="AM48" s="597"/>
      <c r="AN48" s="598"/>
    </row>
    <row r="49" spans="1:40" ht="13.5" thickBot="1">
      <c r="A49" s="564"/>
      <c r="B49" s="565"/>
      <c r="C49" s="566"/>
      <c r="D49" s="567"/>
      <c r="E49" s="567"/>
      <c r="F49" s="567"/>
      <c r="G49" s="567"/>
      <c r="H49" s="567"/>
      <c r="I49" s="567"/>
      <c r="J49" s="567"/>
      <c r="K49" s="567"/>
      <c r="L49" s="554"/>
      <c r="M49" s="567"/>
      <c r="N49" s="567"/>
      <c r="O49" s="567"/>
      <c r="P49" s="567"/>
      <c r="Q49" s="567"/>
      <c r="R49" s="567"/>
      <c r="S49" s="567"/>
      <c r="T49" s="567"/>
      <c r="U49" s="568"/>
      <c r="V49" s="554"/>
      <c r="W49" s="526"/>
      <c r="X49" s="527"/>
      <c r="Y49" s="527"/>
      <c r="Z49" s="527"/>
      <c r="AA49" s="527"/>
      <c r="AB49" s="527"/>
      <c r="AC49" s="527"/>
      <c r="AD49" s="527"/>
      <c r="AE49" s="528"/>
      <c r="AF49" s="554"/>
      <c r="AG49" s="580"/>
      <c r="AH49" s="581"/>
      <c r="AI49" s="583"/>
      <c r="AJ49" s="367"/>
      <c r="AK49" s="368"/>
      <c r="AL49" s="599"/>
      <c r="AM49" s="600"/>
      <c r="AN49" s="601"/>
    </row>
    <row r="50" spans="1:40" ht="13.5" thickBot="1">
      <c r="A50" s="558" t="s">
        <v>149</v>
      </c>
      <c r="B50" s="575" t="s">
        <v>36</v>
      </c>
      <c r="C50" s="369"/>
      <c r="D50" s="370"/>
      <c r="E50" s="370"/>
      <c r="F50" s="370"/>
      <c r="G50" s="341">
        <v>1</v>
      </c>
      <c r="H50" s="370"/>
      <c r="I50" s="370"/>
      <c r="J50" s="370"/>
      <c r="K50" s="371"/>
      <c r="L50" s="372">
        <f>SUM(IF(C50=1,1,0),IF(D50=1,1,0),IF(E50=1,1,0),IF(F50=1,1,0),IF(G50=1,1,0),IF(H50=1,1,0),IF(I50=1,1,0),IF(J50=1,1,0),IF(K50=1,1,0),IF(C51=1,1,0),IF(D51=1,1,0),IF(E51=1,1,0),IF(F51=1,1,0),IF(G51=1,1,0),IF(H51=1,1,0),IF(I51=1,1,0),IF(J51=1,1,0),IF(K51=1,1,0))</f>
        <v>3</v>
      </c>
      <c r="M50" s="369"/>
      <c r="N50" s="370"/>
      <c r="O50" s="341">
        <v>1</v>
      </c>
      <c r="P50" s="370"/>
      <c r="Q50" s="370"/>
      <c r="R50" s="370"/>
      <c r="S50" s="341">
        <v>1</v>
      </c>
      <c r="T50" s="370"/>
      <c r="U50" s="371"/>
      <c r="V50" s="372">
        <f>SUM(IF(M50=1,1,0),IF(N50=1,1,0),IF(O50=1,1,0),IF(P50=1,1,0),IF(Q50=1,1,0),IF(R50=1,1,0),IF(S50=1,1,0),IF(T50=1,1,0),IF(U50=1,1,0),IF(M51=1,1,0),IF(N51=1,1,0),IF(O51=1,1,0),IF(P51=1,1,0),IF(Q51=1,1,0),IF(R51=1,1,0),IF(S51=1,1,0),IF(T51=1,1,0),IF(U51=1,1,0))</f>
        <v>3</v>
      </c>
      <c r="W50" s="340">
        <v>1</v>
      </c>
      <c r="X50" s="370"/>
      <c r="Y50" s="341">
        <v>1</v>
      </c>
      <c r="Z50" s="346" t="s">
        <v>21</v>
      </c>
      <c r="AA50" s="346" t="s">
        <v>21</v>
      </c>
      <c r="AB50" s="341">
        <v>1</v>
      </c>
      <c r="AC50" s="341">
        <v>1</v>
      </c>
      <c r="AD50" s="370"/>
      <c r="AE50" s="371"/>
      <c r="AF50" s="372">
        <f>SUM(IF(W50=1,1,0),IF(X50=1,1,0),IF(Y50=1,1,0),IF(Z50=1,1,0),IF(AA50=1,1,0),IF(AB50=1,1,0),IF(AC50=1,1,0),IF(AD50=1,1,0),IF(AE50=1,1,0),IF(W51=1,1,0),IF(X51=1,1,0),IF(Y51=1,1,0),IF(Z51=1,1,0),IF(AA51=1,1,0),IF(AB51=1,1,0),IF(AC51=1,1,0),IF(AD51=1,1,0),IF(AE51=1,1,0))</f>
        <v>5</v>
      </c>
      <c r="AG50" s="373"/>
      <c r="AH50" s="374"/>
      <c r="AI50" s="351">
        <f>SUM(IF(AG50=1,1,0),IF(AH50=1,1,0),IF(AG51=1,1,0),IF(AH51=1,1,0))</f>
        <v>0</v>
      </c>
      <c r="AJ50" s="383"/>
      <c r="AK50" s="384"/>
      <c r="AL50" s="354">
        <f>SUM(L50,V50,AF50,AI50)+IF(AA52&lt;&gt;"",AA52,0)</f>
        <v>14</v>
      </c>
      <c r="AM50" s="355">
        <f>IF(AL50&gt;0,(SUM(AJ50,AJ51)),"")</f>
        <v>0</v>
      </c>
      <c r="AN50" s="355">
        <f>IF(AL50&gt;0,(SUM(AK50,AK51,AK52)),"")</f>
        <v>0</v>
      </c>
    </row>
    <row r="51" spans="1:40" ht="13.5" thickBot="1">
      <c r="A51" s="559"/>
      <c r="B51" s="576"/>
      <c r="C51" s="377"/>
      <c r="D51" s="361">
        <v>1</v>
      </c>
      <c r="E51" s="361">
        <v>1</v>
      </c>
      <c r="F51" s="358" t="s">
        <v>21</v>
      </c>
      <c r="G51" s="378"/>
      <c r="H51" s="378"/>
      <c r="I51" s="378"/>
      <c r="J51" s="378"/>
      <c r="K51" s="379"/>
      <c r="L51" s="372">
        <f>SUM(IF(C50="X",1,0),IF(D50="X",1,0),IF(E50="X",1,0),IF(F50="X",1,0),IF(G50="X",1,0),IF(H50="X",1,0),IF(I50="X",1,0),IF(J50="X",1,0),IF(K50="X",1,0),IF(C51="X",1,0),IF(D51="X",1,0),IF(E51="X",1,0),IF(F51="X",1,0),IF(G51="X",1,0),IF(H51="X",1,0),IF(I51="X",1,0),IF(J51="X",1,0),IF(K51="X",1,0))</f>
        <v>1</v>
      </c>
      <c r="M51" s="377"/>
      <c r="N51" s="361">
        <v>1</v>
      </c>
      <c r="O51" s="378"/>
      <c r="P51" s="378"/>
      <c r="Q51" s="378"/>
      <c r="R51" s="378"/>
      <c r="S51" s="378"/>
      <c r="T51" s="378"/>
      <c r="U51" s="379"/>
      <c r="V51" s="372">
        <f>SUM(IF(M50="X",1,0),IF(N50="X",1,0),IF(O50="X",1,0),IF(P50="X",1,0),IF(Q50="X",1,0),IF(R50="X",1,0),IF(S50="X",1,0),IF(T50="X",1,0),IF(U50="X",1,0),IF(M51="X",1,0),IF(N51="X",1,0),IF(O51="X",1,0),IF(P51="X",1,0),IF(Q51="X",1,0),IF(R51="X",1,0),IF(S51="X",1,0),IF(T51="X",1,0),IF(U51="X",1,0))</f>
        <v>0</v>
      </c>
      <c r="W51" s="356">
        <v>1</v>
      </c>
      <c r="X51" s="378"/>
      <c r="Y51" s="378"/>
      <c r="Z51" s="378"/>
      <c r="AA51" s="378"/>
      <c r="AB51" s="378"/>
      <c r="AC51" s="378"/>
      <c r="AD51" s="378"/>
      <c r="AE51" s="379"/>
      <c r="AF51" s="372">
        <f>SUM(IF(W50="X",1,0),IF(X50="X",1,0),IF(Y50="X",1,0),IF(Z50="X",1,0),IF(AA50="X",1,0),IF(AB50="X",1,0),IF(AC50="X",1,0),IF(AD50="X",1,0),IF(AE50="X",1,0),IF(W51="X",1,0),IF(X51="X",1,0),IF(Y51="X",1,0),IF(Z51="X",1,0),IF(AA51="X",1,0),IF(AB51="X",1,0),IF(AC51="X",1,0),IF(AD51="X",1,0),IF(AE51="X",1,0))</f>
        <v>2</v>
      </c>
      <c r="AG51" s="381"/>
      <c r="AH51" s="382"/>
      <c r="AI51" s="351">
        <f>SUM(IF(AG50="X",1,0),IF(AH50="X",1,0),IF(AG51="X",1,0),IF(AH51="X",1,0))</f>
        <v>0</v>
      </c>
      <c r="AJ51" s="398"/>
      <c r="AK51" s="399"/>
      <c r="AL51" s="364" t="e">
        <f>IF(AL50&gt;0,AL50/AL176,"")</f>
        <v>#DIV/0!</v>
      </c>
      <c r="AM51" s="385">
        <f>IF(AL50&gt;0,AM50/AL50,"")</f>
        <v>0</v>
      </c>
      <c r="AN51" s="385">
        <f>IF(AL50&gt;0,AN50/AL50,"")</f>
        <v>0</v>
      </c>
    </row>
    <row r="52" spans="1:40" ht="13.5" thickBot="1">
      <c r="A52" s="562"/>
      <c r="B52" s="563"/>
      <c r="C52" s="566"/>
      <c r="D52" s="567"/>
      <c r="E52" s="567"/>
      <c r="F52" s="567"/>
      <c r="G52" s="567"/>
      <c r="H52" s="567"/>
      <c r="I52" s="567"/>
      <c r="J52" s="567"/>
      <c r="K52" s="567"/>
      <c r="L52" s="554"/>
      <c r="M52" s="567"/>
      <c r="N52" s="567"/>
      <c r="O52" s="567"/>
      <c r="P52" s="567"/>
      <c r="Q52" s="567"/>
      <c r="R52" s="567"/>
      <c r="S52" s="567"/>
      <c r="T52" s="567"/>
      <c r="U52" s="568"/>
      <c r="V52" s="554"/>
      <c r="W52" s="607" t="s">
        <v>22</v>
      </c>
      <c r="X52" s="608"/>
      <c r="Y52" s="608"/>
      <c r="Z52" s="609"/>
      <c r="AA52" s="604">
        <f>IF(SUM(L51,V51,AF51,AI51)&gt;0,SUM(L51,V51,AF51,AI51),"")</f>
        <v>3</v>
      </c>
      <c r="AB52" s="605"/>
      <c r="AC52" s="605"/>
      <c r="AD52" s="605"/>
      <c r="AE52" s="606"/>
      <c r="AF52" s="554"/>
      <c r="AG52" s="584"/>
      <c r="AH52" s="585"/>
      <c r="AI52" s="582"/>
      <c r="AJ52" s="366" t="s">
        <v>23</v>
      </c>
      <c r="AK52" s="386"/>
      <c r="AL52" s="596"/>
      <c r="AM52" s="597"/>
      <c r="AN52" s="598"/>
    </row>
    <row r="53" spans="1:40" ht="13.5" thickBot="1">
      <c r="A53" s="564"/>
      <c r="B53" s="565"/>
      <c r="C53" s="566"/>
      <c r="D53" s="567"/>
      <c r="E53" s="567"/>
      <c r="F53" s="567"/>
      <c r="G53" s="567"/>
      <c r="H53" s="567"/>
      <c r="I53" s="567"/>
      <c r="J53" s="567"/>
      <c r="K53" s="567"/>
      <c r="L53" s="554"/>
      <c r="M53" s="567"/>
      <c r="N53" s="567"/>
      <c r="O53" s="567"/>
      <c r="P53" s="567"/>
      <c r="Q53" s="567"/>
      <c r="R53" s="567"/>
      <c r="S53" s="567"/>
      <c r="T53" s="567"/>
      <c r="U53" s="568"/>
      <c r="V53" s="554"/>
      <c r="W53" s="526"/>
      <c r="X53" s="527"/>
      <c r="Y53" s="527"/>
      <c r="Z53" s="527"/>
      <c r="AA53" s="527"/>
      <c r="AB53" s="527"/>
      <c r="AC53" s="527"/>
      <c r="AD53" s="527"/>
      <c r="AE53" s="528"/>
      <c r="AF53" s="554"/>
      <c r="AG53" s="586"/>
      <c r="AH53" s="587"/>
      <c r="AI53" s="583"/>
      <c r="AJ53" s="367"/>
      <c r="AK53" s="368"/>
      <c r="AL53" s="599"/>
      <c r="AM53" s="600"/>
      <c r="AN53" s="601"/>
    </row>
    <row r="54" spans="1:40" ht="13.5" thickBot="1">
      <c r="A54" s="610" t="s">
        <v>150</v>
      </c>
      <c r="B54" s="560" t="s">
        <v>37</v>
      </c>
      <c r="C54" s="348"/>
      <c r="D54" s="341">
        <v>1</v>
      </c>
      <c r="E54" s="342"/>
      <c r="F54" s="342"/>
      <c r="G54" s="342"/>
      <c r="H54" s="342"/>
      <c r="I54" s="341">
        <v>1</v>
      </c>
      <c r="J54" s="341">
        <v>1</v>
      </c>
      <c r="K54" s="343"/>
      <c r="L54" s="344">
        <f>SUM(IF(C54=1,1,0),IF(D54=1,1,0),IF(E54=1,1,0),IF(F54=1,1,0),IF(G54=1,1,0),IF(H54=1,1,0),IF(I54=1,1,0),IF(J54=1,1,0),IF(K54=1,1,0),IF(C55=1,1,0),IF(D55=1,1,0),IF(E55=1,1,0),IF(F55=1,1,0),IF(G55=1,1,0),IF(H55=1,1,0),IF(I55=1,1,0),IF(J55=1,1,0),IF(K55=1,1,0))</f>
        <v>3</v>
      </c>
      <c r="M54" s="400" t="s">
        <v>21</v>
      </c>
      <c r="N54" s="342"/>
      <c r="O54" s="342"/>
      <c r="P54" s="341">
        <v>1</v>
      </c>
      <c r="Q54" s="342"/>
      <c r="R54" s="346" t="s">
        <v>21</v>
      </c>
      <c r="S54" s="342"/>
      <c r="T54" s="341">
        <v>1</v>
      </c>
      <c r="U54" s="391">
        <v>1</v>
      </c>
      <c r="V54" s="344">
        <f>SUM(IF(M54=1,1,0),IF(N54=1,1,0),IF(O54=1,1,0),IF(P54=1,1,0),IF(Q54=1,1,0),IF(R54=1,1,0),IF(S54=1,1,0),IF(T54=1,1,0),IF(U54=1,1,0),IF(M55=1,1,0),IF(N55=1,1,0),IF(O55=1,1,0),IF(P55=1,1,0),IF(Q55=1,1,0),IF(R55=1,1,0),IF(S55=1,1,0),IF(T55=1,1,0),IF(U55=1,1,0))</f>
        <v>4</v>
      </c>
      <c r="W54" s="340">
        <v>1</v>
      </c>
      <c r="X54" s="342"/>
      <c r="Y54" s="341">
        <v>1</v>
      </c>
      <c r="Z54" s="342"/>
      <c r="AA54" s="342"/>
      <c r="AB54" s="341">
        <v>1</v>
      </c>
      <c r="AC54" s="342"/>
      <c r="AD54" s="346" t="s">
        <v>21</v>
      </c>
      <c r="AE54" s="343"/>
      <c r="AF54" s="344">
        <f>SUM(IF(W54=1,1,0),IF(X54=1,1,0),IF(Y54=1,1,0),IF(Z54=1,1,0),IF(AA54=1,1,0),IF(AB54=1,1,0),IF(AC54=1,1,0),IF(AD54=1,1,0),IF(AE54=1,1,0),IF(W55=1,1,0),IF(X55=1,1,0),IF(Y55=1,1,0),IF(Z55=1,1,0),IF(AA55=1,1,0),IF(AB55=1,1,0),IF(AC55=1,1,0),IF(AD55=1,1,0),IF(AE55=1,1,0))</f>
        <v>4</v>
      </c>
      <c r="AG54" s="349"/>
      <c r="AH54" s="350"/>
      <c r="AI54" s="351">
        <f>SUM(IF(AG54=1,1,0),IF(AH54=1,1,0),IF(AG55=1,1,0),IF(AH55=1,1,0))</f>
        <v>0</v>
      </c>
      <c r="AJ54" s="387"/>
      <c r="AK54" s="388"/>
      <c r="AL54" s="354">
        <f>SUM(L54,V54,AF54,AI54)+IF(AA56&lt;&gt;"",AA56,0)</f>
        <v>14</v>
      </c>
      <c r="AM54" s="355">
        <f>IF(AL54&gt;0,(SUM(AJ54,AJ55)),"")</f>
        <v>0</v>
      </c>
      <c r="AN54" s="355">
        <f>IF(AL54&gt;0,(SUM(AK54,AK55,AK56)),"")</f>
        <v>0</v>
      </c>
    </row>
    <row r="55" spans="1:40" ht="13.5" thickBot="1">
      <c r="A55" s="611"/>
      <c r="B55" s="561"/>
      <c r="C55" s="360"/>
      <c r="D55" s="357"/>
      <c r="E55" s="357"/>
      <c r="F55" s="357"/>
      <c r="G55" s="357"/>
      <c r="H55" s="357"/>
      <c r="I55" s="357"/>
      <c r="J55" s="357"/>
      <c r="K55" s="359"/>
      <c r="L55" s="344">
        <f>SUM(IF(C54="X",1,0),IF(D54="X",1,0),IF(E54="X",1,0),IF(F54="X",1,0),IF(G54="X",1,0),IF(H54="X",1,0),IF(I54="X",1,0),IF(J54="X",1,0),IF(K54="X",1,0),IF(C55="X",1,0),IF(D55="X",1,0),IF(E55="X",1,0),IF(F55="X",1,0),IF(G55="X",1,0),IF(H55="X",1,0),IF(I55="X",1,0),IF(J55="X",1,0),IF(K55="X",1,0))</f>
        <v>0</v>
      </c>
      <c r="M55" s="401"/>
      <c r="N55" s="357"/>
      <c r="O55" s="361">
        <v>1</v>
      </c>
      <c r="P55" s="357"/>
      <c r="Q55" s="357"/>
      <c r="R55" s="357"/>
      <c r="S55" s="357"/>
      <c r="T55" s="357"/>
      <c r="U55" s="397"/>
      <c r="V55" s="344">
        <f>SUM(IF(M54="X",1,0),IF(N54="X",1,0),IF(O54="X",1,0),IF(P54="X",1,0),IF(Q54="X",1,0),IF(R54="X",1,0),IF(S54="X",1,0),IF(T54="X",1,0),IF(U54="X",1,0),IF(M55="X",1,0),IF(N55="X",1,0),IF(O55="X",1,0),IF(P55="X",1,0),IF(Q55="X",1,0),IF(R55="X",1,0),IF(S55="X",1,0),IF(T55="X",1,0),IF(U55="X",1,0))</f>
        <v>2</v>
      </c>
      <c r="W55" s="356">
        <v>1</v>
      </c>
      <c r="X55" s="357"/>
      <c r="Y55" s="357"/>
      <c r="Z55" s="357"/>
      <c r="AA55" s="357"/>
      <c r="AB55" s="357"/>
      <c r="AC55" s="357"/>
      <c r="AD55" s="357"/>
      <c r="AE55" s="359"/>
      <c r="AF55" s="344">
        <f>SUM(IF(W54="X",1,0),IF(X54="X",1,0),IF(Y54="X",1,0),IF(Z54="X",1,0),IF(AA54="X",1,0),IF(AB54="X",1,0),IF(AC54="X",1,0),IF(AD54="X",1,0),IF(AE54="X",1,0),IF(W55="X",1,0),IF(X55="X",1,0),IF(Y55="X",1,0),IF(Z55="X",1,0),IF(AA55="X",1,0),IF(AB55="X",1,0),IF(AC55="X",1,0),IF(AD55="X",1,0),IF(AE55="X",1,0))</f>
        <v>1</v>
      </c>
      <c r="AG55" s="362"/>
      <c r="AH55" s="363"/>
      <c r="AI55" s="351">
        <f>SUM(IF(AG54="X",1,0),IF(AH54="X",1,0),IF(AG55="X",1,0),IF(AH55="X",1,0))</f>
        <v>0</v>
      </c>
      <c r="AJ55" s="392"/>
      <c r="AK55" s="393"/>
      <c r="AL55" s="364" t="e">
        <f>IF(AL54&gt;0,AL54/AL176,"")</f>
        <v>#DIV/0!</v>
      </c>
      <c r="AM55" s="385">
        <f>IF(AL54&gt;0,AM54/AL54,"")</f>
        <v>0</v>
      </c>
      <c r="AN55" s="385">
        <f>IF(AL54&gt;0,AN54/AL54,"")</f>
        <v>0</v>
      </c>
    </row>
    <row r="56" spans="1:40" ht="13.5" thickBot="1">
      <c r="A56" s="562"/>
      <c r="B56" s="563"/>
      <c r="C56" s="566"/>
      <c r="D56" s="567"/>
      <c r="E56" s="567"/>
      <c r="F56" s="567"/>
      <c r="G56" s="567"/>
      <c r="H56" s="567"/>
      <c r="I56" s="567"/>
      <c r="J56" s="567"/>
      <c r="K56" s="567"/>
      <c r="L56" s="554"/>
      <c r="M56" s="567"/>
      <c r="N56" s="567"/>
      <c r="O56" s="567"/>
      <c r="P56" s="567"/>
      <c r="Q56" s="567"/>
      <c r="R56" s="567"/>
      <c r="S56" s="567"/>
      <c r="T56" s="567"/>
      <c r="U56" s="568"/>
      <c r="V56" s="554"/>
      <c r="W56" s="607" t="s">
        <v>22</v>
      </c>
      <c r="X56" s="608"/>
      <c r="Y56" s="608"/>
      <c r="Z56" s="609"/>
      <c r="AA56" s="577">
        <f>IF(SUM(L55,V55,AF55,AI55)&gt;0,SUM(L55,V55,AF55,AI55),"")</f>
        <v>3</v>
      </c>
      <c r="AB56" s="578"/>
      <c r="AC56" s="578"/>
      <c r="AD56" s="578"/>
      <c r="AE56" s="579"/>
      <c r="AF56" s="554"/>
      <c r="AG56" s="580"/>
      <c r="AH56" s="581"/>
      <c r="AI56" s="582"/>
      <c r="AJ56" s="366" t="s">
        <v>23</v>
      </c>
      <c r="AK56" s="353"/>
      <c r="AL56" s="596"/>
      <c r="AM56" s="597"/>
      <c r="AN56" s="598"/>
    </row>
    <row r="57" spans="1:40" ht="13.5" thickBot="1">
      <c r="A57" s="564"/>
      <c r="B57" s="565"/>
      <c r="C57" s="566"/>
      <c r="D57" s="567"/>
      <c r="E57" s="567"/>
      <c r="F57" s="567"/>
      <c r="G57" s="567"/>
      <c r="H57" s="567"/>
      <c r="I57" s="567"/>
      <c r="J57" s="567"/>
      <c r="K57" s="567"/>
      <c r="L57" s="554"/>
      <c r="M57" s="567"/>
      <c r="N57" s="567"/>
      <c r="O57" s="567"/>
      <c r="P57" s="567"/>
      <c r="Q57" s="567"/>
      <c r="R57" s="567"/>
      <c r="S57" s="567"/>
      <c r="T57" s="567"/>
      <c r="U57" s="568"/>
      <c r="V57" s="554"/>
      <c r="W57" s="526"/>
      <c r="X57" s="527"/>
      <c r="Y57" s="527"/>
      <c r="Z57" s="527"/>
      <c r="AA57" s="527"/>
      <c r="AB57" s="527"/>
      <c r="AC57" s="527"/>
      <c r="AD57" s="527"/>
      <c r="AE57" s="528"/>
      <c r="AF57" s="554"/>
      <c r="AG57" s="580"/>
      <c r="AH57" s="581"/>
      <c r="AI57" s="583"/>
      <c r="AJ57" s="367"/>
      <c r="AK57" s="368"/>
      <c r="AL57" s="599"/>
      <c r="AM57" s="600"/>
      <c r="AN57" s="601"/>
    </row>
    <row r="58" spans="1:40" ht="13.5" thickBot="1">
      <c r="A58" s="610" t="s">
        <v>152</v>
      </c>
      <c r="B58" s="560" t="s">
        <v>38</v>
      </c>
      <c r="C58" s="369"/>
      <c r="D58" s="370"/>
      <c r="E58" s="341">
        <v>1</v>
      </c>
      <c r="F58" s="370"/>
      <c r="G58" s="341">
        <v>1</v>
      </c>
      <c r="H58" s="370"/>
      <c r="I58" s="370"/>
      <c r="J58" s="341">
        <v>1</v>
      </c>
      <c r="K58" s="390" t="s">
        <v>21</v>
      </c>
      <c r="L58" s="372">
        <f>SUM(IF(C58=1,1,0),IF(D58=1,1,0),IF(E58=1,1,0),IF(F58=1,1,0),IF(G58=1,1,0),IF(H58=1,1,0),IF(I58=1,1,0),IF(J58=1,1,0),IF(K58=1,1,0),IF(C59=1,1,0),IF(D59=1,1,0),IF(E59=1,1,0),IF(F59=1,1,0),IF(G59=1,1,0),IF(H59=1,1,0),IF(I59=1,1,0),IF(J59=1,1,0),IF(K59=1,1,0))</f>
        <v>4</v>
      </c>
      <c r="M58" s="369"/>
      <c r="N58" s="341">
        <v>1</v>
      </c>
      <c r="O58" s="370"/>
      <c r="P58" s="341">
        <v>1</v>
      </c>
      <c r="Q58" s="370"/>
      <c r="R58" s="370"/>
      <c r="S58" s="341">
        <v>1</v>
      </c>
      <c r="T58" s="370"/>
      <c r="U58" s="371"/>
      <c r="V58" s="372">
        <f>SUM(IF(M58=1,1,0),IF(N58=1,1,0),IF(O58=1,1,0),IF(P58=1,1,0),IF(Q58=1,1,0),IF(R58=1,1,0),IF(S58=1,1,0),IF(T58=1,1,0),IF(U58=1,1,0),IF(M59=1,1,0),IF(N59=1,1,0),IF(O59=1,1,0),IF(P59=1,1,0),IF(Q59=1,1,0),IF(R59=1,1,0),IF(S59=1,1,0),IF(T59=1,1,0),IF(U59=1,1,0))</f>
        <v>4</v>
      </c>
      <c r="W58" s="369"/>
      <c r="X58" s="346" t="s">
        <v>21</v>
      </c>
      <c r="Y58" s="370"/>
      <c r="Z58" s="341">
        <v>1</v>
      </c>
      <c r="AA58" s="370"/>
      <c r="AB58" s="341">
        <v>1</v>
      </c>
      <c r="AC58" s="370"/>
      <c r="AD58" s="341">
        <v>1</v>
      </c>
      <c r="AE58" s="371"/>
      <c r="AF58" s="372">
        <f>SUM(IF(W58=1,1,0),IF(X58=1,1,0),IF(Y58=1,1,0),IF(Z58=1,1,0),IF(AA58=1,1,0),IF(AB58=1,1,0),IF(AC58=1,1,0),IF(AD58=1,1,0),IF(AE58=1,1,0),IF(W59=1,1,0),IF(X59=1,1,0),IF(Y59=1,1,0),IF(Z59=1,1,0),IF(AA59=1,1,0),IF(AB59=1,1,0),IF(AC59=1,1,0),IF(AD59=1,1,0),IF(AE59=1,1,0))</f>
        <v>4</v>
      </c>
      <c r="AG58" s="373"/>
      <c r="AH58" s="374"/>
      <c r="AI58" s="351">
        <f>SUM(IF(AG58=1,1,0),IF(AH58=1,1,0),IF(AG59=1,1,0),IF(AH59=1,1,0))</f>
        <v>0</v>
      </c>
      <c r="AJ58" s="383"/>
      <c r="AK58" s="384"/>
      <c r="AL58" s="354">
        <f>SUM(L58,V58,AF58,AI58)+IF(AA60&lt;&gt;"",AA60,0)</f>
        <v>16</v>
      </c>
      <c r="AM58" s="355">
        <f>IF(AL58&gt;0,(SUM(AJ58,AJ59)),"")</f>
        <v>0</v>
      </c>
      <c r="AN58" s="355">
        <f>IF(AL58&gt;0,(SUM(AK58,AK59,AK60)),"")</f>
        <v>0</v>
      </c>
    </row>
    <row r="59" spans="1:40" ht="13.5" thickBot="1">
      <c r="A59" s="611"/>
      <c r="B59" s="561"/>
      <c r="C59" s="380" t="s">
        <v>21</v>
      </c>
      <c r="D59" s="378"/>
      <c r="E59" s="361">
        <v>1</v>
      </c>
      <c r="F59" s="378"/>
      <c r="G59" s="378"/>
      <c r="H59" s="378"/>
      <c r="I59" s="378"/>
      <c r="J59" s="378"/>
      <c r="K59" s="379"/>
      <c r="L59" s="372">
        <f>SUM(IF(C58="X",1,0),IF(D58="X",1,0),IF(E58="X",1,0),IF(F58="X",1,0),IF(G58="X",1,0),IF(H58="X",1,0),IF(I58="X",1,0),IF(J58="X",1,0),IF(K58="X",1,0),IF(C59="X",1,0),IF(D59="X",1,0),IF(E59="X",1,0),IF(F59="X",1,0),IF(G59="X",1,0),IF(H59="X",1,0),IF(I59="X",1,0),IF(J59="X",1,0),IF(K59="X",1,0))</f>
        <v>2</v>
      </c>
      <c r="M59" s="356">
        <v>1</v>
      </c>
      <c r="N59" s="378"/>
      <c r="O59" s="378"/>
      <c r="P59" s="378"/>
      <c r="Q59" s="378"/>
      <c r="R59" s="378"/>
      <c r="S59" s="378"/>
      <c r="T59" s="378"/>
      <c r="U59" s="379"/>
      <c r="V59" s="372">
        <f>SUM(IF(M58="X",1,0),IF(N58="X",1,0),IF(O58="X",1,0),IF(P58="X",1,0),IF(Q58="X",1,0),IF(R58="X",1,0),IF(S58="X",1,0),IF(T58="X",1,0),IF(U58="X",1,0),IF(M59="X",1,0),IF(N59="X",1,0),IF(O59="X",1,0),IF(P59="X",1,0),IF(Q59="X",1,0),IF(R59="X",1,0),IF(S59="X",1,0),IF(T59="X",1,0),IF(U59="X",1,0))</f>
        <v>0</v>
      </c>
      <c r="W59" s="356">
        <v>1</v>
      </c>
      <c r="X59" s="358" t="s">
        <v>21</v>
      </c>
      <c r="Y59" s="378"/>
      <c r="Z59" s="378"/>
      <c r="AA59" s="378"/>
      <c r="AB59" s="378"/>
      <c r="AC59" s="378"/>
      <c r="AD59" s="378"/>
      <c r="AE59" s="379"/>
      <c r="AF59" s="372">
        <f>SUM(IF(W58="X",1,0),IF(X58="X",1,0),IF(Y58="X",1,0),IF(Z58="X",1,0),IF(AA58="X",1,0),IF(AB58="X",1,0),IF(AC58="X",1,0),IF(AD58="X",1,0),IF(AE58="X",1,0),IF(W59="X",1,0),IF(X59="X",1,0),IF(Y59="X",1,0),IF(Z59="X",1,0),IF(AA59="X",1,0),IF(AB59="X",1,0),IF(AC59="X",1,0),IF(AD59="X",1,0),IF(AE59="X",1,0))</f>
        <v>2</v>
      </c>
      <c r="AG59" s="381"/>
      <c r="AH59" s="382"/>
      <c r="AI59" s="351">
        <f>SUM(IF(AG58="X",1,0),IF(AH58="X",1,0),IF(AG59="X",1,0),IF(AH59="X",1,0))</f>
        <v>0</v>
      </c>
      <c r="AJ59" s="398"/>
      <c r="AK59" s="399"/>
      <c r="AL59" s="364" t="e">
        <f>IF(AL58&gt;0,AL58/AL176,"")</f>
        <v>#DIV/0!</v>
      </c>
      <c r="AM59" s="385">
        <f>IF(AL58&gt;0,AM58/AL58,"")</f>
        <v>0</v>
      </c>
      <c r="AN59" s="385">
        <f>IF(AL58&gt;0,AN58/AL58,"")</f>
        <v>0</v>
      </c>
    </row>
    <row r="60" spans="1:40" ht="13.5" thickBot="1">
      <c r="A60" s="562"/>
      <c r="B60" s="563"/>
      <c r="C60" s="566"/>
      <c r="D60" s="567"/>
      <c r="E60" s="567"/>
      <c r="F60" s="567"/>
      <c r="G60" s="567"/>
      <c r="H60" s="567"/>
      <c r="I60" s="567"/>
      <c r="J60" s="567"/>
      <c r="K60" s="567"/>
      <c r="L60" s="554"/>
      <c r="M60" s="567"/>
      <c r="N60" s="567"/>
      <c r="O60" s="567"/>
      <c r="P60" s="567"/>
      <c r="Q60" s="567"/>
      <c r="R60" s="567"/>
      <c r="S60" s="567"/>
      <c r="T60" s="567"/>
      <c r="U60" s="568"/>
      <c r="V60" s="554"/>
      <c r="W60" s="612" t="s">
        <v>22</v>
      </c>
      <c r="X60" s="613"/>
      <c r="Y60" s="613"/>
      <c r="Z60" s="614"/>
      <c r="AA60" s="604">
        <f>IF(SUM(L59,V59,AF59,AI59)&gt;0,SUM(L59,V59,AF59,AI59),"")</f>
        <v>4</v>
      </c>
      <c r="AB60" s="605"/>
      <c r="AC60" s="605"/>
      <c r="AD60" s="605"/>
      <c r="AE60" s="606"/>
      <c r="AF60" s="554"/>
      <c r="AG60" s="584"/>
      <c r="AH60" s="585"/>
      <c r="AI60" s="582"/>
      <c r="AJ60" s="366" t="s">
        <v>23</v>
      </c>
      <c r="AK60" s="386"/>
      <c r="AL60" s="596"/>
      <c r="AM60" s="597"/>
      <c r="AN60" s="598"/>
    </row>
    <row r="61" spans="1:40" ht="13.5" thickBot="1">
      <c r="A61" s="564"/>
      <c r="B61" s="565"/>
      <c r="C61" s="566"/>
      <c r="D61" s="567"/>
      <c r="E61" s="567"/>
      <c r="F61" s="567"/>
      <c r="G61" s="567"/>
      <c r="H61" s="567"/>
      <c r="I61" s="567"/>
      <c r="J61" s="567"/>
      <c r="K61" s="567"/>
      <c r="L61" s="554"/>
      <c r="M61" s="567"/>
      <c r="N61" s="567"/>
      <c r="O61" s="567"/>
      <c r="P61" s="567"/>
      <c r="Q61" s="567"/>
      <c r="R61" s="567"/>
      <c r="S61" s="567"/>
      <c r="T61" s="567"/>
      <c r="U61" s="568"/>
      <c r="V61" s="554"/>
      <c r="W61" s="526"/>
      <c r="X61" s="527"/>
      <c r="Y61" s="527"/>
      <c r="Z61" s="527"/>
      <c r="AA61" s="527"/>
      <c r="AB61" s="527"/>
      <c r="AC61" s="527"/>
      <c r="AD61" s="527"/>
      <c r="AE61" s="528"/>
      <c r="AF61" s="554"/>
      <c r="AG61" s="586"/>
      <c r="AH61" s="587"/>
      <c r="AI61" s="583"/>
      <c r="AJ61" s="367"/>
      <c r="AK61" s="368"/>
      <c r="AL61" s="599"/>
      <c r="AM61" s="600"/>
      <c r="AN61" s="601"/>
    </row>
    <row r="62" spans="1:40" ht="13.5" thickBot="1">
      <c r="A62" s="610"/>
      <c r="B62" s="560"/>
      <c r="C62" s="348"/>
      <c r="D62" s="342"/>
      <c r="E62" s="342"/>
      <c r="F62" s="342"/>
      <c r="G62" s="342"/>
      <c r="H62" s="342"/>
      <c r="I62" s="342"/>
      <c r="J62" s="342"/>
      <c r="K62" s="343"/>
      <c r="L62" s="344">
        <f>SUM(IF(C62=1,1,0),IF(D62=1,1,0),IF(E62=1,1,0),IF(F62=1,1,0),IF(G62=1,1,0),IF(H62=1,1,0),IF(I62=1,1,0),IF(J62=1,1,0),IF(K62=1,1,0),IF(C63=1,1,0),IF(D63=1,1,0),IF(E63=1,1,0),IF(F63=1,1,0),IF(G63=1,1,0),IF(H63=1,1,0),IF(I63=1,1,0),IF(J63=1,1,0),IF(K63=1,1,0))</f>
        <v>0</v>
      </c>
      <c r="M62" s="394"/>
      <c r="N62" s="342"/>
      <c r="O62" s="342"/>
      <c r="P62" s="342"/>
      <c r="Q62" s="342"/>
      <c r="R62" s="342"/>
      <c r="S62" s="342"/>
      <c r="T62" s="342"/>
      <c r="U62" s="395"/>
      <c r="V62" s="344">
        <f>SUM(IF(M62=1,1,0),IF(N62=1,1,0),IF(O62=1,1,0),IF(P62=1,1,0),IF(Q62=1,1,0),IF(R62=1,1,0),IF(S62=1,1,0),IF(T62=1,1,0),IF(U62=1,1,0),IF(M63=1,1,0),IF(N63=1,1,0),IF(O63=1,1,0),IF(P63=1,1,0),IF(Q63=1,1,0),IF(R63=1,1,0),IF(S63=1,1,0),IF(T63=1,1,0),IF(U63=1,1,0))</f>
        <v>0</v>
      </c>
      <c r="W62" s="348"/>
      <c r="X62" s="342"/>
      <c r="Y62" s="342"/>
      <c r="Z62" s="342"/>
      <c r="AA62" s="342"/>
      <c r="AB62" s="342"/>
      <c r="AC62" s="342"/>
      <c r="AD62" s="342"/>
      <c r="AE62" s="395"/>
      <c r="AF62" s="344">
        <f>SUM(IF(W62=1,1,0),IF(X62=1,1,0),IF(Y62=1,1,0),IF(Z62=1,1,0),IF(AA62=1,1,0),IF(AB62=1,1,0),IF(AC62=1,1,0),IF(AD62=1,1,0),IF(AE62=1,1,0),IF(W63=1,1,0),IF(X63=1,1,0),IF(Y63=1,1,0),IF(Z63=1,1,0),IF(AA63=1,1,0),IF(AB63=1,1,0),IF(AC63=1,1,0),IF(AD63=1,1,0),IF(AE63=1,1,0))</f>
        <v>0</v>
      </c>
      <c r="AG62" s="349"/>
      <c r="AH62" s="350"/>
      <c r="AI62" s="351">
        <f>SUM(IF(AG62=1,1,0),IF(AH62=1,1,0),IF(AG63=1,1,0),IF(AH63=1,1,0))</f>
        <v>0</v>
      </c>
      <c r="AJ62" s="387"/>
      <c r="AK62" s="388"/>
      <c r="AL62" s="354">
        <f>SUM(L62,V62,AF62,AI62)+IF(AA64&lt;&gt;"",AA64,0)</f>
        <v>0</v>
      </c>
      <c r="AM62" s="355">
        <f>IF(AL62&gt;0,(SUM(AJ62,AJ63)),"")</f>
      </c>
      <c r="AN62" s="355">
        <f>IF(AL62&gt;0,(SUM(AK62,AK63,AK64)),"")</f>
      </c>
    </row>
    <row r="63" spans="1:40" ht="13.5" thickBot="1">
      <c r="A63" s="611"/>
      <c r="B63" s="561"/>
      <c r="C63" s="360"/>
      <c r="D63" s="357"/>
      <c r="E63" s="357"/>
      <c r="F63" s="357"/>
      <c r="G63" s="357"/>
      <c r="H63" s="357"/>
      <c r="I63" s="357"/>
      <c r="J63" s="357"/>
      <c r="K63" s="359"/>
      <c r="L63" s="344">
        <f>SUM(IF(C62="X",1,0),IF(D62="X",1,0),IF(E62="X",1,0),IF(F62="X",1,0),IF(G62="X",1,0),IF(H62="X",1,0),IF(I62="X",1,0),IF(J62="X",1,0),IF(K62="X",1,0),IF(C63="X",1,0),IF(D63="X",1,0),IF(E63="X",1,0),IF(F63="X",1,0),IF(G63="X",1,0),IF(H63="X",1,0),IF(I63="X",1,0),IF(J63="X",1,0),IF(K63="X",1,0))</f>
        <v>0</v>
      </c>
      <c r="M63" s="401"/>
      <c r="N63" s="357"/>
      <c r="O63" s="357"/>
      <c r="P63" s="357"/>
      <c r="Q63" s="357"/>
      <c r="R63" s="357"/>
      <c r="S63" s="357"/>
      <c r="T63" s="357"/>
      <c r="U63" s="397"/>
      <c r="V63" s="344">
        <f>SUM(IF(M62="X",1,0),IF(N62="X",1,0),IF(O62="X",1,0),IF(P62="X",1,0),IF(Q62="X",1,0),IF(R62="X",1,0),IF(S62="X",1,0),IF(T62="X",1,0),IF(U62="X",1,0),IF(M63="X",1,0),IF(N63="X",1,0),IF(O63="X",1,0),IF(P63="X",1,0),IF(Q63="X",1,0),IF(R63="X",1,0),IF(S63="X",1,0),IF(T63="X",1,0),IF(U63="X",1,0))</f>
        <v>0</v>
      </c>
      <c r="W63" s="360"/>
      <c r="X63" s="357"/>
      <c r="Y63" s="357"/>
      <c r="Z63" s="357"/>
      <c r="AA63" s="357"/>
      <c r="AB63" s="357"/>
      <c r="AC63" s="357"/>
      <c r="AD63" s="357"/>
      <c r="AE63" s="397"/>
      <c r="AF63" s="344">
        <f>SUM(IF(W62="X",1,0),IF(X62="X",1,0),IF(Y62="X",1,0),IF(Z62="X",1,0),IF(AA62="X",1,0),IF(AB62="X",1,0),IF(AC62="X",1,0),IF(AD62="X",1,0),IF(AE62="X",1,0),IF(W63="X",1,0),IF(X63="X",1,0),IF(Y63="X",1,0),IF(Z63="X",1,0),IF(AA63="X",1,0),IF(AB63="X",1,0),IF(AC63="X",1,0),IF(AD63="X",1,0),IF(AE63="X",1,0))</f>
        <v>0</v>
      </c>
      <c r="AG63" s="362"/>
      <c r="AH63" s="363"/>
      <c r="AI63" s="351">
        <f>SUM(IF(AG62="X",1,0),IF(AH62="X",1,0),IF(AG63="X",1,0),IF(AH63="X",1,0))</f>
        <v>0</v>
      </c>
      <c r="AJ63" s="392"/>
      <c r="AK63" s="393"/>
      <c r="AL63" s="364">
        <f>IF(AL62&gt;0,AL62/'[1]JamSummary'!AL177,"")</f>
      </c>
      <c r="AM63" s="385">
        <f>IF(AL62&gt;0,AM62/AL62,"")</f>
      </c>
      <c r="AN63" s="385">
        <f>IF(AL62&gt;0,AN62/AL62,"")</f>
      </c>
    </row>
    <row r="64" spans="1:40" ht="13.5" thickBot="1">
      <c r="A64" s="562"/>
      <c r="B64" s="563"/>
      <c r="C64" s="566"/>
      <c r="D64" s="567"/>
      <c r="E64" s="567"/>
      <c r="F64" s="567"/>
      <c r="G64" s="567"/>
      <c r="H64" s="567"/>
      <c r="I64" s="567"/>
      <c r="J64" s="567"/>
      <c r="K64" s="567"/>
      <c r="L64" s="554"/>
      <c r="M64" s="567"/>
      <c r="N64" s="567"/>
      <c r="O64" s="567"/>
      <c r="P64" s="567"/>
      <c r="Q64" s="567"/>
      <c r="R64" s="567"/>
      <c r="S64" s="567"/>
      <c r="T64" s="567"/>
      <c r="U64" s="568"/>
      <c r="V64" s="554"/>
      <c r="W64" s="555" t="s">
        <v>22</v>
      </c>
      <c r="X64" s="556"/>
      <c r="Y64" s="556"/>
      <c r="Z64" s="557"/>
      <c r="AA64" s="615">
        <f>IF(SUM(L63,V63,AF63,AI63)&gt;0,SUM(L63,V63,AF63,AI63),"")</f>
      </c>
      <c r="AB64" s="616"/>
      <c r="AC64" s="616"/>
      <c r="AD64" s="616"/>
      <c r="AE64" s="617"/>
      <c r="AF64" s="554"/>
      <c r="AG64" s="580"/>
      <c r="AH64" s="581"/>
      <c r="AI64" s="582"/>
      <c r="AJ64" s="366" t="s">
        <v>23</v>
      </c>
      <c r="AK64" s="353"/>
      <c r="AL64" s="596"/>
      <c r="AM64" s="597"/>
      <c r="AN64" s="598"/>
    </row>
    <row r="65" spans="1:40" ht="13.5" thickBot="1">
      <c r="A65" s="564"/>
      <c r="B65" s="565"/>
      <c r="C65" s="566"/>
      <c r="D65" s="567"/>
      <c r="E65" s="567"/>
      <c r="F65" s="567"/>
      <c r="G65" s="567"/>
      <c r="H65" s="567"/>
      <c r="I65" s="567"/>
      <c r="J65" s="567"/>
      <c r="K65" s="567"/>
      <c r="L65" s="554"/>
      <c r="M65" s="618"/>
      <c r="N65" s="618"/>
      <c r="O65" s="618"/>
      <c r="P65" s="618"/>
      <c r="Q65" s="618"/>
      <c r="R65" s="618"/>
      <c r="S65" s="618"/>
      <c r="T65" s="618"/>
      <c r="U65" s="619"/>
      <c r="V65" s="554"/>
      <c r="W65" s="526"/>
      <c r="X65" s="527"/>
      <c r="Y65" s="527"/>
      <c r="Z65" s="527"/>
      <c r="AA65" s="527"/>
      <c r="AB65" s="527"/>
      <c r="AC65" s="527"/>
      <c r="AD65" s="527"/>
      <c r="AE65" s="528"/>
      <c r="AF65" s="554"/>
      <c r="AG65" s="580"/>
      <c r="AH65" s="581"/>
      <c r="AI65" s="583"/>
      <c r="AJ65" s="367"/>
      <c r="AK65" s="368"/>
      <c r="AL65" s="599"/>
      <c r="AM65" s="600"/>
      <c r="AN65" s="601"/>
    </row>
    <row r="66" spans="1:40" ht="13.5" thickBot="1">
      <c r="A66" s="610"/>
      <c r="B66" s="560"/>
      <c r="C66" s="369"/>
      <c r="D66" s="370"/>
      <c r="E66" s="370"/>
      <c r="F66" s="370"/>
      <c r="G66" s="370"/>
      <c r="H66" s="370"/>
      <c r="I66" s="370"/>
      <c r="J66" s="370"/>
      <c r="K66" s="371"/>
      <c r="L66" s="372">
        <f>SUM(IF(C66=1,1,0),IF(D66=1,1,0),IF(E66=1,1,0),IF(F66=1,1,0),IF(G66=1,1,0),IF(H66=1,1,0),IF(I66=1,1,0),IF(J66=1,1,0),IF(K66=1,1,0),IF(C67=1,1,0),IF(D67=1,1,0),IF(E67=1,1,0),IF(F67=1,1,0),IF(G67=1,1,0),IF(H67=1,1,0),IF(I67=1,1,0),IF(J67=1,1,0),IF(K67=1,1,0))</f>
        <v>0</v>
      </c>
      <c r="M66" s="369"/>
      <c r="N66" s="370"/>
      <c r="O66" s="370"/>
      <c r="P66" s="370"/>
      <c r="Q66" s="370"/>
      <c r="R66" s="370"/>
      <c r="S66" s="370"/>
      <c r="T66" s="370"/>
      <c r="U66" s="371"/>
      <c r="V66" s="372">
        <f>SUM(IF(M66=1,1,0),IF(N66=1,1,0),IF(O66=1,1,0),IF(P66=1,1,0),IF(Q66=1,1,0),IF(R66=1,1,0),IF(S66=1,1,0),IF(T66=1,1,0),IF(U66=1,1,0),IF(M67=1,1,0),IF(N67=1,1,0),IF(O67=1,1,0),IF(P67=1,1,0),IF(Q67=1,1,0),IF(R67=1,1,0),IF(S67=1,1,0),IF(T67=1,1,0),IF(U67=1,1,0))</f>
        <v>0</v>
      </c>
      <c r="W66" s="369"/>
      <c r="X66" s="370"/>
      <c r="Y66" s="370"/>
      <c r="Z66" s="370"/>
      <c r="AA66" s="370"/>
      <c r="AB66" s="370"/>
      <c r="AC66" s="370"/>
      <c r="AD66" s="370"/>
      <c r="AE66" s="371"/>
      <c r="AF66" s="372">
        <f>SUM(IF(W66=1,1,0),IF(X66=1,1,0),IF(Y66=1,1,0),IF(Z66=1,1,0),IF(AA66=1,1,0),IF(AB66=1,1,0),IF(AC66=1,1,0),IF(AD66=1,1,0),IF(AE66=1,1,0),IF(W67=1,1,0),IF(X67=1,1,0),IF(Y67=1,1,0),IF(Z67=1,1,0),IF(AA67=1,1,0),IF(AB67=1,1,0),IF(AC67=1,1,0),IF(AD67=1,1,0),IF(AE67=1,1,0))</f>
        <v>0</v>
      </c>
      <c r="AG66" s="373"/>
      <c r="AH66" s="374"/>
      <c r="AI66" s="351">
        <f>SUM(IF(AG66=1,1,0),IF(AH66=1,1,0),IF(AG67=1,1,0),IF(AH67=1,1,0))</f>
        <v>0</v>
      </c>
      <c r="AJ66" s="383"/>
      <c r="AK66" s="384"/>
      <c r="AL66" s="354">
        <f>SUM(L66,V66,AF66,AI66)+IF(AA68&lt;&gt;"",AA68,0)</f>
        <v>0</v>
      </c>
      <c r="AM66" s="355">
        <f>IF(AL66&gt;0,(SUM(AJ66,AJ67)),"")</f>
      </c>
      <c r="AN66" s="355">
        <f>IF(AL66&gt;0,(SUM(AK66,AK67,AK68)),"")</f>
      </c>
    </row>
    <row r="67" spans="1:40" ht="13.5" thickBot="1">
      <c r="A67" s="611"/>
      <c r="B67" s="561"/>
      <c r="C67" s="377"/>
      <c r="D67" s="378"/>
      <c r="E67" s="378"/>
      <c r="F67" s="378"/>
      <c r="G67" s="378"/>
      <c r="H67" s="378"/>
      <c r="I67" s="378"/>
      <c r="J67" s="378"/>
      <c r="K67" s="379"/>
      <c r="L67" s="372">
        <f>SUM(IF(C66="X",1,0),IF(D66="X",1,0),IF(E66="X",1,0),IF(F66="X",1,0),IF(G66="X",1,0),IF(H66="X",1,0),IF(I66="X",1,0),IF(J66="X",1,0),IF(K66="X",1,0),IF(C67="X",1,0),IF(D67="X",1,0),IF(E67="X",1,0),IF(F67="X",1,0),IF(G67="X",1,0),IF(H67="X",1,0),IF(I67="X",1,0),IF(J67="X",1,0),IF(K67="X",1,0))</f>
        <v>0</v>
      </c>
      <c r="M67" s="377"/>
      <c r="N67" s="378"/>
      <c r="O67" s="378"/>
      <c r="P67" s="378"/>
      <c r="Q67" s="378"/>
      <c r="R67" s="378"/>
      <c r="S67" s="378"/>
      <c r="T67" s="378"/>
      <c r="U67" s="379"/>
      <c r="V67" s="372">
        <f>SUM(IF(M66="X",1,0),IF(N66="X",1,0),IF(O66="X",1,0),IF(P66="X",1,0),IF(Q66="X",1,0),IF(R66="X",1,0),IF(S66="X",1,0),IF(T66="X",1,0),IF(U66="X",1,0),IF(M67="X",1,0),IF(N67="X",1,0),IF(O67="X",1,0),IF(P67="X",1,0),IF(Q67="X",1,0),IF(R67="X",1,0),IF(S67="X",1,0),IF(T67="X",1,0),IF(U67="X",1,0))</f>
        <v>0</v>
      </c>
      <c r="W67" s="377"/>
      <c r="X67" s="378"/>
      <c r="Y67" s="378"/>
      <c r="Z67" s="378"/>
      <c r="AA67" s="378"/>
      <c r="AB67" s="378"/>
      <c r="AC67" s="378"/>
      <c r="AD67" s="378"/>
      <c r="AE67" s="379"/>
      <c r="AF67" s="372">
        <f>SUM(IF(W66="X",1,0),IF(X66="X",1,0),IF(Y66="X",1,0),IF(Z66="X",1,0),IF(AA66="X",1,0),IF(AB66="X",1,0),IF(AC66="X",1,0),IF(AD66="X",1,0),IF(AE66="X",1,0),IF(W67="X",1,0),IF(X67="X",1,0),IF(Y67="X",1,0),IF(Z67="X",1,0),IF(AA67="X",1,0),IF(AB67="X",1,0),IF(AC67="X",1,0),IF(AD67="X",1,0),IF(AE67="X",1,0))</f>
        <v>0</v>
      </c>
      <c r="AG67" s="381"/>
      <c r="AH67" s="382"/>
      <c r="AI67" s="351">
        <f>SUM(IF(AG66="X",1,0),IF(AH66="X",1,0),IF(AG67="X",1,0),IF(AH67="X",1,0))</f>
        <v>0</v>
      </c>
      <c r="AJ67" s="398"/>
      <c r="AK67" s="399"/>
      <c r="AL67" s="364">
        <f>IF(AL66&gt;0,AL66/'[1]JamSummary'!AL177,"")</f>
      </c>
      <c r="AM67" s="385">
        <f>IF(AL66&gt;0,AM66/AL66,"")</f>
      </c>
      <c r="AN67" s="385">
        <f>IF(AL66&gt;0,AN66/AL66,"")</f>
      </c>
    </row>
    <row r="68" spans="1:40" ht="15" thickBot="1">
      <c r="A68" s="402"/>
      <c r="B68" s="403"/>
      <c r="C68" s="44"/>
      <c r="D68" s="313"/>
      <c r="E68" s="313"/>
      <c r="F68" s="313"/>
      <c r="G68" s="44"/>
      <c r="H68" s="44"/>
      <c r="I68" s="313"/>
      <c r="J68" s="313"/>
      <c r="K68" s="313"/>
      <c r="L68" s="404"/>
      <c r="M68" s="313"/>
      <c r="N68" s="313"/>
      <c r="O68" s="313"/>
      <c r="P68" s="313"/>
      <c r="Q68" s="313"/>
      <c r="R68" s="313"/>
      <c r="S68" s="313"/>
      <c r="T68" s="313"/>
      <c r="U68" s="313"/>
      <c r="V68" s="405"/>
      <c r="W68" s="612" t="s">
        <v>22</v>
      </c>
      <c r="X68" s="613"/>
      <c r="Y68" s="613"/>
      <c r="Z68" s="614"/>
      <c r="AA68" s="620">
        <f>IF(SUM(L67,V67,AF67,AI67)&gt;0,SUM(L67,V67,AF67,AI67),"")</f>
      </c>
      <c r="AB68" s="621"/>
      <c r="AC68" s="621"/>
      <c r="AD68" s="621"/>
      <c r="AE68" s="622"/>
      <c r="AF68" s="405"/>
      <c r="AG68" s="406"/>
      <c r="AH68" s="407"/>
      <c r="AI68" s="582"/>
      <c r="AJ68" s="366" t="s">
        <v>23</v>
      </c>
      <c r="AK68" s="386"/>
      <c r="AL68" s="623"/>
      <c r="AM68" s="624"/>
      <c r="AN68" s="625"/>
    </row>
    <row r="69" spans="1:40" ht="15.75" thickBot="1">
      <c r="A69" s="311"/>
      <c r="B69" s="311"/>
      <c r="C69" s="311"/>
      <c r="D69" s="311"/>
      <c r="E69" s="311"/>
      <c r="F69" s="311"/>
      <c r="G69" s="311"/>
      <c r="H69" s="311"/>
      <c r="I69" s="311"/>
      <c r="J69" s="311"/>
      <c r="K69" s="311"/>
      <c r="L69" s="311"/>
      <c r="M69" s="44"/>
      <c r="N69" s="44"/>
      <c r="O69" s="44"/>
      <c r="P69" s="44"/>
      <c r="Q69" s="44"/>
      <c r="R69" s="44"/>
      <c r="S69" s="44"/>
      <c r="T69" s="44"/>
      <c r="U69" s="44"/>
      <c r="V69" s="44"/>
      <c r="W69" s="44"/>
      <c r="X69" s="44"/>
      <c r="Y69" s="44"/>
      <c r="Z69" s="44"/>
      <c r="AA69" s="313"/>
      <c r="AB69" s="408"/>
      <c r="AC69" s="408"/>
      <c r="AD69" s="408"/>
      <c r="AE69" s="408"/>
      <c r="AF69" s="404"/>
      <c r="AG69" s="409"/>
      <c r="AH69" s="409"/>
      <c r="AI69" s="583"/>
      <c r="AJ69" s="626" t="s">
        <v>39</v>
      </c>
      <c r="AK69" s="627"/>
      <c r="AL69" s="628"/>
      <c r="AM69" s="411">
        <f>SUM(AM6,AM10,AM14,AM18,AM22,AM26,AM30,AM34,AM38,AM42,AM46,AM50,AM54,AM58,AM62,AM66)</f>
        <v>0</v>
      </c>
      <c r="AN69" s="411">
        <f>SUM(AN6,AN10,AN14,AN18,AN22,AN26,AN30,AN34,AN38,AN42,AN46,AN50,AN54,AN58,AN62,AN66)</f>
        <v>0</v>
      </c>
    </row>
    <row r="70" spans="1:40" ht="15">
      <c r="A70" s="629" t="str">
        <f>A3&amp;"' Penalty Jams"</f>
        <v>DDGs' Penalty Jams</v>
      </c>
      <c r="B70" s="629"/>
      <c r="C70" s="629"/>
      <c r="D70" s="629"/>
      <c r="E70" s="629"/>
      <c r="F70" s="629"/>
      <c r="G70" s="629"/>
      <c r="H70" s="629"/>
      <c r="I70" s="629"/>
      <c r="J70" s="629"/>
      <c r="K70" s="629"/>
      <c r="L70" s="629"/>
      <c r="M70" s="44"/>
      <c r="N70" s="44"/>
      <c r="O70" s="44"/>
      <c r="P70" s="44"/>
      <c r="Q70" s="44"/>
      <c r="R70" s="44"/>
      <c r="S70" s="44"/>
      <c r="T70" s="44"/>
      <c r="U70" s="44"/>
      <c r="V70" s="44"/>
      <c r="W70" s="44"/>
      <c r="X70" s="44"/>
      <c r="Y70" s="44"/>
      <c r="Z70" s="44"/>
      <c r="AA70" s="313"/>
      <c r="AB70" s="408"/>
      <c r="AC70" s="408"/>
      <c r="AD70" s="408"/>
      <c r="AE70" s="408"/>
      <c r="AF70" s="313"/>
      <c r="AG70" s="413"/>
      <c r="AH70" s="413"/>
      <c r="AI70" s="313"/>
      <c r="AJ70" s="414"/>
      <c r="AK70" s="414"/>
      <c r="AL70" s="415"/>
      <c r="AM70" s="415"/>
      <c r="AN70" s="415"/>
    </row>
    <row r="71" spans="1:40" ht="15.75" thickBot="1">
      <c r="A71" s="412"/>
      <c r="B71" s="412"/>
      <c r="C71" s="412"/>
      <c r="D71" s="412"/>
      <c r="E71" s="412"/>
      <c r="F71" s="412"/>
      <c r="G71" s="412"/>
      <c r="H71" s="412"/>
      <c r="I71" s="412"/>
      <c r="J71" s="412"/>
      <c r="K71" s="412"/>
      <c r="L71" s="412"/>
      <c r="M71" s="44"/>
      <c r="N71" s="44"/>
      <c r="O71" s="44"/>
      <c r="P71" s="44"/>
      <c r="Q71" s="44"/>
      <c r="R71" s="44"/>
      <c r="S71" s="44"/>
      <c r="T71" s="44"/>
      <c r="U71" s="44"/>
      <c r="V71" s="44"/>
      <c r="W71" s="44"/>
      <c r="X71" s="44"/>
      <c r="Y71" s="44"/>
      <c r="Z71" s="44"/>
      <c r="AA71" s="408"/>
      <c r="AB71" s="408"/>
      <c r="AC71" s="408"/>
      <c r="AD71" s="408"/>
      <c r="AE71" s="408"/>
      <c r="AF71" s="408"/>
      <c r="AG71" s="416"/>
      <c r="AH71" s="416"/>
      <c r="AI71" s="408"/>
      <c r="AJ71" s="408"/>
      <c r="AK71" s="408"/>
      <c r="AL71" s="408"/>
      <c r="AM71" s="408"/>
      <c r="AN71" s="408"/>
    </row>
    <row r="72" spans="1:40" ht="15.75" thickBot="1">
      <c r="A72" s="630" t="s">
        <v>40</v>
      </c>
      <c r="B72" s="631"/>
      <c r="C72" s="44"/>
      <c r="D72" s="44"/>
      <c r="E72" s="44"/>
      <c r="F72" s="44"/>
      <c r="G72" s="44"/>
      <c r="H72" s="44"/>
      <c r="I72" s="44"/>
      <c r="J72" s="44"/>
      <c r="K72" s="44"/>
      <c r="L72" s="44"/>
      <c r="M72" s="44"/>
      <c r="N72" s="44"/>
      <c r="O72" s="44"/>
      <c r="P72" s="44"/>
      <c r="Q72" s="44"/>
      <c r="R72" s="44"/>
      <c r="S72" s="44"/>
      <c r="T72" s="44"/>
      <c r="U72" s="44"/>
      <c r="V72" s="44"/>
      <c r="W72" s="44"/>
      <c r="X72" s="44"/>
      <c r="Y72" s="44"/>
      <c r="Z72" s="44"/>
      <c r="AA72" s="408"/>
      <c r="AB72" s="408"/>
      <c r="AC72" s="408"/>
      <c r="AD72" s="408"/>
      <c r="AE72" s="408"/>
      <c r="AF72" s="408"/>
      <c r="AG72" s="416"/>
      <c r="AH72" s="416"/>
      <c r="AI72" s="408"/>
      <c r="AJ72" s="408"/>
      <c r="AK72" s="417" t="s">
        <v>246</v>
      </c>
      <c r="AL72" s="408"/>
      <c r="AM72" s="408"/>
      <c r="AN72" s="408"/>
    </row>
    <row r="73" spans="1:40" ht="13.5" thickBot="1">
      <c r="A73" s="632" t="s">
        <v>41</v>
      </c>
      <c r="B73" s="633"/>
      <c r="C73" s="418">
        <f>IF(C164&lt;&gt;"",C164,"")</f>
      </c>
      <c r="D73" s="419">
        <f aca="true" t="shared" si="0" ref="D73:K74">IF(D164&lt;&gt;"",D164,"")</f>
      </c>
      <c r="E73" s="419">
        <f t="shared" si="0"/>
      </c>
      <c r="F73" s="419">
        <f t="shared" si="0"/>
      </c>
      <c r="G73" s="419">
        <f t="shared" si="0"/>
      </c>
      <c r="H73" s="419">
        <f t="shared" si="0"/>
      </c>
      <c r="I73" s="419">
        <f t="shared" si="0"/>
      </c>
      <c r="J73" s="419">
        <f t="shared" si="0"/>
      </c>
      <c r="K73" s="420">
        <f t="shared" si="0"/>
      </c>
      <c r="L73" s="421"/>
      <c r="M73" s="418">
        <f>IF(M164&lt;&gt;"",M164,"")</f>
      </c>
      <c r="N73" s="419">
        <f aca="true" t="shared" si="1" ref="N73:U74">IF(N164&lt;&gt;"",N164,"")</f>
      </c>
      <c r="O73" s="419">
        <f t="shared" si="1"/>
      </c>
      <c r="P73" s="419">
        <f t="shared" si="1"/>
      </c>
      <c r="Q73" s="419">
        <f t="shared" si="1"/>
      </c>
      <c r="R73" s="419">
        <f t="shared" si="1"/>
      </c>
      <c r="S73" s="419">
        <f t="shared" si="1"/>
      </c>
      <c r="T73" s="419">
        <f t="shared" si="1"/>
      </c>
      <c r="U73" s="420">
        <f t="shared" si="1"/>
      </c>
      <c r="V73" s="422"/>
      <c r="W73" s="418">
        <f>IF(W164&lt;&gt;"",W164,"")</f>
      </c>
      <c r="X73" s="419">
        <f aca="true" t="shared" si="2" ref="X73:AE74">IF(X164&lt;&gt;"",X164,"")</f>
      </c>
      <c r="Y73" s="419">
        <f t="shared" si="2"/>
      </c>
      <c r="Z73" s="419">
        <f t="shared" si="2"/>
      </c>
      <c r="AA73" s="419">
        <f t="shared" si="2"/>
      </c>
      <c r="AB73" s="419">
        <f t="shared" si="2"/>
      </c>
      <c r="AC73" s="419">
        <f t="shared" si="2"/>
      </c>
      <c r="AD73" s="419">
        <f t="shared" si="2"/>
      </c>
      <c r="AE73" s="420">
        <f t="shared" si="2"/>
      </c>
      <c r="AF73" s="423"/>
      <c r="AG73" s="424">
        <f>IF(AG164&lt;&gt;"",1,"")</f>
      </c>
      <c r="AH73" s="425">
        <f>IF(AH164&lt;&gt;"",1,"")</f>
      </c>
      <c r="AI73" s="426"/>
      <c r="AJ73" s="636"/>
      <c r="AK73" s="638">
        <f>IF(SUM(C73:AH74),SUM(C73:AH74),"")</f>
      </c>
      <c r="AL73" s="640" t="s">
        <v>42</v>
      </c>
      <c r="AM73" s="641"/>
      <c r="AN73" s="641"/>
    </row>
    <row r="74" spans="1:40" ht="13.5" thickBot="1">
      <c r="A74" s="634"/>
      <c r="B74" s="635"/>
      <c r="C74" s="430">
        <f>IF(C165&lt;&gt;"",C165,"")</f>
      </c>
      <c r="D74" s="431">
        <f t="shared" si="0"/>
      </c>
      <c r="E74" s="431">
        <f t="shared" si="0"/>
      </c>
      <c r="F74" s="431">
        <f t="shared" si="0"/>
      </c>
      <c r="G74" s="431">
        <f t="shared" si="0"/>
      </c>
      <c r="H74" s="431">
        <f t="shared" si="0"/>
      </c>
      <c r="I74" s="431">
        <f t="shared" si="0"/>
      </c>
      <c r="J74" s="431">
        <f t="shared" si="0"/>
      </c>
      <c r="K74" s="432">
        <f t="shared" si="0"/>
      </c>
      <c r="L74" s="433"/>
      <c r="M74" s="430">
        <f>IF(M165&lt;&gt;"",M165,"")</f>
      </c>
      <c r="N74" s="431">
        <f t="shared" si="1"/>
      </c>
      <c r="O74" s="431">
        <f t="shared" si="1"/>
      </c>
      <c r="P74" s="431">
        <f t="shared" si="1"/>
      </c>
      <c r="Q74" s="431">
        <f t="shared" si="1"/>
      </c>
      <c r="R74" s="431">
        <f t="shared" si="1"/>
      </c>
      <c r="S74" s="431">
        <f t="shared" si="1"/>
      </c>
      <c r="T74" s="431">
        <f t="shared" si="1"/>
      </c>
      <c r="U74" s="432">
        <f t="shared" si="1"/>
      </c>
      <c r="V74" s="434"/>
      <c r="W74" s="430">
        <f>IF(W165&lt;&gt;"",W165,"")</f>
      </c>
      <c r="X74" s="431">
        <f t="shared" si="2"/>
      </c>
      <c r="Y74" s="431">
        <f t="shared" si="2"/>
      </c>
      <c r="Z74" s="431">
        <f t="shared" si="2"/>
      </c>
      <c r="AA74" s="431">
        <f t="shared" si="2"/>
      </c>
      <c r="AB74" s="431">
        <f t="shared" si="2"/>
      </c>
      <c r="AC74" s="431">
        <f t="shared" si="2"/>
      </c>
      <c r="AD74" s="431">
        <f t="shared" si="2"/>
      </c>
      <c r="AE74" s="432">
        <f t="shared" si="2"/>
      </c>
      <c r="AF74" s="435"/>
      <c r="AG74" s="436">
        <f>IF(AG165&lt;&gt;"",1,"")</f>
      </c>
      <c r="AH74" s="437">
        <f>IF(AH165&lt;&gt;"",1,"")</f>
      </c>
      <c r="AI74" s="438"/>
      <c r="AJ74" s="637"/>
      <c r="AK74" s="639"/>
      <c r="AL74" s="640"/>
      <c r="AM74" s="641"/>
      <c r="AN74" s="641"/>
    </row>
    <row r="75" spans="1:40" ht="13.5" thickBot="1">
      <c r="A75" s="330"/>
      <c r="B75" s="331"/>
      <c r="C75" s="549"/>
      <c r="D75" s="550"/>
      <c r="E75" s="550"/>
      <c r="F75" s="550"/>
      <c r="G75" s="550"/>
      <c r="H75" s="550"/>
      <c r="I75" s="550"/>
      <c r="J75" s="550"/>
      <c r="K75" s="551"/>
      <c r="L75" s="332"/>
      <c r="M75" s="549"/>
      <c r="N75" s="550"/>
      <c r="O75" s="550"/>
      <c r="P75" s="550"/>
      <c r="Q75" s="550"/>
      <c r="R75" s="550"/>
      <c r="S75" s="550"/>
      <c r="T75" s="550"/>
      <c r="U75" s="551"/>
      <c r="V75" s="332"/>
      <c r="W75" s="549"/>
      <c r="X75" s="550"/>
      <c r="Y75" s="550"/>
      <c r="Z75" s="550"/>
      <c r="AA75" s="550"/>
      <c r="AB75" s="550"/>
      <c r="AC75" s="550"/>
      <c r="AD75" s="550"/>
      <c r="AE75" s="551"/>
      <c r="AF75" s="440"/>
      <c r="AG75" s="642"/>
      <c r="AH75" s="643"/>
      <c r="AI75" s="441"/>
      <c r="AJ75" s="442"/>
      <c r="AK75" s="368"/>
      <c r="AL75" s="640"/>
      <c r="AM75" s="641"/>
      <c r="AN75" s="641"/>
    </row>
    <row r="76" spans="1:40" ht="12.75">
      <c r="A76" s="632" t="s">
        <v>43</v>
      </c>
      <c r="B76" s="633"/>
      <c r="C76" s="418">
        <f>IF(SUM(IF(C79&lt;&gt;"",C79,0),IF(C6="X",1,0),IF(C10="X",1,0),IF(C14="X",1,0),IF(C18="X",1,0),IF(C22="X",1,0),IF(C26="X",1,0),IF(C30="X",1,0),IF(C34="X",1,0),IF(C38="X",1,0),IF(C42="X",1,0),IF(C46="X",1,0),IF(C50="X",1,0),IF(C54="X",1,0),IF(C58="X",1,0),IF(C62="X",1,0),IF(C66="X",1,0))&gt;0,SUM(IF(C79&lt;&gt;"",C79,0),IF(C6="X",1,0),IF(C10="X",1,0),IF(C14="X",1,0),IF(C18="X",1,0),IF(C22="X",1,0),IF(C26="X",1,0),IF(C30="X",1,0),IF(C34="X",1,0),IF(C38="X",1,0),IF(C42="X",1,0),IF(C46="X",1,0),IF(C50="X",1,0),IF(C54="X",1,0),IF(C58="X",1,0),IF(C62="X",1,0),IF(C66="X",1,0)),"")</f>
      </c>
      <c r="D76" s="419">
        <f aca="true" t="shared" si="3" ref="C76:K77">IF(SUM(IF(D79&lt;&gt;"",D79,0),IF(D6="X",1,0),IF(D10="X",1,0),IF(D14="X",1,0),IF(D18="X",1,0),IF(D22="X",1,0),IF(D26="X",1,0),IF(D30="X",1,0),IF(D34="X",1,0),IF(D38="X",1,0),IF(D42="X",1,0),IF(D46="X",1,0),IF(D50="X",1,0),IF(D54="X",1,0),IF(D58="X",1,0),IF(D62="X",1,0),IF(D66="X",1,0))&gt;0,SUM(IF(D79&lt;&gt;"",D79,0),IF(D6="X",1,0),IF(D10="X",1,0),IF(D14="X",1,0),IF(D18="X",1,0),IF(D22="X",1,0),IF(D26="X",1,0),IF(D30="X",1,0),IF(D34="X",1,0),IF(D38="X",1,0),IF(D42="X",1,0),IF(D46="X",1,0),IF(D50="X",1,0),IF(D54="X",1,0),IF(D58="X",1,0),IF(D62="X",1,0),IF(D66="X",1,0)),"")</f>
      </c>
      <c r="E76" s="419">
        <f t="shared" si="3"/>
      </c>
      <c r="F76" s="419">
        <f t="shared" si="3"/>
      </c>
      <c r="G76" s="419">
        <f t="shared" si="3"/>
        <v>1</v>
      </c>
      <c r="H76" s="419">
        <f t="shared" si="3"/>
        <v>1</v>
      </c>
      <c r="I76" s="419">
        <f t="shared" si="3"/>
        <v>1</v>
      </c>
      <c r="J76" s="419">
        <f t="shared" si="3"/>
      </c>
      <c r="K76" s="420">
        <f t="shared" si="3"/>
        <v>2</v>
      </c>
      <c r="L76" s="421"/>
      <c r="M76" s="418">
        <f>IF(SUM(IF(M79&lt;&gt;"",M79,0),IF(M6="X",1,0),IF(M10="X",1,0),IF(M14="X",1,0),IF(M18="X",1,0),IF(M22="X",1,0),IF(M26="X",1,0),IF(M30="X",1,0),IF(M34="X",1,0),IF(M38="X",1,0),IF(M42="X",1,0),IF(M46="X",1,0),IF(M50="X",1,0),IF(M54="X",1,0),IF(M58="X",1,0),IF(M62="X",1,0),IF(M66="X",1,0))&gt;0,SUM(IF(M79&lt;&gt;"",M79,0),IF(M6="X",1,0),IF(M10="X",1,0),IF(M14="X",1,0),IF(M18="X",1,0),IF(M22="X",1,0),IF(M26="X",1,0),IF(M30="X",1,0),IF(M34="X",1,0),IF(M38="X",1,0),IF(M42="X",1,0),IF(M46="X",1,0),IF(M50="X",1,0),IF(M54="X",1,0),IF(M58="X",1,0),IF(M62="X",1,0),IF(M66="X",1,0)),"")</f>
        <v>2</v>
      </c>
      <c r="N76" s="419">
        <f aca="true" t="shared" si="4" ref="N76:U76">IF(SUM(IF(N79&lt;&gt;"",N79,0),IF(N6="X",1,0),IF(N10="X",1,0),IF(N14="X",1,0),IF(N18="X",1,0),IF(N22="X",1,0),IF(N26="X",1,0),IF(N30="X",1,0),IF(N34="X",1,0),IF(N38="X",1,0),IF(N42="X",1,0),IF(N46="X",1,0),IF(N50="X",1,0),IF(N54="X",1,0),IF(N58="X",1,0),IF(N62="X",1,0),IF(N66="X",1,0))&gt;0,SUM(IF(N79&lt;&gt;"",N79,0),IF(N6="X",1,0),IF(N10="X",1,0),IF(N14="X",1,0),IF(N18="X",1,0),IF(N22="X",1,0),IF(N26="X",1,0),IF(N30="X",1,0),IF(N34="X",1,0),IF(N38="X",1,0),IF(N42="X",1,0),IF(N46="X",1,0),IF(N50="X",1,0),IF(N54="X",1,0),IF(N58="X",1,0),IF(N62="X",1,0),IF(N66="X",1,0)),"")</f>
      </c>
      <c r="O76" s="419">
        <f t="shared" si="4"/>
      </c>
      <c r="P76" s="419">
        <f t="shared" si="4"/>
        <v>2</v>
      </c>
      <c r="Q76" s="419">
        <f t="shared" si="4"/>
        <v>3</v>
      </c>
      <c r="R76" s="419">
        <f t="shared" si="4"/>
        <v>1</v>
      </c>
      <c r="S76" s="419">
        <f t="shared" si="4"/>
      </c>
      <c r="T76" s="419">
        <f t="shared" si="4"/>
      </c>
      <c r="U76" s="420">
        <f t="shared" si="4"/>
        <v>1</v>
      </c>
      <c r="V76" s="422"/>
      <c r="W76" s="418">
        <f>IF(SUM(IF(W79&lt;&gt;"",W79,0),IF(W6="X",1,0),IF(W10="X",1,0),IF(W14="X",1,0),IF(W18="X",1,0),IF(W22="X",1,0),IF(W26="X",1,0),IF(W30="X",1,0),IF(W34="X",1,0),IF(W38="X",1,0),IF(W42="X",1,0),IF(W46="X",1,0),IF(W50="X",1,0),IF(W54="X",1,0),IF(W58="X",1,0),IF(W62="X",1,0),IF(W66="X",1,0))&gt;0,SUM(IF(W79&lt;&gt;"",W79,0),IF(W6="X",1,0),IF(W10="X",1,0),IF(W14="X",1,0),IF(W18="X",1,0),IF(W22="X",1,0),IF(W26="X",1,0),IF(W30="X",1,0),IF(W34="X",1,0),IF(W38="X",1,0),IF(W42="X",1,0),IF(W46="X",1,0),IF(W50="X",1,0),IF(W54="X",1,0),IF(W58="X",1,0),IF(W62="X",1,0),IF(W66="X",1,0)),"")</f>
        <v>1</v>
      </c>
      <c r="X76" s="419">
        <f aca="true" t="shared" si="5" ref="X76:AE76">IF(SUM(IF(X79&lt;&gt;"",X79,0),IF(X6="X",1,0),IF(X10="X",1,0),IF(X14="X",1,0),IF(X18="X",1,0),IF(X22="X",1,0),IF(X26="X",1,0),IF(X30="X",1,0),IF(X34="X",1,0),IF(X38="X",1,0),IF(X42="X",1,0),IF(X46="X",1,0),IF(X50="X",1,0),IF(X54="X",1,0),IF(X58="X",1,0),IF(X62="X",1,0),IF(X66="X",1,0))&gt;0,SUM(IF(X79&lt;&gt;"",X79,0),IF(X6="X",1,0),IF(X10="X",1,0),IF(X14="X",1,0),IF(X18="X",1,0),IF(X22="X",1,0),IF(X26="X",1,0),IF(X30="X",1,0),IF(X34="X",1,0),IF(X38="X",1,0),IF(X42="X",1,0),IF(X46="X",1,0),IF(X50="X",1,0),IF(X54="X",1,0),IF(X58="X",1,0),IF(X62="X",1,0),IF(X66="X",1,0)),"")</f>
        <v>3</v>
      </c>
      <c r="Y76" s="419">
        <f t="shared" si="5"/>
        <v>1</v>
      </c>
      <c r="Z76" s="419">
        <f t="shared" si="5"/>
        <v>2</v>
      </c>
      <c r="AA76" s="419">
        <f t="shared" si="5"/>
        <v>2</v>
      </c>
      <c r="AB76" s="419">
        <f t="shared" si="5"/>
        <v>2</v>
      </c>
      <c r="AC76" s="419">
        <f t="shared" si="5"/>
        <v>3</v>
      </c>
      <c r="AD76" s="419">
        <f t="shared" si="5"/>
        <v>2</v>
      </c>
      <c r="AE76" s="420">
        <f t="shared" si="5"/>
        <v>1</v>
      </c>
      <c r="AF76" s="443"/>
      <c r="AG76" s="418">
        <f>IF(SUM(IF(AG79&lt;&gt;"",AG79,0),IF(AG6="X",1,0),IF(AG10="X",1,0),IF(AG14="X",1,0),IF(AG18="X",1,0),IF(AG22="X",1,0),IF(AG26="X",1,0),IF(AG30="X",1,0),IF(AG34="X",1,0),IF(AG38="X",1,0),IF(AG42="X",1,0),IF(AG46="X",1,0),IF(AG50="X",1,0),IF(AG54="X",1,0),IF(AG58="X",1,0),IF(AG62="X",1,0),IF(AG66="X",1,0))&gt;0,SUM(IF(AG79&lt;&gt;"",AG79,0),IF(AG6="X",1,0),IF(AG10="X",1,0),IF(AG14="X",1,0),IF(AG18="X",1,0),IF(AG22="X",1,0),IF(AG26="X",1,0),IF(AG30="X",1,0),IF(AG34="X",1,0),IF(AG38="X",1,0),IF(AG42="X",1,0),IF(AG46="X",1,0),IF(AG50="X",1,0),IF(AG54="X",1,0),IF(AG58="X",1,0),IF(AG62="X",1,0),IF(AG66="X",1,0)),"")</f>
      </c>
      <c r="AH76" s="419">
        <f>IF(SUM(IF(AH79&lt;&gt;"",AH79,0),IF(AH6="X",1,0),IF(AH10="X",1,0),IF(AH14="X",1,0),IF(AH18="X",1,0),IF(AH22="X",1,0),IF(AH26="X",1,0),IF(AH30="X",1,0),IF(AH34="X",1,0),IF(AH38="X",1,0),IF(AH42="X",1,0),IF(AH46="X",1,0),IF(AH50="X",1,0),IF(AH54="X",1,0),IF(AH58="X",1,0),IF(AH62="X",1,0),IF(AH66="X",1,0))&gt;0,SUM(IF(AH79&lt;&gt;"",AH79,0),IF(AH6="X",1,0),IF(AH10="X",1,0),IF(AH14="X",1,0),IF(AH18="X",1,0),IF(AH22="X",1,0),IF(AH26="X",1,0),IF(AH30="X",1,0),IF(AH34="X",1,0),IF(AH38="X",1,0),IF(AH42="X",1,0),IF(AH46="X",1,0),IF(AH50="X",1,0),IF(AH54="X",1,0),IF(AH58="X",1,0),IF(AH62="X",1,0),IF(AH66="X",1,0)),"")</f>
      </c>
      <c r="AI76" s="426"/>
      <c r="AJ76" s="636"/>
      <c r="AK76" s="638">
        <f>IF(SUM(C76:AH77),SUM(C76:AH77),"")</f>
        <v>38</v>
      </c>
      <c r="AL76" s="640"/>
      <c r="AM76" s="641"/>
      <c r="AN76" s="641"/>
    </row>
    <row r="77" spans="1:40" ht="13.5" thickBot="1">
      <c r="A77" s="634"/>
      <c r="B77" s="635"/>
      <c r="C77" s="430">
        <f t="shared" si="3"/>
        <v>1</v>
      </c>
      <c r="D77" s="431">
        <f t="shared" si="3"/>
      </c>
      <c r="E77" s="431">
        <f t="shared" si="3"/>
      </c>
      <c r="F77" s="431">
        <f t="shared" si="3"/>
        <v>2</v>
      </c>
      <c r="G77" s="431">
        <f t="shared" si="3"/>
      </c>
      <c r="H77" s="431">
        <f t="shared" si="3"/>
      </c>
      <c r="I77" s="431">
        <f t="shared" si="3"/>
      </c>
      <c r="J77" s="431">
        <f t="shared" si="3"/>
      </c>
      <c r="K77" s="432">
        <f t="shared" si="3"/>
      </c>
      <c r="L77" s="433"/>
      <c r="M77" s="430">
        <f aca="true" t="shared" si="6" ref="M77:U77">IF(SUM(IF(M80&lt;&gt;"",M80,0),IF(M7="X",1,0),IF(M11="X",1,0),IF(M15="X",1,0),IF(M19="X",1,0),IF(M23="X",1,0),IF(M27="X",1,0),IF(M31="X",1,0),IF(M35="X",1,0),IF(M39="X",1,0),IF(M43="X",1,0),IF(M47="X",1,0),IF(M51="X",1,0),IF(M55="X",1,0),IF(M59="X",1,0),IF(M63="X",1,0),IF(M67="X",1,0))&gt;0,SUM(IF(M80&lt;&gt;"",M80,0),IF(M7="X",1,0),IF(M11="X",1,0),IF(M15="X",1,0),IF(M19="X",1,0),IF(M23="X",1,0),IF(M27="X",1,0),IF(M31="X",1,0),IF(M35="X",1,0),IF(M39="X",1,0),IF(M43="X",1,0),IF(M47="X",1,0),IF(M51="X",1,0),IF(M55="X",1,0),IF(M59="X",1,0),IF(M63="X",1,0),IF(M67="X",1,0)),"")</f>
        <v>1</v>
      </c>
      <c r="N77" s="431">
        <f t="shared" si="6"/>
      </c>
      <c r="O77" s="431">
        <f t="shared" si="6"/>
        <v>1</v>
      </c>
      <c r="P77" s="431">
        <f t="shared" si="6"/>
      </c>
      <c r="Q77" s="431">
        <f t="shared" si="6"/>
      </c>
      <c r="R77" s="431">
        <f t="shared" si="6"/>
      </c>
      <c r="S77" s="431">
        <f t="shared" si="6"/>
      </c>
      <c r="T77" s="431">
        <f t="shared" si="6"/>
      </c>
      <c r="U77" s="432">
        <f t="shared" si="6"/>
      </c>
      <c r="V77" s="434"/>
      <c r="W77" s="430">
        <f aca="true" t="shared" si="7" ref="W77:AE77">IF(SUM(IF(W80&lt;&gt;"",W80,0),IF(W7="X",1,0),IF(W11="X",1,0),IF(W15="X",1,0),IF(W19="X",1,0),IF(W23="X",1,0),IF(W27="X",1,0),IF(W31="X",1,0),IF(W35="X",1,0),IF(W39="X",1,0),IF(W43="X",1,0),IF(W47="X",1,0),IF(W51="X",1,0),IF(W55="X",1,0),IF(W59="X",1,0),IF(W63="X",1,0),IF(W67="X",1,0))&gt;0,SUM(IF(W80&lt;&gt;"",W80,0),IF(W7="X",1,0),IF(W11="X",1,0),IF(W15="X",1,0),IF(W19="X",1,0),IF(W23="X",1,0),IF(W27="X",1,0),IF(W31="X",1,0),IF(W35="X",1,0),IF(W39="X",1,0),IF(W43="X",1,0),IF(W47="X",1,0),IF(W51="X",1,0),IF(W55="X",1,0),IF(W59="X",1,0),IF(W63="X",1,0),IF(W67="X",1,0)),"")</f>
      </c>
      <c r="X77" s="431">
        <f t="shared" si="7"/>
        <v>2</v>
      </c>
      <c r="Y77" s="431">
        <f t="shared" si="7"/>
      </c>
      <c r="Z77" s="431">
        <f t="shared" si="7"/>
      </c>
      <c r="AA77" s="431">
        <f t="shared" si="7"/>
      </c>
      <c r="AB77" s="431">
        <f t="shared" si="7"/>
      </c>
      <c r="AC77" s="431">
        <f t="shared" si="7"/>
      </c>
      <c r="AD77" s="431">
        <f t="shared" si="7"/>
      </c>
      <c r="AE77" s="432">
        <f t="shared" si="7"/>
      </c>
      <c r="AF77" s="444"/>
      <c r="AG77" s="430">
        <f>IF(SUM(IF(AG80&lt;&gt;"",AG80,0),IF(AG7="X",1,0),IF(AG11="X",1,0),IF(AG15="X",1,0),IF(AG19="X",1,0),IF(AG23="X",1,0),IF(AG27="X",1,0),IF(AG31="X",1,0),IF(AG35="X",1,0),IF(AG39="X",1,0),IF(AG43="X",1,0),IF(AG47="X",1,0),IF(AG51="X",1,0),IF(AG55="X",1,0),IF(AG59="X",1,0),IF(AG63="X",1,0),IF(AG67="X",1,0))&gt;0,SUM(IF(AG80&lt;&gt;"",AG80,0),IF(AG7="X",1,0),IF(AG11="X",1,0),IF(AG15="X",1,0),IF(AG19="X",1,0),IF(AG23="X",1,0),IF(AG27="X",1,0),IF(AG31="X",1,0),IF(AG35="X",1,0),IF(AG39="X",1,0),IF(AG43="X",1,0),IF(AG47="X",1,0),IF(AG51="X",1,0),IF(AG55="X",1,0),IF(AG59="X",1,0),IF(AG63="X",1,0),IF(AG67="X",1,0)),"")</f>
      </c>
      <c r="AH77" s="431">
        <f>IF(SUM(IF(AH80&lt;&gt;"",AH80,0),IF(AH7="X",1,0),IF(AH11="X",1,0),IF(AH15="X",1,0),IF(AH19="X",1,0),IF(AH23="X",1,0),IF(AH27="X",1,0),IF(AH31="X",1,0),IF(AH35="X",1,0),IF(AH39="X",1,0),IF(AH43="X",1,0),IF(AH47="X",1,0),IF(AH51="X",1,0),IF(AH55="X",1,0),IF(AH59="X",1,0),IF(AH63="X",1,0),IF(AH67="X",1,0))&gt;0,SUM(IF(AH80&lt;&gt;"",AH80,0),IF(AH7="X",1,0),IF(AH11="X",1,0),IF(AH15="X",1,0),IF(AH19="X",1,0),IF(AH23="X",1,0),IF(AH27="X",1,0),IF(AH31="X",1,0),IF(AH35="X",1,0),IF(AH39="X",1,0),IF(AH43="X",1,0),IF(AH47="X",1,0),IF(AH51="X",1,0),IF(AH55="X",1,0),IF(AH59="X",1,0),IF(AH63="X",1,0),IF(AH67="X",1,0)),"")</f>
      </c>
      <c r="AI77" s="438"/>
      <c r="AJ77" s="637"/>
      <c r="AK77" s="639"/>
      <c r="AL77" s="640"/>
      <c r="AM77" s="641"/>
      <c r="AN77" s="641"/>
    </row>
    <row r="78" spans="1:40" ht="13.5" thickBot="1">
      <c r="A78" s="445"/>
      <c r="B78" s="445"/>
      <c r="C78" s="644"/>
      <c r="D78" s="645"/>
      <c r="E78" s="645"/>
      <c r="F78" s="645"/>
      <c r="G78" s="645"/>
      <c r="H78" s="645"/>
      <c r="I78" s="645"/>
      <c r="J78" s="645"/>
      <c r="K78" s="646"/>
      <c r="L78" s="446"/>
      <c r="M78" s="644"/>
      <c r="N78" s="645"/>
      <c r="O78" s="645"/>
      <c r="P78" s="645"/>
      <c r="Q78" s="645"/>
      <c r="R78" s="645"/>
      <c r="S78" s="645"/>
      <c r="T78" s="645"/>
      <c r="U78" s="646"/>
      <c r="V78" s="447"/>
      <c r="W78" s="644"/>
      <c r="X78" s="645"/>
      <c r="Y78" s="645"/>
      <c r="Z78" s="645"/>
      <c r="AA78" s="645"/>
      <c r="AB78" s="645"/>
      <c r="AC78" s="645"/>
      <c r="AD78" s="645"/>
      <c r="AE78" s="646"/>
      <c r="AF78" s="448"/>
      <c r="AG78" s="647"/>
      <c r="AH78" s="648"/>
      <c r="AI78" s="448"/>
      <c r="AJ78" s="2"/>
      <c r="AK78" s="449"/>
      <c r="AL78" s="427"/>
      <c r="AM78" s="427"/>
      <c r="AN78" s="427"/>
    </row>
    <row r="79" spans="1:40" ht="12.75">
      <c r="A79" s="632" t="s">
        <v>44</v>
      </c>
      <c r="B79" s="633"/>
      <c r="C79" s="418">
        <f>IF(AND(G84&lt;&gt;"off",SUM(IF(C6&lt;&gt;"",1,0),IF(C10&lt;&gt;"",1,0),IF(C14&lt;&gt;"",1,0),IF(C18&lt;&gt;"",1,0),IF(C22&lt;&gt;"",1,0),IF(C26&lt;&gt;"",1,0),IF(C30&lt;&gt;"",1,0),IF(C34&lt;&gt;"",1,0),IF(C38&lt;&gt;"",1,0),IF(C42&lt;&gt;"",1,0),IF(C46&lt;&gt;"",1,0),IF(C50&lt;&gt;"",1,0),IF(C54&lt;&gt;"",1,0),IF(C58&lt;&gt;"",1,0),IF(C62&lt;&gt;"",1,0),IF(C66&lt;&gt;"",1,0))&lt;5,SUM(IF(C6&lt;&gt;"",1,0),IF(C10&lt;&gt;"",1,0),IF(C14&lt;&gt;"",1,0),IF(C18&lt;&gt;"",1,0),IF(C22&lt;&gt;"",1,0),IF(C26&lt;&gt;"",1,0),IF(C30&lt;&gt;"",1,0),IF(C34&lt;&gt;"",1,0),IF(C38&lt;&gt;"",1,0),IF(C42&lt;&gt;"",1,0),IF(C46&lt;&gt;"",1,0),IF(C50&lt;&gt;"",1,0),IF(C54&lt;&gt;"",1,0),IF(C58&lt;&gt;"",1,0),IF(C62&lt;&gt;"",1,0),IF(C66&lt;&gt;"",1,0))&gt;1),5-(SUM(IF(C6&lt;&gt;"",1,0),IF(C10&lt;&gt;"",1,0),IF(C14&lt;&gt;"",1,0),IF(C18&lt;&gt;"",1,0),IF(C22&lt;&gt;"",1,0),IF(C26&lt;&gt;"",1,0),IF(C30&lt;&gt;"",1,0),IF(C34&lt;&gt;"",1,0),IF(C38&lt;&gt;"",1,0),IF(C42&lt;&gt;"",1,0),IF(C46&lt;&gt;"",1,0),IF(C50&lt;&gt;"",1,0),IF(C54&lt;&gt;"",1,0),IF(C58&lt;&gt;"",1,0),IF(C62&lt;&gt;"",1,0),IF(C66&lt;&gt;"",1,0))),"")</f>
      </c>
      <c r="D79" s="419">
        <f>IF(AND(G84&lt;&gt;"off",SUM(IF(D6&lt;&gt;"",1,0),IF(D10&lt;&gt;"",1,0),IF(D14&lt;&gt;"",1,0),IF(D18&lt;&gt;"",1,0),IF(D22&lt;&gt;"",1,0),IF(D26&lt;&gt;"",1,0),IF(D30&lt;&gt;"",1,0),IF(D34&lt;&gt;"",1,0),IF(D38&lt;&gt;"",1,0),IF(D42&lt;&gt;"",1,0),IF(D46&lt;&gt;"",1,0),IF(D50&lt;&gt;"",1,0),IF(D54&lt;&gt;"",1,0),IF(D58&lt;&gt;"",1,0),IF(D62&lt;&gt;"",1,0),IF(D66&lt;&gt;"",1,0))&lt;5,SUM(IF(D6&lt;&gt;"",1,0),IF(D10&lt;&gt;"",1,0),IF(D14&lt;&gt;"",1,0),IF(D18&lt;&gt;"",1,0),IF(D22&lt;&gt;"",1,0),IF(D26&lt;&gt;"",1,0),IF(D30&lt;&gt;"",1,0),IF(D34&lt;&gt;"",1,0),IF(D38&lt;&gt;"",1,0),IF(D42&lt;&gt;"",1,0),IF(D46&lt;&gt;"",1,0),IF(D50&lt;&gt;"",1,0),IF(D54&lt;&gt;"",1,0),IF(D58&lt;&gt;"",1,0),IF(D62&lt;&gt;"",1,0),IF(D66&lt;&gt;"",1,0))&gt;1),5-(SUM(IF(D6&lt;&gt;"",1,0),IF(D10&lt;&gt;"",1,0),IF(D14&lt;&gt;"",1,0),IF(D18&lt;&gt;"",1,0),IF(D22&lt;&gt;"",1,0),IF(D26&lt;&gt;"",1,0),IF(D30&lt;&gt;"",1,0),IF(D34&lt;&gt;"",1,0),IF(D38&lt;&gt;"",1,0),IF(D42&lt;&gt;"",1,0),IF(D46&lt;&gt;"",1,0),IF(D50&lt;&gt;"",1,0),IF(D54&lt;&gt;"",1,0),IF(D58&lt;&gt;"",1,0),IF(D62&lt;&gt;"",1,0),IF(D66&lt;&gt;"",1,0))),"")</f>
      </c>
      <c r="E79" s="419">
        <f>IF(AND(G84&lt;&gt;"off",SUM(IF(E6&lt;&gt;"",1,0),IF(E10&lt;&gt;"",1,0),IF(E14&lt;&gt;"",1,0),IF(E18&lt;&gt;"",1,0),IF(E22&lt;&gt;"",1,0),IF(E26&lt;&gt;"",1,0),IF(E30&lt;&gt;"",1,0),IF(E34&lt;&gt;"",1,0),IF(E38&lt;&gt;"",1,0),IF(E42&lt;&gt;"",1,0),IF(E46&lt;&gt;"",1,0),IF(E50&lt;&gt;"",1,0),IF(E54&lt;&gt;"",1,0),IF(E58&lt;&gt;"",1,0),IF(E62&lt;&gt;"",1,0),IF(E66&lt;&gt;"",1,0))&lt;5,SUM(IF(E6&lt;&gt;"",1,0),IF(E10&lt;&gt;"",1,0),IF(E14&lt;&gt;"",1,0),IF(E18&lt;&gt;"",1,0),IF(E22&lt;&gt;"",1,0),IF(E26&lt;&gt;"",1,0),IF(E30&lt;&gt;"",1,0),IF(E34&lt;&gt;"",1,0),IF(E38&lt;&gt;"",1,0),IF(E42&lt;&gt;"",1,0),IF(E46&lt;&gt;"",1,0),IF(E50&lt;&gt;"",1,0),IF(E54&lt;&gt;"",1,0),IF(E58&lt;&gt;"",1,0),IF(E62&lt;&gt;"",1,0),IF(E66&lt;&gt;"",1,0))&gt;1),5-(SUM(IF(E6&lt;&gt;"",1,0),IF(E10&lt;&gt;"",1,0),IF(E14&lt;&gt;"",1,0),IF(E18&lt;&gt;"",1,0),IF(E22&lt;&gt;"",1,0),IF(E26&lt;&gt;"",1,0),IF(E30&lt;&gt;"",1,0),IF(E34&lt;&gt;"",1,0),IF(E38&lt;&gt;"",1,0),IF(E42&lt;&gt;"",1,0),IF(E46&lt;&gt;"",1,0),IF(E50&lt;&gt;"",1,0),IF(E54&lt;&gt;"",1,0),IF(E58&lt;&gt;"",1,0),IF(E62&lt;&gt;"",1,0),IF(E66&lt;&gt;"",1,0))),"")</f>
      </c>
      <c r="F79" s="419">
        <f>IF(AND(G84&lt;&gt;"off",SUM(IF(F6&lt;&gt;"",1,0),IF(F10&lt;&gt;"",1,0),IF(F14&lt;&gt;"",1,0),IF(F18&lt;&gt;"",1,0),IF(F22&lt;&gt;"",1,0),IF(F26&lt;&gt;"",1,0),IF(F30&lt;&gt;"",1,0),IF(F34&lt;&gt;"",1,0),IF(F38&lt;&gt;"",1,0),IF(F42&lt;&gt;"",1,0),IF(F46&lt;&gt;"",1,0),IF(F50&lt;&gt;"",1,0),IF(F54&lt;&gt;"",1,0),IF(F58&lt;&gt;"",1,0),IF(F62&lt;&gt;"",1,0),IF(F66&lt;&gt;"",1,0))&lt;5,SUM(IF(F6&lt;&gt;"",1,0),IF(F10&lt;&gt;"",1,0),IF(F14&lt;&gt;"",1,0),IF(F18&lt;&gt;"",1,0),IF(F22&lt;&gt;"",1,0),IF(F26&lt;&gt;"",1,0),IF(F30&lt;&gt;"",1,0),IF(F34&lt;&gt;"",1,0),IF(F38&lt;&gt;"",1,0),IF(F42&lt;&gt;"",1,0),IF(F46&lt;&gt;"",1,0),IF(F50&lt;&gt;"",1,0),IF(F54&lt;&gt;"",1,0),IF(F58&lt;&gt;"",1,0),IF(F62&lt;&gt;"",1,0),IF(F66&lt;&gt;"",1,0))&gt;1),5-(SUM(IF(F6&lt;&gt;"",1,0),IF(F10&lt;&gt;"",1,0),IF(F14&lt;&gt;"",1,0),IF(F18&lt;&gt;"",1,0),IF(F22&lt;&gt;"",1,0),IF(F26&lt;&gt;"",1,0),IF(F30&lt;&gt;"",1,0),IF(F34&lt;&gt;"",1,0),IF(F38&lt;&gt;"",1,0),IF(F42&lt;&gt;"",1,0),IF(F46&lt;&gt;"",1,0),IF(F50&lt;&gt;"",1,0),IF(F54&lt;&gt;"",1,0),IF(F58&lt;&gt;"",1,0),IF(F62&lt;&gt;"",1,0),IF(F66&lt;&gt;"",1,0))),"")</f>
      </c>
      <c r="G79" s="419">
        <f>IF(AND(G84&lt;&gt;"off",SUM(IF(G6&lt;&gt;"",1,0),IF(G10&lt;&gt;"",1,0),IF(G14&lt;&gt;"",1,0),IF(G18&lt;&gt;"",1,0),IF(G22&lt;&gt;"",1,0),IF(G26&lt;&gt;"",1,0),IF(G30&lt;&gt;"",1,0),IF(G34&lt;&gt;"",1,0),IF(G38&lt;&gt;"",1,0),IF(G42&lt;&gt;"",1,0),IF(G46&lt;&gt;"",1,0),IF(G50&lt;&gt;"",1,0),IF(G54&lt;&gt;"",1,0),IF(G58&lt;&gt;"",1,0),IF(G62&lt;&gt;"",1,0),IF(G66&lt;&gt;"",1,0))&lt;5,SUM(IF(G6&lt;&gt;"",1,0),IF(G10&lt;&gt;"",1,0),IF(G14&lt;&gt;"",1,0),IF(G18&lt;&gt;"",1,0),IF(G22&lt;&gt;"",1,0),IF(G26&lt;&gt;"",1,0),IF(G30&lt;&gt;"",1,0),IF(G34&lt;&gt;"",1,0),IF(G38&lt;&gt;"",1,0),IF(G42&lt;&gt;"",1,0),IF(G46&lt;&gt;"",1,0),IF(G50&lt;&gt;"",1,0),IF(G54&lt;&gt;"",1,0),IF(G58&lt;&gt;"",1,0),IF(G62&lt;&gt;"",1,0),IF(G66&lt;&gt;"",1,0))&gt;1),5-(SUM(IF(G6&lt;&gt;"",1,0),IF(G10&lt;&gt;"",1,0),IF(G14&lt;&gt;"",1,0),IF(G18&lt;&gt;"",1,0),IF(G22&lt;&gt;"",1,0),IF(G26&lt;&gt;"",1,0),IF(G30&lt;&gt;"",1,0),IF(G34&lt;&gt;"",1,0),IF(G38&lt;&gt;"",1,0),IF(G42&lt;&gt;"",1,0),IF(G46&lt;&gt;"",1,0),IF(G50&lt;&gt;"",1,0),IF(G54&lt;&gt;"",1,0),IF(G58&lt;&gt;"",1,0),IF(G62&lt;&gt;"",1,0),IF(G66&lt;&gt;"",1,0))),"")</f>
      </c>
      <c r="H79" s="419">
        <f>IF(AND(G84&lt;&gt;"off",SUM(IF(H6&lt;&gt;"",1,0),IF(H10&lt;&gt;"",1,0),IF(H14&lt;&gt;"",1,0),IF(H18&lt;&gt;"",1,0),IF(H22&lt;&gt;"",1,0),IF(H26&lt;&gt;"",1,0),IF(H30&lt;&gt;"",1,0),IF(H34&lt;&gt;"",1,0),IF(H38&lt;&gt;"",1,0),IF(H42&lt;&gt;"",1,0),IF(H46&lt;&gt;"",1,0),IF(H50&lt;&gt;"",1,0),IF(H54&lt;&gt;"",1,0),IF(H58&lt;&gt;"",1,0),IF(H62&lt;&gt;"",1,0),IF(H66&lt;&gt;"",1,0))&lt;5,SUM(IF(H6&lt;&gt;"",1,0),IF(H10&lt;&gt;"",1,0),IF(H14&lt;&gt;"",1,0),IF(H18&lt;&gt;"",1,0),IF(H22&lt;&gt;"",1,0),IF(H26&lt;&gt;"",1,0),IF(H30&lt;&gt;"",1,0),IF(H34&lt;&gt;"",1,0),IF(H38&lt;&gt;"",1,0),IF(H42&lt;&gt;"",1,0),IF(H46&lt;&gt;"",1,0),IF(H50&lt;&gt;"",1,0),IF(H54&lt;&gt;"",1,0),IF(H58&lt;&gt;"",1,0),IF(H62&lt;&gt;"",1,0),IF(H66&lt;&gt;"",1,0))&gt;1),5-(SUM(IF(H6&lt;&gt;"",1,0),IF(H10&lt;&gt;"",1,0),IF(H14&lt;&gt;"",1,0),IF(H18&lt;&gt;"",1,0),IF(H22&lt;&gt;"",1,0),IF(H26&lt;&gt;"",1,0),IF(H30&lt;&gt;"",1,0),IF(H34&lt;&gt;"",1,0),IF(H38&lt;&gt;"",1,0),IF(H42&lt;&gt;"",1,0),IF(H46&lt;&gt;"",1,0),IF(H50&lt;&gt;"",1,0),IF(H54&lt;&gt;"",1,0),IF(H58&lt;&gt;"",1,0),IF(H62&lt;&gt;"",1,0),IF(H66&lt;&gt;"",1,0))),"")</f>
      </c>
      <c r="I79" s="419">
        <f>IF(AND(G84&lt;&gt;"off",SUM(IF(I6&lt;&gt;"",1,0),IF(I10&lt;&gt;"",1,0),IF(I14&lt;&gt;"",1,0),IF(I18&lt;&gt;"",1,0),IF(I22&lt;&gt;"",1,0),IF(I26&lt;&gt;"",1,0),IF(I30&lt;&gt;"",1,0),IF(I34&lt;&gt;"",1,0),IF(I38&lt;&gt;"",1,0),IF(I42&lt;&gt;"",1,0),IF(I46&lt;&gt;"",1,0),IF(I50&lt;&gt;"",1,0),IF(I54&lt;&gt;"",1,0),IF(I58&lt;&gt;"",1,0),IF(I62&lt;&gt;"",1,0),IF(I66&lt;&gt;"",1,0))&lt;5,SUM(IF(I6&lt;&gt;"",1,0),IF(I10&lt;&gt;"",1,0),IF(I14&lt;&gt;"",1,0),IF(I18&lt;&gt;"",1,0),IF(I22&lt;&gt;"",1,0),IF(I26&lt;&gt;"",1,0),IF(I30&lt;&gt;"",1,0),IF(I34&lt;&gt;"",1,0),IF(I38&lt;&gt;"",1,0),IF(I42&lt;&gt;"",1,0),IF(I46&lt;&gt;"",1,0),IF(I50&lt;&gt;"",1,0),IF(I54&lt;&gt;"",1,0),IF(I58&lt;&gt;"",1,0),IF(I62&lt;&gt;"",1,0),IF(I66&lt;&gt;"",1,0))&gt;1),5-(SUM(IF(I6&lt;&gt;"",1,0),IF(I10&lt;&gt;"",1,0),IF(I14&lt;&gt;"",1,0),IF(I18&lt;&gt;"",1,0),IF(I22&lt;&gt;"",1,0),IF(I26&lt;&gt;"",1,0),IF(I30&lt;&gt;"",1,0),IF(I34&lt;&gt;"",1,0),IF(I38&lt;&gt;"",1,0),IF(I42&lt;&gt;"",1,0),IF(I46&lt;&gt;"",1,0),IF(I50&lt;&gt;"",1,0),IF(I54&lt;&gt;"",1,0),IF(I58&lt;&gt;"",1,0),IF(I62&lt;&gt;"",1,0),IF(I66&lt;&gt;"",1,0))),"")</f>
      </c>
      <c r="J79" s="419">
        <f>IF(AND(G84&lt;&gt;"off",SUM(IF(J6&lt;&gt;"",1,0),IF(J10&lt;&gt;"",1,0),IF(J14&lt;&gt;"",1,0),IF(J18&lt;&gt;"",1,0),IF(J22&lt;&gt;"",1,0),IF(J26&lt;&gt;"",1,0),IF(J30&lt;&gt;"",1,0),IF(J34&lt;&gt;"",1,0),IF(J38&lt;&gt;"",1,0),IF(J42&lt;&gt;"",1,0),IF(J46&lt;&gt;"",1,0),IF(J50&lt;&gt;"",1,0),IF(J54&lt;&gt;"",1,0),IF(J58&lt;&gt;"",1,0),IF(J62&lt;&gt;"",1,0),IF(J66&lt;&gt;"",1,0))&lt;5,SUM(IF(J6&lt;&gt;"",1,0),IF(J10&lt;&gt;"",1,0),IF(J14&lt;&gt;"",1,0),IF(J18&lt;&gt;"",1,0),IF(J22&lt;&gt;"",1,0),IF(J26&lt;&gt;"",1,0),IF(J30&lt;&gt;"",1,0),IF(J34&lt;&gt;"",1,0),IF(J38&lt;&gt;"",1,0),IF(J42&lt;&gt;"",1,0),IF(J46&lt;&gt;"",1,0),IF(J50&lt;&gt;"",1,0),IF(J54&lt;&gt;"",1,0),IF(J58&lt;&gt;"",1,0),IF(J62&lt;&gt;"",1,0),IF(J66&lt;&gt;"",1,0))&gt;1),5-(SUM(IF(J6&lt;&gt;"",1,0),IF(J10&lt;&gt;"",1,0),IF(J14&lt;&gt;"",1,0),IF(J18&lt;&gt;"",1,0),IF(J22&lt;&gt;"",1,0),IF(J26&lt;&gt;"",1,0),IF(J30&lt;&gt;"",1,0),IF(J34&lt;&gt;"",1,0),IF(J38&lt;&gt;"",1,0),IF(J42&lt;&gt;"",1,0),IF(J46&lt;&gt;"",1,0),IF(J50&lt;&gt;"",1,0),IF(J54&lt;&gt;"",1,0),IF(J58&lt;&gt;"",1,0),IF(J62&lt;&gt;"",1,0),IF(J66&lt;&gt;"",1,0))),"")</f>
      </c>
      <c r="K79" s="420">
        <f>IF(AND(G84&lt;&gt;"off",SUM(IF(K6&lt;&gt;"",1,0),IF(K10&lt;&gt;"",1,0),IF(K14&lt;&gt;"",1,0),IF(K18&lt;&gt;"",1,0),IF(K22&lt;&gt;"",1,0),IF(K26&lt;&gt;"",1,0),IF(K30&lt;&gt;"",1,0),IF(K34&lt;&gt;"",1,0),IF(K38&lt;&gt;"",1,0),IF(K42&lt;&gt;"",1,0),IF(K46&lt;&gt;"",1,0),IF(K50&lt;&gt;"",1,0),IF(K54&lt;&gt;"",1,0),IF(K58&lt;&gt;"",1,0),IF(K62&lt;&gt;"",1,0),IF(K66&lt;&gt;"",1,0))&lt;5,SUM(IF(K6&lt;&gt;"",1,0),IF(K10&lt;&gt;"",1,0),IF(K14&lt;&gt;"",1,0),IF(K18&lt;&gt;"",1,0),IF(K22&lt;&gt;"",1,0),IF(K26&lt;&gt;"",1,0),IF(K30&lt;&gt;"",1,0),IF(K34&lt;&gt;"",1,0),IF(K38&lt;&gt;"",1,0),IF(K42&lt;&gt;"",1,0),IF(K46&lt;&gt;"",1,0),IF(K50&lt;&gt;"",1,0),IF(K54&lt;&gt;"",1,0),IF(K58&lt;&gt;"",1,0),IF(K62&lt;&gt;"",1,0),IF(K66&lt;&gt;"",1,0))&gt;1),5-(SUM(IF(K6&lt;&gt;"",1,0),IF(K10&lt;&gt;"",1,0),IF(K14&lt;&gt;"",1,0),IF(K18&lt;&gt;"",1,0),IF(K22&lt;&gt;"",1,0),IF(K26&lt;&gt;"",1,0),IF(K30&lt;&gt;"",1,0),IF(K34&lt;&gt;"",1,0),IF(K38&lt;&gt;"",1,0),IF(K42&lt;&gt;"",1,0),IF(K46&lt;&gt;"",1,0),IF(K50&lt;&gt;"",1,0),IF(K54&lt;&gt;"",1,0),IF(K58&lt;&gt;"",1,0),IF(K62&lt;&gt;"",1,0),IF(K66&lt;&gt;"",1,0))),"")</f>
      </c>
      <c r="L79" s="450"/>
      <c r="M79" s="418">
        <f>IF(AND(Q84&lt;&gt;"off",SUM(IF(M6&lt;&gt;"",1,0),IF(M10&lt;&gt;"",1,0),IF(M14&lt;&gt;"",1,0),IF(M18&lt;&gt;"",1,0),IF(M22&lt;&gt;"",1,0),IF(M26&lt;&gt;"",1,0),IF(M30&lt;&gt;"",1,0),IF(M34&lt;&gt;"",1,0),IF(M38&lt;&gt;"",1,0),IF(M42&lt;&gt;"",1,0),IF(M46&lt;&gt;"",1,0),IF(M50&lt;&gt;"",1,0),IF(M54&lt;&gt;"",1,0),IF(M58&lt;&gt;"",1,0),IF(M62&lt;&gt;"",1,0),IF(M66&lt;&gt;"",1,0))&lt;5,SUM(IF(M6&lt;&gt;"",1,0),IF(M10&lt;&gt;"",1,0),IF(M14&lt;&gt;"",1,0),IF(M18&lt;&gt;"",1,0),IF(M22&lt;&gt;"",1,0),IF(M26&lt;&gt;"",1,0),IF(M30&lt;&gt;"",1,0),IF(M34&lt;&gt;"",1,0),IF(M38&lt;&gt;"",1,0),IF(M42&lt;&gt;"",1,0),IF(M46&lt;&gt;"",1,0),IF(M50&lt;&gt;"",1,0),IF(M54&lt;&gt;"",1,0),IF(M58&lt;&gt;"",1,0),IF(M62&lt;&gt;"",1,0),IF(M66&lt;&gt;"",1,0))&gt;1),5-(SUM(IF(M6&lt;&gt;"",1,0),IF(M10&lt;&gt;"",1,0),IF(M14&lt;&gt;"",1,0),IF(M18&lt;&gt;"",1,0),IF(M22&lt;&gt;"",1,0),IF(M26&lt;&gt;"",1,0),IF(M30&lt;&gt;"",1,0),IF(M34&lt;&gt;"",1,0),IF(M38&lt;&gt;"",1,0),IF(M42&lt;&gt;"",1,0),IF(M46&lt;&gt;"",1,0),IF(M50&lt;&gt;"",1,0),IF(M54&lt;&gt;"",1,0),IF(M58&lt;&gt;"",1,0),IF(M62&lt;&gt;"",1,0),IF(M66&lt;&gt;"",1,0))),"")</f>
      </c>
      <c r="N79" s="419">
        <f>IF(AND(Q84&lt;&gt;"off",SUM(IF(N6&lt;&gt;"",1,0),IF(N10&lt;&gt;"",1,0),IF(N14&lt;&gt;"",1,0),IF(N18&lt;&gt;"",1,0),IF(N22&lt;&gt;"",1,0),IF(N26&lt;&gt;"",1,0),IF(N30&lt;&gt;"",1,0),IF(N34&lt;&gt;"",1,0),IF(N38&lt;&gt;"",1,0),IF(N42&lt;&gt;"",1,0),IF(N46&lt;&gt;"",1,0),IF(N50&lt;&gt;"",1,0),IF(N54&lt;&gt;"",1,0),IF(N58&lt;&gt;"",1,0),IF(N62&lt;&gt;"",1,0),IF(N66&lt;&gt;"",1,0))&lt;5,SUM(IF(N6&lt;&gt;"",1,0),IF(N10&lt;&gt;"",1,0),IF(N14&lt;&gt;"",1,0),IF(N18&lt;&gt;"",1,0),IF(N22&lt;&gt;"",1,0),IF(N26&lt;&gt;"",1,0),IF(N30&lt;&gt;"",1,0),IF(N34&lt;&gt;"",1,0),IF(N38&lt;&gt;"",1,0),IF(N42&lt;&gt;"",1,0),IF(N46&lt;&gt;"",1,0),IF(N50&lt;&gt;"",1,0),IF(N54&lt;&gt;"",1,0),IF(N58&lt;&gt;"",1,0),IF(N62&lt;&gt;"",1,0),IF(N66&lt;&gt;"",1,0))&gt;1),5-(SUM(IF(N6&lt;&gt;"",1,0),IF(N10&lt;&gt;"",1,0),IF(N14&lt;&gt;"",1,0),IF(N18&lt;&gt;"",1,0),IF(N22&lt;&gt;"",1,0),IF(N26&lt;&gt;"",1,0),IF(N30&lt;&gt;"",1,0),IF(N34&lt;&gt;"",1,0),IF(N38&lt;&gt;"",1,0),IF(N42&lt;&gt;"",1,0),IF(N46&lt;&gt;"",1,0),IF(N50&lt;&gt;"",1,0),IF(N54&lt;&gt;"",1,0),IF(N58&lt;&gt;"",1,0),IF(N62&lt;&gt;"",1,0),IF(N66&lt;&gt;"",1,0))),"")</f>
      </c>
      <c r="O79" s="419">
        <f>IF(AND(Q84&lt;&gt;"off",SUM(IF(O6&lt;&gt;"",1,0),IF(O10&lt;&gt;"",1,0),IF(O14&lt;&gt;"",1,0),IF(O18&lt;&gt;"",1,0),IF(O22&lt;&gt;"",1,0),IF(O26&lt;&gt;"",1,0),IF(O30&lt;&gt;"",1,0),IF(O34&lt;&gt;"",1,0),IF(O38&lt;&gt;"",1,0),IF(O42&lt;&gt;"",1,0),IF(O46&lt;&gt;"",1,0),IF(O50&lt;&gt;"",1,0),IF(O54&lt;&gt;"",1,0),IF(O58&lt;&gt;"",1,0),IF(O62&lt;&gt;"",1,0),IF(O66&lt;&gt;"",1,0))&lt;5,SUM(IF(O6&lt;&gt;"",1,0),IF(O10&lt;&gt;"",1,0),IF(O14&lt;&gt;"",1,0),IF(O18&lt;&gt;"",1,0),IF(O22&lt;&gt;"",1,0),IF(O26&lt;&gt;"",1,0),IF(O30&lt;&gt;"",1,0),IF(O34&lt;&gt;"",1,0),IF(O38&lt;&gt;"",1,0),IF(O42&lt;&gt;"",1,0),IF(O46&lt;&gt;"",1,0),IF(O50&lt;&gt;"",1,0),IF(O54&lt;&gt;"",1,0),IF(O58&lt;&gt;"",1,0),IF(O62&lt;&gt;"",1,0),IF(O66&lt;&gt;"",1,0))&gt;1),5-(SUM(IF(O6&lt;&gt;"",1,0),IF(O10&lt;&gt;"",1,0),IF(O14&lt;&gt;"",1,0),IF(O18&lt;&gt;"",1,0),IF(O22&lt;&gt;"",1,0),IF(O26&lt;&gt;"",1,0),IF(O30&lt;&gt;"",1,0),IF(O34&lt;&gt;"",1,0),IF(O38&lt;&gt;"",1,0),IF(O42&lt;&gt;"",1,0),IF(O46&lt;&gt;"",1,0),IF(O50&lt;&gt;"",1,0),IF(O54&lt;&gt;"",1,0),IF(O58&lt;&gt;"",1,0),IF(O62&lt;&gt;"",1,0),IF(O66&lt;&gt;"",1,0))),"")</f>
      </c>
      <c r="P79" s="419">
        <f>IF(AND(Q84&lt;&gt;"off",SUM(IF(P6&lt;&gt;"",1,0),IF(P10&lt;&gt;"",1,0),IF(P14&lt;&gt;"",1,0),IF(P18&lt;&gt;"",1,0),IF(P22&lt;&gt;"",1,0),IF(P26&lt;&gt;"",1,0),IF(P30&lt;&gt;"",1,0),IF(P34&lt;&gt;"",1,0),IF(P38&lt;&gt;"",1,0),IF(P42&lt;&gt;"",1,0),IF(P46&lt;&gt;"",1,0),IF(P50&lt;&gt;"",1,0),IF(P54&lt;&gt;"",1,0),IF(P58&lt;&gt;"",1,0),IF(P62&lt;&gt;"",1,0),IF(P66&lt;&gt;"",1,0))&lt;5,SUM(IF(P6&lt;&gt;"",1,0),IF(P10&lt;&gt;"",1,0),IF(P14&lt;&gt;"",1,0),IF(P18&lt;&gt;"",1,0),IF(P22&lt;&gt;"",1,0),IF(P26&lt;&gt;"",1,0),IF(P30&lt;&gt;"",1,0),IF(P34&lt;&gt;"",1,0),IF(P38&lt;&gt;"",1,0),IF(P42&lt;&gt;"",1,0),IF(P46&lt;&gt;"",1,0),IF(P50&lt;&gt;"",1,0),IF(P54&lt;&gt;"",1,0),IF(P58&lt;&gt;"",1,0),IF(P62&lt;&gt;"",1,0),IF(P66&lt;&gt;"",1,0))&gt;1),5-(SUM(IF(P6&lt;&gt;"",1,0),IF(P10&lt;&gt;"",1,0),IF(P14&lt;&gt;"",1,0),IF(P18&lt;&gt;"",1,0),IF(P22&lt;&gt;"",1,0),IF(P26&lt;&gt;"",1,0),IF(P30&lt;&gt;"",1,0),IF(P34&lt;&gt;"",1,0),IF(P38&lt;&gt;"",1,0),IF(P42&lt;&gt;"",1,0),IF(P46&lt;&gt;"",1,0),IF(P50&lt;&gt;"",1,0),IF(P54&lt;&gt;"",1,0),IF(P58&lt;&gt;"",1,0),IF(P62&lt;&gt;"",1,0),IF(P66&lt;&gt;"",1,0))),"")</f>
      </c>
      <c r="Q79" s="419">
        <f>IF(AND(Q84&lt;&gt;"off",SUM(IF(Q6&lt;&gt;"",1,0),IF(Q10&lt;&gt;"",1,0),IF(Q14&lt;&gt;"",1,0),IF(Q18&lt;&gt;"",1,0),IF(Q22&lt;&gt;"",1,0),IF(Q26&lt;&gt;"",1,0),IF(Q30&lt;&gt;"",1,0),IF(Q34&lt;&gt;"",1,0),IF(Q38&lt;&gt;"",1,0),IF(Q42&lt;&gt;"",1,0),IF(Q46&lt;&gt;"",1,0),IF(Q50&lt;&gt;"",1,0),IF(Q54&lt;&gt;"",1,0),IF(Q58&lt;&gt;"",1,0),IF(Q62&lt;&gt;"",1,0),IF(Q66&lt;&gt;"",1,0))&lt;5,SUM(IF(Q6&lt;&gt;"",1,0),IF(Q10&lt;&gt;"",1,0),IF(Q14&lt;&gt;"",1,0),IF(Q18&lt;&gt;"",1,0),IF(Q22&lt;&gt;"",1,0),IF(Q26&lt;&gt;"",1,0),IF(Q30&lt;&gt;"",1,0),IF(Q34&lt;&gt;"",1,0),IF(Q38&lt;&gt;"",1,0),IF(Q42&lt;&gt;"",1,0),IF(Q46&lt;&gt;"",1,0),IF(Q50&lt;&gt;"",1,0),IF(Q54&lt;&gt;"",1,0),IF(Q58&lt;&gt;"",1,0),IF(Q62&lt;&gt;"",1,0),IF(Q66&lt;&gt;"",1,0))&gt;1),5-(SUM(IF(Q6&lt;&gt;"",1,0),IF(Q10&lt;&gt;"",1,0),IF(Q14&lt;&gt;"",1,0),IF(Q18&lt;&gt;"",1,0),IF(Q22&lt;&gt;"",1,0),IF(Q26&lt;&gt;"",1,0),IF(Q30&lt;&gt;"",1,0),IF(Q34&lt;&gt;"",1,0),IF(Q38&lt;&gt;"",1,0),IF(Q42&lt;&gt;"",1,0),IF(Q46&lt;&gt;"",1,0),IF(Q50&lt;&gt;"",1,0),IF(Q54&lt;&gt;"",1,0),IF(Q58&lt;&gt;"",1,0),IF(Q62&lt;&gt;"",1,0),IF(Q66&lt;&gt;"",1,0))),"")</f>
      </c>
      <c r="R79" s="419">
        <f>IF(AND(Q84&lt;&gt;"off",SUM(IF(R6&lt;&gt;"",1,0),IF(R10&lt;&gt;"",1,0),IF(R14&lt;&gt;"",1,0),IF(R18&lt;&gt;"",1,0),IF(R22&lt;&gt;"",1,0),IF(R26&lt;&gt;"",1,0),IF(R30&lt;&gt;"",1,0),IF(R34&lt;&gt;"",1,0),IF(R38&lt;&gt;"",1,0),IF(R42&lt;&gt;"",1,0),IF(R46&lt;&gt;"",1,0),IF(R50&lt;&gt;"",1,0),IF(R54&lt;&gt;"",1,0),IF(R58&lt;&gt;"",1,0),IF(R62&lt;&gt;"",1,0),IF(R66&lt;&gt;"",1,0))&lt;5,SUM(IF(R6&lt;&gt;"",1,0),IF(R10&lt;&gt;"",1,0),IF(R14&lt;&gt;"",1,0),IF(R18&lt;&gt;"",1,0),IF(R22&lt;&gt;"",1,0),IF(R26&lt;&gt;"",1,0),IF(R30&lt;&gt;"",1,0),IF(R34&lt;&gt;"",1,0),IF(R38&lt;&gt;"",1,0),IF(R42&lt;&gt;"",1,0),IF(R46&lt;&gt;"",1,0),IF(R50&lt;&gt;"",1,0),IF(R54&lt;&gt;"",1,0),IF(R58&lt;&gt;"",1,0),IF(R62&lt;&gt;"",1,0),IF(R66&lt;&gt;"",1,0))&gt;1),5-(SUM(IF(R6&lt;&gt;"",1,0),IF(R10&lt;&gt;"",1,0),IF(R14&lt;&gt;"",1,0),IF(R18&lt;&gt;"",1,0),IF(R22&lt;&gt;"",1,0),IF(R26&lt;&gt;"",1,0),IF(R30&lt;&gt;"",1,0),IF(R34&lt;&gt;"",1,0),IF(R38&lt;&gt;"",1,0),IF(R42&lt;&gt;"",1,0),IF(R46&lt;&gt;"",1,0),IF(R50&lt;&gt;"",1,0),IF(R54&lt;&gt;"",1,0),IF(R58&lt;&gt;"",1,0),IF(R62&lt;&gt;"",1,0),IF(R66&lt;&gt;"",1,0))),"")</f>
      </c>
      <c r="S79" s="419">
        <f>IF(AND(Q84&lt;&gt;"off",SUM(IF(S6&lt;&gt;"",1,0),IF(S10&lt;&gt;"",1,0),IF(S14&lt;&gt;"",1,0),IF(S18&lt;&gt;"",1,0),IF(S22&lt;&gt;"",1,0),IF(S26&lt;&gt;"",1,0),IF(S30&lt;&gt;"",1,0),IF(S34&lt;&gt;"",1,0),IF(S38&lt;&gt;"",1,0),IF(S42&lt;&gt;"",1,0),IF(S46&lt;&gt;"",1,0),IF(S50&lt;&gt;"",1,0),IF(S54&lt;&gt;"",1,0),IF(S58&lt;&gt;"",1,0),IF(S62&lt;&gt;"",1,0),IF(S66&lt;&gt;"",1,0))&lt;5,SUM(IF(S6&lt;&gt;"",1,0),IF(S10&lt;&gt;"",1,0),IF(S14&lt;&gt;"",1,0),IF(S18&lt;&gt;"",1,0),IF(S22&lt;&gt;"",1,0),IF(S26&lt;&gt;"",1,0),IF(S30&lt;&gt;"",1,0),IF(S34&lt;&gt;"",1,0),IF(S38&lt;&gt;"",1,0),IF(S42&lt;&gt;"",1,0),IF(S46&lt;&gt;"",1,0),IF(S50&lt;&gt;"",1,0),IF(S54&lt;&gt;"",1,0),IF(S58&lt;&gt;"",1,0),IF(S62&lt;&gt;"",1,0),IF(S66&lt;&gt;"",1,0))&gt;1),5-(SUM(IF(S6&lt;&gt;"",1,0),IF(S10&lt;&gt;"",1,0),IF(S14&lt;&gt;"",1,0),IF(S18&lt;&gt;"",1,0),IF(S22&lt;&gt;"",1,0),IF(S26&lt;&gt;"",1,0),IF(S30&lt;&gt;"",1,0),IF(S34&lt;&gt;"",1,0),IF(S38&lt;&gt;"",1,0),IF(S42&lt;&gt;"",1,0),IF(S46&lt;&gt;"",1,0),IF(S50&lt;&gt;"",1,0),IF(S54&lt;&gt;"",1,0),IF(S58&lt;&gt;"",1,0),IF(S62&lt;&gt;"",1,0),IF(S66&lt;&gt;"",1,0))),"")</f>
      </c>
      <c r="T79" s="419">
        <f>IF(AND(Q84&lt;&gt;"off",SUM(IF(T6&lt;&gt;"",1,0),IF(T10&lt;&gt;"",1,0),IF(T14&lt;&gt;"",1,0),IF(T18&lt;&gt;"",1,0),IF(T22&lt;&gt;"",1,0),IF(T26&lt;&gt;"",1,0),IF(T30&lt;&gt;"",1,0),IF(T34&lt;&gt;"",1,0),IF(T38&lt;&gt;"",1,0),IF(T42&lt;&gt;"",1,0),IF(T46&lt;&gt;"",1,0),IF(T50&lt;&gt;"",1,0),IF(T54&lt;&gt;"",1,0),IF(T58&lt;&gt;"",1,0),IF(T62&lt;&gt;"",1,0),IF(T66&lt;&gt;"",1,0))&lt;5,SUM(IF(T6&lt;&gt;"",1,0),IF(T10&lt;&gt;"",1,0),IF(T14&lt;&gt;"",1,0),IF(T18&lt;&gt;"",1,0),IF(T22&lt;&gt;"",1,0),IF(T26&lt;&gt;"",1,0),IF(T30&lt;&gt;"",1,0),IF(T34&lt;&gt;"",1,0),IF(T38&lt;&gt;"",1,0),IF(T42&lt;&gt;"",1,0),IF(T46&lt;&gt;"",1,0),IF(T50&lt;&gt;"",1,0),IF(T54&lt;&gt;"",1,0),IF(T58&lt;&gt;"",1,0),IF(T62&lt;&gt;"",1,0),IF(T66&lt;&gt;"",1,0))&gt;1),5-(SUM(IF(T6&lt;&gt;"",1,0),IF(T10&lt;&gt;"",1,0),IF(T14&lt;&gt;"",1,0),IF(T18&lt;&gt;"",1,0),IF(T22&lt;&gt;"",1,0),IF(T26&lt;&gt;"",1,0),IF(T30&lt;&gt;"",1,0),IF(T34&lt;&gt;"",1,0),IF(T38&lt;&gt;"",1,0),IF(T42&lt;&gt;"",1,0),IF(T46&lt;&gt;"",1,0),IF(T50&lt;&gt;"",1,0),IF(T54&lt;&gt;"",1,0),IF(T58&lt;&gt;"",1,0),IF(T62&lt;&gt;"",1,0),IF(T66&lt;&gt;"",1,0))),"")</f>
      </c>
      <c r="U79" s="420">
        <f>IF(AND(Q84&lt;&gt;"off",SUM(IF(U6&lt;&gt;"",1,0),IF(U10&lt;&gt;"",1,0),IF(U14&lt;&gt;"",1,0),IF(U18&lt;&gt;"",1,0),IF(U22&lt;&gt;"",1,0),IF(U26&lt;&gt;"",1,0),IF(U30&lt;&gt;"",1,0),IF(U34&lt;&gt;"",1,0),IF(U38&lt;&gt;"",1,0),IF(U42&lt;&gt;"",1,0),IF(U46&lt;&gt;"",1,0),IF(U50&lt;&gt;"",1,0),IF(U54&lt;&gt;"",1,0),IF(U58&lt;&gt;"",1,0),IF(U62&lt;&gt;"",1,0),IF(U66&lt;&gt;"",1,0))&lt;5,SUM(IF(U6&lt;&gt;"",1,0),IF(U10&lt;&gt;"",1,0),IF(U14&lt;&gt;"",1,0),IF(U18&lt;&gt;"",1,0),IF(U22&lt;&gt;"",1,0),IF(U26&lt;&gt;"",1,0),IF(U30&lt;&gt;"",1,0),IF(U34&lt;&gt;"",1,0),IF(U38&lt;&gt;"",1,0),IF(U42&lt;&gt;"",1,0),IF(U46&lt;&gt;"",1,0),IF(U50&lt;&gt;"",1,0),IF(U54&lt;&gt;"",1,0),IF(U58&lt;&gt;"",1,0),IF(U62&lt;&gt;"",1,0),IF(U66&lt;&gt;"",1,0))&gt;1),5-(SUM(IF(U6&lt;&gt;"",1,0),IF(U10&lt;&gt;"",1,0),IF(U14&lt;&gt;"",1,0),IF(U18&lt;&gt;"",1,0),IF(U22&lt;&gt;"",1,0),IF(U26&lt;&gt;"",1,0),IF(U30&lt;&gt;"",1,0),IF(U34&lt;&gt;"",1,0),IF(U38&lt;&gt;"",1,0),IF(U42&lt;&gt;"",1,0),IF(U46&lt;&gt;"",1,0),IF(U50&lt;&gt;"",1,0),IF(U54&lt;&gt;"",1,0),IF(U58&lt;&gt;"",1,0),IF(U62&lt;&gt;"",1,0),IF(U66&lt;&gt;"",1,0))),"")</f>
      </c>
      <c r="V79" s="450"/>
      <c r="W79" s="418">
        <f>IF(AND(AC84&lt;&gt;"off",SUM(IF(W6&lt;&gt;"",1,0),IF(W10&lt;&gt;"",1,0),IF(W14&lt;&gt;"",1,0),IF(W18&lt;&gt;"",1,0),IF(W22&lt;&gt;"",1,0),IF(W26&lt;&gt;"",1,0),IF(W30&lt;&gt;"",1,0),IF(W34&lt;&gt;"",1,0),IF(W38&lt;&gt;"",1,0),IF(W42&lt;&gt;"",1,0),IF(W46&lt;&gt;"",1,0),IF(W50&lt;&gt;"",1,0),IF(W54&lt;&gt;"",1,0),IF(W58&lt;&gt;"",1,0),IF(W62&lt;&gt;"",1,0),IF(W66&lt;&gt;"",1,0))&lt;5,SUM(IF(W6&lt;&gt;"",1,0),IF(W10&lt;&gt;"",1,0),IF(W14&lt;&gt;"",1,0),IF(W18&lt;&gt;"",1,0),IF(W22&lt;&gt;"",1,0),IF(W26&lt;&gt;"",1,0),IF(W30&lt;&gt;"",1,0),IF(W34&lt;&gt;"",1,0),IF(W38&lt;&gt;"",1,0),IF(W42&lt;&gt;"",1,0),IF(W46&lt;&gt;"",1,0),IF(W50&lt;&gt;"",1,0),IF(W54&lt;&gt;"",1,0),IF(W58&lt;&gt;"",1,0),IF(W62&lt;&gt;"",1,0),IF(W66&lt;&gt;"",1,0))&gt;1),5-(SUM(IF(W6&lt;&gt;"",1,0),IF(W10&lt;&gt;"",1,0),IF(W14&lt;&gt;"",1,0),IF(W18&lt;&gt;"",1,0),IF(W22&lt;&gt;"",1,0),IF(W26&lt;&gt;"",1,0),IF(W30&lt;&gt;"",1,0),IF(W34&lt;&gt;"",1,0),IF(W38&lt;&gt;"",1,0),IF(W42&lt;&gt;"",1,0),IF(W46&lt;&gt;"",1,0),IF(W50&lt;&gt;"",1,0),IF(W54&lt;&gt;"",1,0),IF(W58&lt;&gt;"",1,0),IF(W62&lt;&gt;"",1,0),IF(W66&lt;&gt;"",1,0))),"")</f>
      </c>
      <c r="X79" s="419">
        <f>IF(AND(AC84&lt;&gt;"off",SUM(IF(X6&lt;&gt;"",1,0),IF(X10&lt;&gt;"",1,0),IF(X14&lt;&gt;"",1,0),IF(X18&lt;&gt;"",1,0),IF(X22&lt;&gt;"",1,0),IF(X26&lt;&gt;"",1,0),IF(X30&lt;&gt;"",1,0),IF(X34&lt;&gt;"",1,0),IF(X38&lt;&gt;"",1,0),IF(X42&lt;&gt;"",1,0),IF(X46&lt;&gt;"",1,0),IF(X50&lt;&gt;"",1,0),IF(X54&lt;&gt;"",1,0),IF(X58&lt;&gt;"",1,0),IF(X62&lt;&gt;"",1,0),IF(X66&lt;&gt;"",1,0))&lt;5,SUM(IF(X6&lt;&gt;"",1,0),IF(X10&lt;&gt;"",1,0),IF(X14&lt;&gt;"",1,0),IF(X18&lt;&gt;"",1,0),IF(X22&lt;&gt;"",1,0),IF(X26&lt;&gt;"",1,0),IF(X30&lt;&gt;"",1,0),IF(X34&lt;&gt;"",1,0),IF(X38&lt;&gt;"",1,0),IF(X42&lt;&gt;"",1,0),IF(X46&lt;&gt;"",1,0),IF(X50&lt;&gt;"",1,0),IF(X54&lt;&gt;"",1,0),IF(X58&lt;&gt;"",1,0),IF(X62&lt;&gt;"",1,0),IF(X66&lt;&gt;"",1,0))&gt;1),5-(SUM(IF(X6&lt;&gt;"",1,0),IF(X10&lt;&gt;"",1,0),IF(X14&lt;&gt;"",1,0),IF(X18&lt;&gt;"",1,0),IF(X22&lt;&gt;"",1,0),IF(X26&lt;&gt;"",1,0),IF(X30&lt;&gt;"",1,0),IF(X34&lt;&gt;"",1,0),IF(X38&lt;&gt;"",1,0),IF(X42&lt;&gt;"",1,0),IF(X46&lt;&gt;"",1,0),IF(X50&lt;&gt;"",1,0),IF(X54&lt;&gt;"",1,0),IF(X58&lt;&gt;"",1,0),IF(X62&lt;&gt;"",1,0),IF(X66&lt;&gt;"",1,0))),"")</f>
      </c>
      <c r="Y79" s="419">
        <f>IF(AND(AC84&lt;&gt;"off",SUM(IF(Y6&lt;&gt;"",1,0),IF(Y10&lt;&gt;"",1,0),IF(Y14&lt;&gt;"",1,0),IF(Y18&lt;&gt;"",1,0),IF(Y22&lt;&gt;"",1,0),IF(Y26&lt;&gt;"",1,0),IF(Y30&lt;&gt;"",1,0),IF(Y34&lt;&gt;"",1,0),IF(Y38&lt;&gt;"",1,0),IF(Y42&lt;&gt;"",1,0),IF(Y46&lt;&gt;"",1,0),IF(Y50&lt;&gt;"",1,0),IF(Y54&lt;&gt;"",1,0),IF(Y58&lt;&gt;"",1,0),IF(Y62&lt;&gt;"",1,0),IF(Y66&lt;&gt;"",1,0))&lt;5,SUM(IF(Y6&lt;&gt;"",1,0),IF(Y10&lt;&gt;"",1,0),IF(Y14&lt;&gt;"",1,0),IF(Y18&lt;&gt;"",1,0),IF(Y22&lt;&gt;"",1,0),IF(Y26&lt;&gt;"",1,0),IF(Y30&lt;&gt;"",1,0),IF(Y34&lt;&gt;"",1,0),IF(Y38&lt;&gt;"",1,0),IF(Y42&lt;&gt;"",1,0),IF(Y46&lt;&gt;"",1,0),IF(Y50&lt;&gt;"",1,0),IF(Y54&lt;&gt;"",1,0),IF(Y58&lt;&gt;"",1,0),IF(Y62&lt;&gt;"",1,0),IF(Y66&lt;&gt;"",1,0))&gt;1),5-(SUM(IF(Y6&lt;&gt;"",1,0),IF(Y10&lt;&gt;"",1,0),IF(Y14&lt;&gt;"",1,0),IF(Y18&lt;&gt;"",1,0),IF(Y22&lt;&gt;"",1,0),IF(Y26&lt;&gt;"",1,0),IF(Y30&lt;&gt;"",1,0),IF(Y34&lt;&gt;"",1,0),IF(Y38&lt;&gt;"",1,0),IF(Y42&lt;&gt;"",1,0),IF(Y46&lt;&gt;"",1,0),IF(Y50&lt;&gt;"",1,0),IF(Y54&lt;&gt;"",1,0),IF(Y58&lt;&gt;"",1,0),IF(Y62&lt;&gt;"",1,0),IF(Y66&lt;&gt;"",1,0))),"")</f>
      </c>
      <c r="Z79" s="419">
        <f>IF(AND(AC84&lt;&gt;"off",SUM(IF(Z6&lt;&gt;"",1,0),IF(Z10&lt;&gt;"",1,0),IF(Z14&lt;&gt;"",1,0),IF(Z18&lt;&gt;"",1,0),IF(Z22&lt;&gt;"",1,0),IF(Z26&lt;&gt;"",1,0),IF(Z30&lt;&gt;"",1,0),IF(Z34&lt;&gt;"",1,0),IF(Z38&lt;&gt;"",1,0),IF(Z42&lt;&gt;"",1,0),IF(Z46&lt;&gt;"",1,0),IF(Z50&lt;&gt;"",1,0),IF(Z54&lt;&gt;"",1,0),IF(Z58&lt;&gt;"",1,0),IF(Z62&lt;&gt;"",1,0),IF(Z66&lt;&gt;"",1,0))&lt;5,SUM(IF(Z6&lt;&gt;"",1,0),IF(Z10&lt;&gt;"",1,0),IF(Z14&lt;&gt;"",1,0),IF(Z18&lt;&gt;"",1,0),IF(Z22&lt;&gt;"",1,0),IF(Z26&lt;&gt;"",1,0),IF(Z30&lt;&gt;"",1,0),IF(Z34&lt;&gt;"",1,0),IF(Z38&lt;&gt;"",1,0),IF(Z42&lt;&gt;"",1,0),IF(Z46&lt;&gt;"",1,0),IF(Z50&lt;&gt;"",1,0),IF(Z54&lt;&gt;"",1,0),IF(Z58&lt;&gt;"",1,0),IF(Z62&lt;&gt;"",1,0),IF(Z66&lt;&gt;"",1,0))&gt;1),5-(SUM(IF(Z6&lt;&gt;"",1,0),IF(Z10&lt;&gt;"",1,0),IF(Z14&lt;&gt;"",1,0),IF(Z18&lt;&gt;"",1,0),IF(Z22&lt;&gt;"",1,0),IF(Z26&lt;&gt;"",1,0),IF(Z30&lt;&gt;"",1,0),IF(Z34&lt;&gt;"",1,0),IF(Z38&lt;&gt;"",1,0),IF(Z42&lt;&gt;"",1,0),IF(Z46&lt;&gt;"",1,0),IF(Z50&lt;&gt;"",1,0),IF(Z54&lt;&gt;"",1,0),IF(Z58&lt;&gt;"",1,0),IF(Z62&lt;&gt;"",1,0),IF(Z66&lt;&gt;"",1,0))),"")</f>
      </c>
      <c r="AA79" s="419">
        <f>IF(AND(AC84&lt;&gt;"off",SUM(IF(AA6&lt;&gt;"",1,0),IF(AA10&lt;&gt;"",1,0),IF(AA14&lt;&gt;"",1,0),IF(AA18&lt;&gt;"",1,0),IF(AA22&lt;&gt;"",1,0),IF(AA26&lt;&gt;"",1,0),IF(AA30&lt;&gt;"",1,0),IF(AA34&lt;&gt;"",1,0),IF(AA38&lt;&gt;"",1,0),IF(AA42&lt;&gt;"",1,0),IF(AA46&lt;&gt;"",1,0),IF(AA50&lt;&gt;"",1,0),IF(AA54&lt;&gt;"",1,0),IF(AA58&lt;&gt;"",1,0),IF(AA62&lt;&gt;"",1,0),IF(AA66&lt;&gt;"",1,0))&lt;5,SUM(IF(AA6&lt;&gt;"",1,0),IF(AA10&lt;&gt;"",1,0),IF(AA14&lt;&gt;"",1,0),IF(AA18&lt;&gt;"",1,0),IF(AA22&lt;&gt;"",1,0),IF(AA26&lt;&gt;"",1,0),IF(AA30&lt;&gt;"",1,0),IF(AA34&lt;&gt;"",1,0),IF(AA38&lt;&gt;"",1,0),IF(AA42&lt;&gt;"",1,0),IF(AA46&lt;&gt;"",1,0),IF(AA50&lt;&gt;"",1,0),IF(AA54&lt;&gt;"",1,0),IF(AA58&lt;&gt;"",1,0),IF(AA62&lt;&gt;"",1,0),IF(AA66&lt;&gt;"",1,0))&gt;1),5-(SUM(IF(AA6&lt;&gt;"",1,0),IF(AA10&lt;&gt;"",1,0),IF(AA14&lt;&gt;"",1,0),IF(AA18&lt;&gt;"",1,0),IF(AA22&lt;&gt;"",1,0),IF(AA26&lt;&gt;"",1,0),IF(AA30&lt;&gt;"",1,0),IF(AA34&lt;&gt;"",1,0),IF(AA38&lt;&gt;"",1,0),IF(AA42&lt;&gt;"",1,0),IF(AA46&lt;&gt;"",1,0),IF(AA50&lt;&gt;"",1,0),IF(AA54&lt;&gt;"",1,0),IF(AA58&lt;&gt;"",1,0),IF(AA62&lt;&gt;"",1,0),IF(AA66&lt;&gt;"",1,0))),"")</f>
      </c>
      <c r="AB79" s="419">
        <f>IF(AND(AC84&lt;&gt;"off",SUM(IF(AB6&lt;&gt;"",1,0),IF(AB10&lt;&gt;"",1,0),IF(AB14&lt;&gt;"",1,0),IF(AB18&lt;&gt;"",1,0),IF(AB22&lt;&gt;"",1,0),IF(AB26&lt;&gt;"",1,0),IF(AB30&lt;&gt;"",1,0),IF(AB34&lt;&gt;"",1,0),IF(AB38&lt;&gt;"",1,0),IF(AB42&lt;&gt;"",1,0),IF(AB46&lt;&gt;"",1,0),IF(AB50&lt;&gt;"",1,0),IF(AB54&lt;&gt;"",1,0),IF(AB58&lt;&gt;"",1,0),IF(AB62&lt;&gt;"",1,0),IF(AB66&lt;&gt;"",1,0))&lt;5,SUM(IF(AB6&lt;&gt;"",1,0),IF(AB10&lt;&gt;"",1,0),IF(AB14&lt;&gt;"",1,0),IF(AB18&lt;&gt;"",1,0),IF(AB22&lt;&gt;"",1,0),IF(AB26&lt;&gt;"",1,0),IF(AB30&lt;&gt;"",1,0),IF(AB34&lt;&gt;"",1,0),IF(AB38&lt;&gt;"",1,0),IF(AB42&lt;&gt;"",1,0),IF(AB46&lt;&gt;"",1,0),IF(AB50&lt;&gt;"",1,0),IF(AB54&lt;&gt;"",1,0),IF(AB58&lt;&gt;"",1,0),IF(AB62&lt;&gt;"",1,0),IF(AB66&lt;&gt;"",1,0))&gt;1),5-(SUM(IF(AB6&lt;&gt;"",1,0),IF(AB10&lt;&gt;"",1,0),IF(AB14&lt;&gt;"",1,0),IF(AB18&lt;&gt;"",1,0),IF(AB22&lt;&gt;"",1,0),IF(AB26&lt;&gt;"",1,0),IF(AB30&lt;&gt;"",1,0),IF(AB34&lt;&gt;"",1,0),IF(AB38&lt;&gt;"",1,0),IF(AB42&lt;&gt;"",1,0),IF(AB46&lt;&gt;"",1,0),IF(AB50&lt;&gt;"",1,0),IF(AB54&lt;&gt;"",1,0),IF(AB58&lt;&gt;"",1,0),IF(AB62&lt;&gt;"",1,0),IF(AB66&lt;&gt;"",1,0))),"")</f>
      </c>
      <c r="AC79" s="419">
        <f>IF(AND(AC84&lt;&gt;"off",SUM(IF(AC6&lt;&gt;"",1,0),IF(AC10&lt;&gt;"",1,0),IF(AC14&lt;&gt;"",1,0),IF(AC18&lt;&gt;"",1,0),IF(AC22&lt;&gt;"",1,0),IF(AC26&lt;&gt;"",1,0),IF(AC30&lt;&gt;"",1,0),IF(AC34&lt;&gt;"",1,0),IF(AC38&lt;&gt;"",1,0),IF(AC42&lt;&gt;"",1,0),IF(AC46&lt;&gt;"",1,0),IF(AC50&lt;&gt;"",1,0),IF(AC54&lt;&gt;"",1,0),IF(AC58&lt;&gt;"",1,0),IF(AC62&lt;&gt;"",1,0),IF(AC66&lt;&gt;"",1,0))&lt;5,SUM(IF(AC6&lt;&gt;"",1,0),IF(AC10&lt;&gt;"",1,0),IF(AC14&lt;&gt;"",1,0),IF(AC18&lt;&gt;"",1,0),IF(AC22&lt;&gt;"",1,0),IF(AC26&lt;&gt;"",1,0),IF(AC30&lt;&gt;"",1,0),IF(AC34&lt;&gt;"",1,0),IF(AC38&lt;&gt;"",1,0),IF(AC42&lt;&gt;"",1,0),IF(AC46&lt;&gt;"",1,0),IF(AC50&lt;&gt;"",1,0),IF(AC54&lt;&gt;"",1,0),IF(AC58&lt;&gt;"",1,0),IF(AC62&lt;&gt;"",1,0),IF(AC66&lt;&gt;"",1,0))&gt;1),5-(SUM(IF(AC6&lt;&gt;"",1,0),IF(AC10&lt;&gt;"",1,0),IF(AC14&lt;&gt;"",1,0),IF(AC18&lt;&gt;"",1,0),IF(AC22&lt;&gt;"",1,0),IF(AC26&lt;&gt;"",1,0),IF(AC30&lt;&gt;"",1,0),IF(AC34&lt;&gt;"",1,0),IF(AC38&lt;&gt;"",1,0),IF(AC42&lt;&gt;"",1,0),IF(AC46&lt;&gt;"",1,0),IF(AC50&lt;&gt;"",1,0),IF(AC54&lt;&gt;"",1,0),IF(AC58&lt;&gt;"",1,0),IF(AC62&lt;&gt;"",1,0),IF(AC66&lt;&gt;"",1,0))),"")</f>
      </c>
      <c r="AD79" s="419">
        <f>IF(AND(AC84&lt;&gt;"off",SUM(IF(AD6&lt;&gt;"",1,0),IF(AD10&lt;&gt;"",1,0),IF(AD14&lt;&gt;"",1,0),IF(AD18&lt;&gt;"",1,0),IF(AD22&lt;&gt;"",1,0),IF(AD26&lt;&gt;"",1,0),IF(AD30&lt;&gt;"",1,0),IF(AD34&lt;&gt;"",1,0),IF(AD38&lt;&gt;"",1,0),IF(AD42&lt;&gt;"",1,0),IF(AD46&lt;&gt;"",1,0),IF(AD50&lt;&gt;"",1,0),IF(AD54&lt;&gt;"",1,0),IF(AD58&lt;&gt;"",1,0),IF(AD62&lt;&gt;"",1,0),IF(AD66&lt;&gt;"",1,0))&lt;5,SUM(IF(AD6&lt;&gt;"",1,0),IF(AD10&lt;&gt;"",1,0),IF(AD14&lt;&gt;"",1,0),IF(AD18&lt;&gt;"",1,0),IF(AD22&lt;&gt;"",1,0),IF(AD26&lt;&gt;"",1,0),IF(AD30&lt;&gt;"",1,0),IF(AD34&lt;&gt;"",1,0),IF(AD38&lt;&gt;"",1,0),IF(AD42&lt;&gt;"",1,0),IF(AD46&lt;&gt;"",1,0),IF(AD50&lt;&gt;"",1,0),IF(AD54&lt;&gt;"",1,0),IF(AD58&lt;&gt;"",1,0),IF(AD62&lt;&gt;"",1,0),IF(AD66&lt;&gt;"",1,0))&gt;1),5-(SUM(IF(AD6&lt;&gt;"",1,0),IF(AD10&lt;&gt;"",1,0),IF(AD14&lt;&gt;"",1,0),IF(AD18&lt;&gt;"",1,0),IF(AD22&lt;&gt;"",1,0),IF(AD26&lt;&gt;"",1,0),IF(AD30&lt;&gt;"",1,0),IF(AD34&lt;&gt;"",1,0),IF(AD38&lt;&gt;"",1,0),IF(AD42&lt;&gt;"",1,0),IF(AD46&lt;&gt;"",1,0),IF(AD50&lt;&gt;"",1,0),IF(AD54&lt;&gt;"",1,0),IF(AD58&lt;&gt;"",1,0),IF(AD62&lt;&gt;"",1,0),IF(AD66&lt;&gt;"",1,0))),"")</f>
      </c>
      <c r="AE79" s="420">
        <f>IF(AND(AC84&lt;&gt;"off",SUM(IF(AE6&lt;&gt;"",1,0),IF(AE10&lt;&gt;"",1,0),IF(AE14&lt;&gt;"",1,0),IF(AE18&lt;&gt;"",1,0),IF(AE22&lt;&gt;"",1,0),IF(AE26&lt;&gt;"",1,0),IF(AE30&lt;&gt;"",1,0),IF(AE34&lt;&gt;"",1,0),IF(AE38&lt;&gt;"",1,0),IF(AE42&lt;&gt;"",1,0),IF(AE46&lt;&gt;"",1,0),IF(AE50&lt;&gt;"",1,0),IF(AE54&lt;&gt;"",1,0),IF(AE58&lt;&gt;"",1,0),IF(AE62&lt;&gt;"",1,0),IF(AE66&lt;&gt;"",1,0))&lt;5,SUM(IF(AE6&lt;&gt;"",1,0),IF(AE10&lt;&gt;"",1,0),IF(AE14&lt;&gt;"",1,0),IF(AE18&lt;&gt;"",1,0),IF(AE22&lt;&gt;"",1,0),IF(AE26&lt;&gt;"",1,0),IF(AE30&lt;&gt;"",1,0),IF(AE34&lt;&gt;"",1,0),IF(AE38&lt;&gt;"",1,0),IF(AE42&lt;&gt;"",1,0),IF(AE46&lt;&gt;"",1,0),IF(AE50&lt;&gt;"",1,0),IF(AE54&lt;&gt;"",1,0),IF(AE58&lt;&gt;"",1,0),IF(AE62&lt;&gt;"",1,0),IF(AE66&lt;&gt;"",1,0))&gt;1),5-(SUM(IF(AE6&lt;&gt;"",1,0),IF(AE10&lt;&gt;"",1,0),IF(AE14&lt;&gt;"",1,0),IF(AE18&lt;&gt;"",1,0),IF(AE22&lt;&gt;"",1,0),IF(AE26&lt;&gt;"",1,0),IF(AE30&lt;&gt;"",1,0),IF(AE34&lt;&gt;"",1,0),IF(AE38&lt;&gt;"",1,0),IF(AE42&lt;&gt;"",1,0),IF(AE46&lt;&gt;"",1,0),IF(AE50&lt;&gt;"",1,0),IF(AE54&lt;&gt;"",1,0),IF(AE58&lt;&gt;"",1,0),IF(AE62&lt;&gt;"",1,0),IF(AE66&lt;&gt;"",1,0))),"")</f>
        <v>1</v>
      </c>
      <c r="AF79" s="451"/>
      <c r="AG79" s="418">
        <f>IF(AND(AC84&lt;&gt;"off",SUM(IF(AG6&lt;&gt;"",1,0),IF(AG10&lt;&gt;"",1,0),IF(AG14&lt;&gt;"",1,0),IF(AG18&lt;&gt;"",1,0),IF(AG22&lt;&gt;"",1,0),IF(AG26&lt;&gt;"",1,0),IF(AG30&lt;&gt;"",1,0),IF(AG34&lt;&gt;"",1,0),IF(AG38&lt;&gt;"",1,0),IF(AG42&lt;&gt;"",1,0),IF(AG46&lt;&gt;"",1,0),IF(AG50&lt;&gt;"",1,0),IF(AG54&lt;&gt;"",1,0),IF(AG58&lt;&gt;"",1,0),IF(AG62&lt;&gt;"",1,0),IF(AG66&lt;&gt;"",1,0))&lt;5,SUM(IF(AG6&lt;&gt;"",1,0),IF(AG10&lt;&gt;"",1,0),IF(AG14&lt;&gt;"",1,0),IF(AG18&lt;&gt;"",1,0),IF(AG22&lt;&gt;"",1,0),IF(AG26&lt;&gt;"",1,0),IF(AG30&lt;&gt;"",1,0),IF(AG34&lt;&gt;"",1,0),IF(AG38&lt;&gt;"",1,0),IF(AG42&lt;&gt;"",1,0),IF(AG46&lt;&gt;"",1,0),IF(AG50&lt;&gt;"",1,0),IF(AG54&lt;&gt;"",1,0),IF(AG58&lt;&gt;"",1,0),IF(AG62&lt;&gt;"",1,0),IF(AG66&lt;&gt;"",1,0))&gt;1),5-(SUM(IF(AG6&lt;&gt;"",1,0),IF(AG10&lt;&gt;"",1,0),IF(AG14&lt;&gt;"",1,0),IF(AG18&lt;&gt;"",1,0),IF(AG22&lt;&gt;"",1,0),IF(AG26&lt;&gt;"",1,0),IF(AG30&lt;&gt;"",1,0),IF(AG34&lt;&gt;"",1,0),IF(AG38&lt;&gt;"",1,0),IF(AG42&lt;&gt;"",1,0),IF(AG46&lt;&gt;"",1,0),IF(AG50&lt;&gt;"",1,0),IF(AG54&lt;&gt;"",1,0),IF(AG58&lt;&gt;"",1,0),IF(AG62&lt;&gt;"",1,0),IF(AG66&lt;&gt;"",1,0))),"")</f>
      </c>
      <c r="AH79" s="419">
        <f>IF(AND(AC84&lt;&gt;"off",SUM(IF(AH6&lt;&gt;"",1,0),IF(AH10&lt;&gt;"",1,0),IF(AH14&lt;&gt;"",1,0),IF(AH18&lt;&gt;"",1,0),IF(AH22&lt;&gt;"",1,0),IF(AH26&lt;&gt;"",1,0),IF(AH30&lt;&gt;"",1,0),IF(AH34&lt;&gt;"",1,0),IF(AH38&lt;&gt;"",1,0),IF(AH42&lt;&gt;"",1,0),IF(AH46&lt;&gt;"",1,0),IF(AH50&lt;&gt;"",1,0),IF(AH54&lt;&gt;"",1,0),IF(AH58&lt;&gt;"",1,0),IF(AH62&lt;&gt;"",1,0),IF(AH66&lt;&gt;"",1,0))&lt;5,SUM(IF(AH6&lt;&gt;"",1,0),IF(AH10&lt;&gt;"",1,0),IF(AH14&lt;&gt;"",1,0),IF(AH18&lt;&gt;"",1,0),IF(AH22&lt;&gt;"",1,0),IF(AH26&lt;&gt;"",1,0),IF(AH30&lt;&gt;"",1,0),IF(AH34&lt;&gt;"",1,0),IF(AH38&lt;&gt;"",1,0),IF(AH42&lt;&gt;"",1,0),IF(AH46&lt;&gt;"",1,0),IF(AH50&lt;&gt;"",1,0),IF(AH54&lt;&gt;"",1,0),IF(AH58&lt;&gt;"",1,0),IF(AH62&lt;&gt;"",1,0),IF(AH66&lt;&gt;"",1,0))&gt;1),5-(SUM(IF(AH6&lt;&gt;"",1,0),IF(AH10&lt;&gt;"",1,0),IF(AH14&lt;&gt;"",1,0),IF(AH18&lt;&gt;"",1,0),IF(AH22&lt;&gt;"",1,0),IF(AH26&lt;&gt;"",1,0),IF(AH30&lt;&gt;"",1,0),IF(AH34&lt;&gt;"",1,0),IF(AH38&lt;&gt;"",1,0),IF(AH42&lt;&gt;"",1,0),IF(AH46&lt;&gt;"",1,0),IF(AH50&lt;&gt;"",1,0),IF(AH54&lt;&gt;"",1,0),IF(AH58&lt;&gt;"",1,0),IF(AH62&lt;&gt;"",1,0),IF(AH66&lt;&gt;"",1,0))),"")</f>
      </c>
      <c r="AI79" s="452"/>
      <c r="AJ79" s="649" t="s">
        <v>45</v>
      </c>
      <c r="AK79" s="650"/>
      <c r="AL79" s="427"/>
      <c r="AM79" s="427"/>
      <c r="AN79" s="427"/>
    </row>
    <row r="80" spans="1:40" ht="13.5" thickBot="1">
      <c r="A80" s="634"/>
      <c r="B80" s="635"/>
      <c r="C80" s="430">
        <f>IF(AND(G84&lt;&gt;"off",SUM(IF(C7&lt;&gt;"",1,0),IF(C11&lt;&gt;"",1,0),IF(C15&lt;&gt;"",1,0),IF(C19&lt;&gt;"",1,0),IF(C23&lt;&gt;"",1,0),IF(C27&lt;&gt;"",1,0),IF(C31&lt;&gt;"",1,0),IF(C35&lt;&gt;"",1,0),IF(C39&lt;&gt;"",1,0),IF(C43&lt;&gt;"",1,0),IF(C47&lt;&gt;"",1,0),IF(C51&lt;&gt;"",1,0),IF(C55&lt;&gt;"",1,0),IF(C59&lt;&gt;"",1,0),IF(C63&lt;&gt;"",1,0),IF(C67&lt;&gt;"",1,0))&lt;5,SUM(IF(C7&lt;&gt;"",1,0),IF(C11&lt;&gt;"",1,0),IF(C15&lt;&gt;"",1,0),IF(C19&lt;&gt;"",1,0),IF(C23&lt;&gt;"",1,0),IF(C27&lt;&gt;"",1,0),IF(C31&lt;&gt;"",1,0),IF(C35&lt;&gt;"",1,0),IF(C39&lt;&gt;"",1,0),IF(C43&lt;&gt;"",1,0),IF(C47&lt;&gt;"",1,0),IF(C51&lt;&gt;"",1,0),IF(C55&lt;&gt;"",1,0),IF(C59&lt;&gt;"",1,0),IF(C63&lt;&gt;"",1,0),IF(C67&lt;&gt;"",1,0))&gt;1),5-(SUM(IF(C7&lt;&gt;"",1,0),IF(C11&lt;&gt;"",1,0),IF(C15&lt;&gt;"",1,0),IF(C19&lt;&gt;"",1,0),IF(C23&lt;&gt;"",1,0),IF(C27&lt;&gt;"",1,0),IF(C31&lt;&gt;"",1,0),IF(C35&lt;&gt;"",1,0),IF(C39&lt;&gt;"",1,0),IF(C43&lt;&gt;"",1,0),IF(C47&lt;&gt;"",1,0),IF(C51&lt;&gt;"",1,0),IF(C55&lt;&gt;"",1,0),IF(C59&lt;&gt;"",1,0),IF(C63&lt;&gt;"",1,0),IF(C67&lt;&gt;"",1,0))),"")</f>
      </c>
      <c r="D80" s="431">
        <f>IF(AND(G84&lt;&gt;"off",SUM(IF(D7&lt;&gt;"",1,0),IF(D11&lt;&gt;"",1,0),IF(D15&lt;&gt;"",1,0),IF(D19&lt;&gt;"",1,0),IF(D23&lt;&gt;"",1,0),IF(D27&lt;&gt;"",1,0),IF(D31&lt;&gt;"",1,0),IF(D35&lt;&gt;"",1,0),IF(D39&lt;&gt;"",1,0),IF(D43&lt;&gt;"",1,0),IF(D47&lt;&gt;"",1,0),IF(D51&lt;&gt;"",1,0),IF(D55&lt;&gt;"",1,0),IF(D59&lt;&gt;"",1,0),IF(D63&lt;&gt;"",1,0),IF(D67&lt;&gt;"",1,0))&lt;5,SUM(IF(D7&lt;&gt;"",1,0),IF(D11&lt;&gt;"",1,0),IF(D15&lt;&gt;"",1,0),IF(D19&lt;&gt;"",1,0),IF(D23&lt;&gt;"",1,0),IF(D27&lt;&gt;"",1,0),IF(D31&lt;&gt;"",1,0),IF(D35&lt;&gt;"",1,0),IF(D39&lt;&gt;"",1,0),IF(D43&lt;&gt;"",1,0),IF(D47&lt;&gt;"",1,0),IF(D51&lt;&gt;"",1,0),IF(D55&lt;&gt;"",1,0),IF(D59&lt;&gt;"",1,0),IF(D63&lt;&gt;"",1,0),IF(D67&lt;&gt;"",1,0))&gt;1),5-(SUM(IF(D7&lt;&gt;"",1,0),IF(D11&lt;&gt;"",1,0),IF(D15&lt;&gt;"",1,0),IF(D19&lt;&gt;"",1,0),IF(D23&lt;&gt;"",1,0),IF(D27&lt;&gt;"",1,0),IF(D31&lt;&gt;"",1,0),IF(D35&lt;&gt;"",1,0),IF(D39&lt;&gt;"",1,0),IF(D43&lt;&gt;"",1,0),IF(D47&lt;&gt;"",1,0),IF(D51&lt;&gt;"",1,0),IF(D55&lt;&gt;"",1,0),IF(D59&lt;&gt;"",1,0),IF(D63&lt;&gt;"",1,0),IF(D67&lt;&gt;"",1,0))),"")</f>
      </c>
      <c r="E80" s="431">
        <f>IF(AND(G84&lt;&gt;"off",SUM(IF(E7&lt;&gt;"",1,0),IF(E11&lt;&gt;"",1,0),IF(E15&lt;&gt;"",1,0),IF(E19&lt;&gt;"",1,0),IF(E23&lt;&gt;"",1,0),IF(E27&lt;&gt;"",1,0),IF(E31&lt;&gt;"",1,0),IF(E35&lt;&gt;"",1,0),IF(E39&lt;&gt;"",1,0),IF(E43&lt;&gt;"",1,0),IF(E47&lt;&gt;"",1,0),IF(E51&lt;&gt;"",1,0),IF(E55&lt;&gt;"",1,0),IF(E59&lt;&gt;"",1,0),IF(E63&lt;&gt;"",1,0),IF(E67&lt;&gt;"",1,0))&lt;5,SUM(IF(E7&lt;&gt;"",1,0),IF(E11&lt;&gt;"",1,0),IF(E15&lt;&gt;"",1,0),IF(E19&lt;&gt;"",1,0),IF(E23&lt;&gt;"",1,0),IF(E27&lt;&gt;"",1,0),IF(E31&lt;&gt;"",1,0),IF(E35&lt;&gt;"",1,0),IF(E39&lt;&gt;"",1,0),IF(E43&lt;&gt;"",1,0),IF(E47&lt;&gt;"",1,0),IF(E51&lt;&gt;"",1,0),IF(E55&lt;&gt;"",1,0),IF(E59&lt;&gt;"",1,0),IF(E63&lt;&gt;"",1,0),IF(E67&lt;&gt;"",1,0))&gt;1),5-(SUM(IF(E7&lt;&gt;"",1,0),IF(E11&lt;&gt;"",1,0),IF(E15&lt;&gt;"",1,0),IF(E19&lt;&gt;"",1,0),IF(E23&lt;&gt;"",1,0),IF(E27&lt;&gt;"",1,0),IF(E31&lt;&gt;"",1,0),IF(E35&lt;&gt;"",1,0),IF(E39&lt;&gt;"",1,0),IF(E43&lt;&gt;"",1,0),IF(E47&lt;&gt;"",1,0),IF(E51&lt;&gt;"",1,0),IF(E55&lt;&gt;"",1,0),IF(E59&lt;&gt;"",1,0),IF(E63&lt;&gt;"",1,0),IF(E67&lt;&gt;"",1,0))),"")</f>
      </c>
      <c r="F80" s="431">
        <f>IF(AND(G84&lt;&gt;"off",SUM(IF(F7&lt;&gt;"",1,0),IF(F11&lt;&gt;"",1,0),IF(F15&lt;&gt;"",1,0),IF(F19&lt;&gt;"",1,0),IF(F23&lt;&gt;"",1,0),IF(F27&lt;&gt;"",1,0),IF(F31&lt;&gt;"",1,0),IF(F35&lt;&gt;"",1,0),IF(F39&lt;&gt;"",1,0),IF(F43&lt;&gt;"",1,0),IF(F47&lt;&gt;"",1,0),IF(F51&lt;&gt;"",1,0),IF(F55&lt;&gt;"",1,0),IF(F59&lt;&gt;"",1,0),IF(F63&lt;&gt;"",1,0),IF(F67&lt;&gt;"",1,0))&lt;5,SUM(IF(F7&lt;&gt;"",1,0),IF(F11&lt;&gt;"",1,0),IF(F15&lt;&gt;"",1,0),IF(F19&lt;&gt;"",1,0),IF(F23&lt;&gt;"",1,0),IF(F27&lt;&gt;"",1,0),IF(F31&lt;&gt;"",1,0),IF(F35&lt;&gt;"",1,0),IF(F39&lt;&gt;"",1,0),IF(F43&lt;&gt;"",1,0),IF(F47&lt;&gt;"",1,0),IF(F51&lt;&gt;"",1,0),IF(F55&lt;&gt;"",1,0),IF(F59&lt;&gt;"",1,0),IF(F63&lt;&gt;"",1,0),IF(F67&lt;&gt;"",1,0))&gt;1),5-(SUM(IF(F7&lt;&gt;"",1,0),IF(F11&lt;&gt;"",1,0),IF(F15&lt;&gt;"",1,0),IF(F19&lt;&gt;"",1,0),IF(F23&lt;&gt;"",1,0),IF(F27&lt;&gt;"",1,0),IF(F31&lt;&gt;"",1,0),IF(F35&lt;&gt;"",1,0),IF(F39&lt;&gt;"",1,0),IF(F43&lt;&gt;"",1,0),IF(F47&lt;&gt;"",1,0),IF(F51&lt;&gt;"",1,0),IF(F55&lt;&gt;"",1,0),IF(F59&lt;&gt;"",1,0),IF(F63&lt;&gt;"",1,0),IF(F67&lt;&gt;"",1,0))),"")</f>
      </c>
      <c r="G80" s="431">
        <f>IF(AND(G84&lt;&gt;"off",SUM(IF(G7&lt;&gt;"",1,0),IF(G11&lt;&gt;"",1,0),IF(G15&lt;&gt;"",1,0),IF(G19&lt;&gt;"",1,0),IF(G23&lt;&gt;"",1,0),IF(G27&lt;&gt;"",1,0),IF(G31&lt;&gt;"",1,0),IF(G35&lt;&gt;"",1,0),IF(G39&lt;&gt;"",1,0),IF(G43&lt;&gt;"",1,0),IF(G47&lt;&gt;"",1,0),IF(G51&lt;&gt;"",1,0),IF(G55&lt;&gt;"",1,0),IF(G59&lt;&gt;"",1,0),IF(G63&lt;&gt;"",1,0),IF(G67&lt;&gt;"",1,0))&lt;5,SUM(IF(G7&lt;&gt;"",1,0),IF(G11&lt;&gt;"",1,0),IF(G15&lt;&gt;"",1,0),IF(G19&lt;&gt;"",1,0),IF(G23&lt;&gt;"",1,0),IF(G27&lt;&gt;"",1,0),IF(G31&lt;&gt;"",1,0),IF(G35&lt;&gt;"",1,0),IF(G39&lt;&gt;"",1,0),IF(G43&lt;&gt;"",1,0),IF(G47&lt;&gt;"",1,0),IF(G51&lt;&gt;"",1,0),IF(G55&lt;&gt;"",1,0),IF(G59&lt;&gt;"",1,0),IF(G63&lt;&gt;"",1,0),IF(G67&lt;&gt;"",1,0))&gt;1),5-(SUM(IF(G7&lt;&gt;"",1,0),IF(G11&lt;&gt;"",1,0),IF(G15&lt;&gt;"",1,0),IF(G19&lt;&gt;"",1,0),IF(G23&lt;&gt;"",1,0),IF(G27&lt;&gt;"",1,0),IF(G31&lt;&gt;"",1,0),IF(G35&lt;&gt;"",1,0),IF(G39&lt;&gt;"",1,0),IF(G43&lt;&gt;"",1,0),IF(G47&lt;&gt;"",1,0),IF(G51&lt;&gt;"",1,0),IF(G55&lt;&gt;"",1,0),IF(G59&lt;&gt;"",1,0),IF(G63&lt;&gt;"",1,0),IF(G67&lt;&gt;"",1,0))),"")</f>
      </c>
      <c r="H80" s="431">
        <f>IF(AND(G84&lt;&gt;"off",SUM(IF(H7&lt;&gt;"",1,0),IF(H11&lt;&gt;"",1,0),IF(H15&lt;&gt;"",1,0),IF(H19&lt;&gt;"",1,0),IF(H23&lt;&gt;"",1,0),IF(H27&lt;&gt;"",1,0),IF(H31&lt;&gt;"",1,0),IF(H35&lt;&gt;"",1,0),IF(H39&lt;&gt;"",1,0),IF(H43&lt;&gt;"",1,0),IF(H47&lt;&gt;"",1,0),IF(H51&lt;&gt;"",1,0),IF(H55&lt;&gt;"",1,0),IF(H59&lt;&gt;"",1,0),IF(H63&lt;&gt;"",1,0),IF(H67&lt;&gt;"",1,0))&lt;5,SUM(IF(H7&lt;&gt;"",1,0),IF(H11&lt;&gt;"",1,0),IF(H15&lt;&gt;"",1,0),IF(H19&lt;&gt;"",1,0),IF(H23&lt;&gt;"",1,0),IF(H27&lt;&gt;"",1,0),IF(H31&lt;&gt;"",1,0),IF(H35&lt;&gt;"",1,0),IF(H39&lt;&gt;"",1,0),IF(H43&lt;&gt;"",1,0),IF(H47&lt;&gt;"",1,0),IF(H51&lt;&gt;"",1,0),IF(H55&lt;&gt;"",1,0),IF(H59&lt;&gt;"",1,0),IF(H63&lt;&gt;"",1,0),IF(H67&lt;&gt;"",1,0))&gt;1),5-(SUM(IF(H7&lt;&gt;"",1,0),IF(H11&lt;&gt;"",1,0),IF(H15&lt;&gt;"",1,0),IF(H19&lt;&gt;"",1,0),IF(H23&lt;&gt;"",1,0),IF(H27&lt;&gt;"",1,0),IF(H31&lt;&gt;"",1,0),IF(H35&lt;&gt;"",1,0),IF(H39&lt;&gt;"",1,0),IF(H43&lt;&gt;"",1,0),IF(H47&lt;&gt;"",1,0),IF(H51&lt;&gt;"",1,0),IF(H55&lt;&gt;"",1,0),IF(H59&lt;&gt;"",1,0),IF(H63&lt;&gt;"",1,0),IF(H67&lt;&gt;"",1,0))),"")</f>
      </c>
      <c r="I80" s="431">
        <f>IF(AND(G84&lt;&gt;"off",SUM(IF(I7&lt;&gt;"",1,0),IF(I11&lt;&gt;"",1,0),IF(I15&lt;&gt;"",1,0),IF(I19&lt;&gt;"",1,0),IF(I23&lt;&gt;"",1,0),IF(I27&lt;&gt;"",1,0),IF(I31&lt;&gt;"",1,0),IF(I35&lt;&gt;"",1,0),IF(I39&lt;&gt;"",1,0),IF(I43&lt;&gt;"",1,0),IF(I47&lt;&gt;"",1,0),IF(I51&lt;&gt;"",1,0),IF(I55&lt;&gt;"",1,0),IF(I59&lt;&gt;"",1,0),IF(I63&lt;&gt;"",1,0),IF(I67&lt;&gt;"",1,0))&lt;5,SUM(IF(I7&lt;&gt;"",1,0),IF(I11&lt;&gt;"",1,0),IF(I15&lt;&gt;"",1,0),IF(I19&lt;&gt;"",1,0),IF(I23&lt;&gt;"",1,0),IF(I27&lt;&gt;"",1,0),IF(I31&lt;&gt;"",1,0),IF(I35&lt;&gt;"",1,0),IF(I39&lt;&gt;"",1,0),IF(I43&lt;&gt;"",1,0),IF(I47&lt;&gt;"",1,0),IF(I51&lt;&gt;"",1,0),IF(I55&lt;&gt;"",1,0),IF(I59&lt;&gt;"",1,0),IF(I63&lt;&gt;"",1,0),IF(I67&lt;&gt;"",1,0))&gt;1),5-(SUM(IF(I7&lt;&gt;"",1,0),IF(I11&lt;&gt;"",1,0),IF(I15&lt;&gt;"",1,0),IF(I19&lt;&gt;"",1,0),IF(I23&lt;&gt;"",1,0),IF(I27&lt;&gt;"",1,0),IF(I31&lt;&gt;"",1,0),IF(I35&lt;&gt;"",1,0),IF(I39&lt;&gt;"",1,0),IF(I43&lt;&gt;"",1,0),IF(I47&lt;&gt;"",1,0),IF(I51&lt;&gt;"",1,0),IF(I55&lt;&gt;"",1,0),IF(I59&lt;&gt;"",1,0),IF(I63&lt;&gt;"",1,0),IF(I67&lt;&gt;"",1,0))),"")</f>
      </c>
      <c r="J80" s="431">
        <f>IF(AND(G84&lt;&gt;"off",SUM(IF(J7&lt;&gt;"",1,0),IF(J11&lt;&gt;"",1,0),IF(J15&lt;&gt;"",1,0),IF(J19&lt;&gt;"",1,0),IF(J23&lt;&gt;"",1,0),IF(J27&lt;&gt;"",1,0),IF(J31&lt;&gt;"",1,0),IF(J35&lt;&gt;"",1,0),IF(J39&lt;&gt;"",1,0),IF(J43&lt;&gt;"",1,0),IF(J47&lt;&gt;"",1,0),IF(J51&lt;&gt;"",1,0),IF(J55&lt;&gt;"",1,0),IF(J59&lt;&gt;"",1,0),IF(J63&lt;&gt;"",1,0),IF(J67&lt;&gt;"",1,0))&lt;5,SUM(IF(J7&lt;&gt;"",1,0),IF(J11&lt;&gt;"",1,0),IF(J15&lt;&gt;"",1,0),IF(J19&lt;&gt;"",1,0),IF(J23&lt;&gt;"",1,0),IF(J27&lt;&gt;"",1,0),IF(J31&lt;&gt;"",1,0),IF(J35&lt;&gt;"",1,0),IF(J39&lt;&gt;"",1,0),IF(J43&lt;&gt;"",1,0),IF(J47&lt;&gt;"",1,0),IF(J51&lt;&gt;"",1,0),IF(J55&lt;&gt;"",1,0),IF(J59&lt;&gt;"",1,0),IF(J63&lt;&gt;"",1,0),IF(J67&lt;&gt;"",1,0))&gt;1),5-(SUM(IF(J7&lt;&gt;"",1,0),IF(J11&lt;&gt;"",1,0),IF(J15&lt;&gt;"",1,0),IF(J19&lt;&gt;"",1,0),IF(J23&lt;&gt;"",1,0),IF(J27&lt;&gt;"",1,0),IF(J31&lt;&gt;"",1,0),IF(J35&lt;&gt;"",1,0),IF(J39&lt;&gt;"",1,0),IF(J43&lt;&gt;"",1,0),IF(J47&lt;&gt;"",1,0),IF(J51&lt;&gt;"",1,0),IF(J55&lt;&gt;"",1,0),IF(J59&lt;&gt;"",1,0),IF(J63&lt;&gt;"",1,0),IF(J67&lt;&gt;"",1,0))),"")</f>
      </c>
      <c r="K80" s="432">
        <f>IF(AND(G84&lt;&gt;"off",SUM(IF(K7&lt;&gt;"",1,0),IF(K11&lt;&gt;"",1,0),IF(K15&lt;&gt;"",1,0),IF(K19&lt;&gt;"",1,0),IF(K23&lt;&gt;"",1,0),IF(K27&lt;&gt;"",1,0),IF(K31&lt;&gt;"",1,0),IF(K35&lt;&gt;"",1,0),IF(K39&lt;&gt;"",1,0),IF(K43&lt;&gt;"",1,0),IF(K47&lt;&gt;"",1,0),IF(K51&lt;&gt;"",1,0),IF(K55&lt;&gt;"",1,0),IF(K59&lt;&gt;"",1,0),IF(K63&lt;&gt;"",1,0),IF(K67&lt;&gt;"",1,0))&lt;5,SUM(IF(K7&lt;&gt;"",1,0),IF(K11&lt;&gt;"",1,0),IF(K15&lt;&gt;"",1,0),IF(K19&lt;&gt;"",1,0),IF(K23&lt;&gt;"",1,0),IF(K27&lt;&gt;"",1,0),IF(K31&lt;&gt;"",1,0),IF(K35&lt;&gt;"",1,0),IF(K39&lt;&gt;"",1,0),IF(K43&lt;&gt;"",1,0),IF(K47&lt;&gt;"",1,0),IF(K51&lt;&gt;"",1,0),IF(K55&lt;&gt;"",1,0),IF(K59&lt;&gt;"",1,0),IF(K63&lt;&gt;"",1,0),IF(K67&lt;&gt;"",1,0))&gt;1),5-(SUM(IF(K7&lt;&gt;"",1,0),IF(K11&lt;&gt;"",1,0),IF(K15&lt;&gt;"",1,0),IF(K19&lt;&gt;"",1,0),IF(K23&lt;&gt;"",1,0),IF(K27&lt;&gt;"",1,0),IF(K31&lt;&gt;"",1,0),IF(K35&lt;&gt;"",1,0),IF(K39&lt;&gt;"",1,0),IF(K43&lt;&gt;"",1,0),IF(K47&lt;&gt;"",1,0),IF(K51&lt;&gt;"",1,0),IF(K55&lt;&gt;"",1,0),IF(K59&lt;&gt;"",1,0),IF(K63&lt;&gt;"",1,0),IF(K67&lt;&gt;"",1,0))),"")</f>
      </c>
      <c r="L80" s="454"/>
      <c r="M80" s="430">
        <f>IF(AND(Q84&lt;&gt;"off",SUM(IF(M7&lt;&gt;"",1,0),IF(M11&lt;&gt;"",1,0),IF(M15&lt;&gt;"",1,0),IF(M19&lt;&gt;"",1,0),IF(M23&lt;&gt;"",1,0),IF(M27&lt;&gt;"",1,0),IF(M31&lt;&gt;"",1,0),IF(M35&lt;&gt;"",1,0),IF(M39&lt;&gt;"",1,0),IF(M43&lt;&gt;"",1,0),IF(M47&lt;&gt;"",1,0),IF(M51&lt;&gt;"",1,0),IF(M55&lt;&gt;"",1,0),IF(M59&lt;&gt;"",1,0),IF(M63&lt;&gt;"",1,0),IF(M67&lt;&gt;"",1,0))&lt;5,SUM(IF(M7&lt;&gt;"",1,0),IF(M11&lt;&gt;"",1,0),IF(M15&lt;&gt;"",1,0),IF(M19&lt;&gt;"",1,0),IF(M23&lt;&gt;"",1,0),IF(M27&lt;&gt;"",1,0),IF(M31&lt;&gt;"",1,0),IF(M35&lt;&gt;"",1,0),IF(M39&lt;&gt;"",1,0),IF(M43&lt;&gt;"",1,0),IF(M47&lt;&gt;"",1,0),IF(M51&lt;&gt;"",1,0),IF(M55&lt;&gt;"",1,0),IF(M59&lt;&gt;"",1,0),IF(M63&lt;&gt;"",1,0),IF(M67&lt;&gt;"",1,0))&gt;1),5-(SUM(IF(M7&lt;&gt;"",1,0),IF(M11&lt;&gt;"",1,0),IF(M15&lt;&gt;"",1,0),IF(M19&lt;&gt;"",1,0),IF(M23&lt;&gt;"",1,0),IF(M27&lt;&gt;"",1,0),IF(M31&lt;&gt;"",1,0),IF(M35&lt;&gt;"",1,0),IF(M39&lt;&gt;"",1,0),IF(M43&lt;&gt;"",1,0),IF(M47&lt;&gt;"",1,0),IF(M51&lt;&gt;"",1,0),IF(M55&lt;&gt;"",1,0),IF(M59&lt;&gt;"",1,0),IF(M63&lt;&gt;"",1,0),IF(M67&lt;&gt;"",1,0))),"")</f>
      </c>
      <c r="N80" s="431">
        <f>IF(AND(Q84&lt;&gt;"off",SUM(IF(N7&lt;&gt;"",1,0),IF(N11&lt;&gt;"",1,0),IF(N15&lt;&gt;"",1,0),IF(N19&lt;&gt;"",1,0),IF(N23&lt;&gt;"",1,0),IF(N27&lt;&gt;"",1,0),IF(N31&lt;&gt;"",1,0),IF(N35&lt;&gt;"",1,0),IF(N39&lt;&gt;"",1,0),IF(N43&lt;&gt;"",1,0),IF(N47&lt;&gt;"",1,0),IF(N51&lt;&gt;"",1,0),IF(N55&lt;&gt;"",1,0),IF(N59&lt;&gt;"",1,0),IF(N63&lt;&gt;"",1,0),IF(N67&lt;&gt;"",1,0))&lt;5,SUM(IF(N7&lt;&gt;"",1,0),IF(N11&lt;&gt;"",1,0),IF(N15&lt;&gt;"",1,0),IF(N19&lt;&gt;"",1,0),IF(N23&lt;&gt;"",1,0),IF(N27&lt;&gt;"",1,0),IF(N31&lt;&gt;"",1,0),IF(N35&lt;&gt;"",1,0),IF(N39&lt;&gt;"",1,0),IF(N43&lt;&gt;"",1,0),IF(N47&lt;&gt;"",1,0),IF(N51&lt;&gt;"",1,0),IF(N55&lt;&gt;"",1,0),IF(N59&lt;&gt;"",1,0),IF(N63&lt;&gt;"",1,0),IF(N67&lt;&gt;"",1,0))&gt;1),5-(SUM(IF(N7&lt;&gt;"",1,0),IF(N11&lt;&gt;"",1,0),IF(N15&lt;&gt;"",1,0),IF(N19&lt;&gt;"",1,0),IF(N23&lt;&gt;"",1,0),IF(N27&lt;&gt;"",1,0),IF(N31&lt;&gt;"",1,0),IF(N35&lt;&gt;"",1,0),IF(N39&lt;&gt;"",1,0),IF(N43&lt;&gt;"",1,0),IF(N47&lt;&gt;"",1,0),IF(N51&lt;&gt;"",1,0),IF(N55&lt;&gt;"",1,0),IF(N59&lt;&gt;"",1,0),IF(N63&lt;&gt;"",1,0),IF(N67&lt;&gt;"",1,0))),"")</f>
      </c>
      <c r="O80" s="431">
        <f>IF(AND(Q84&lt;&gt;"off",SUM(IF(O7&lt;&gt;"",1,0),IF(O11&lt;&gt;"",1,0),IF(O15&lt;&gt;"",1,0),IF(O19&lt;&gt;"",1,0),IF(O23&lt;&gt;"",1,0),IF(O27&lt;&gt;"",1,0),IF(O31&lt;&gt;"",1,0),IF(O35&lt;&gt;"",1,0),IF(O39&lt;&gt;"",1,0),IF(O43&lt;&gt;"",1,0),IF(O47&lt;&gt;"",1,0),IF(O51&lt;&gt;"",1,0),IF(O55&lt;&gt;"",1,0),IF(O59&lt;&gt;"",1,0),IF(O63&lt;&gt;"",1,0),IF(O67&lt;&gt;"",1,0))&lt;5,SUM(IF(O7&lt;&gt;"",1,0),IF(O11&lt;&gt;"",1,0),IF(O15&lt;&gt;"",1,0),IF(O19&lt;&gt;"",1,0),IF(O23&lt;&gt;"",1,0),IF(O27&lt;&gt;"",1,0),IF(O31&lt;&gt;"",1,0),IF(O35&lt;&gt;"",1,0),IF(O39&lt;&gt;"",1,0),IF(O43&lt;&gt;"",1,0),IF(O47&lt;&gt;"",1,0),IF(O51&lt;&gt;"",1,0),IF(O55&lt;&gt;"",1,0),IF(O59&lt;&gt;"",1,0),IF(O63&lt;&gt;"",1,0),IF(O67&lt;&gt;"",1,0))&gt;1),5-(SUM(IF(O7&lt;&gt;"",1,0),IF(O11&lt;&gt;"",1,0),IF(O15&lt;&gt;"",1,0),IF(O19&lt;&gt;"",1,0),IF(O23&lt;&gt;"",1,0),IF(O27&lt;&gt;"",1,0),IF(O31&lt;&gt;"",1,0),IF(O35&lt;&gt;"",1,0),IF(O39&lt;&gt;"",1,0),IF(O43&lt;&gt;"",1,0),IF(O47&lt;&gt;"",1,0),IF(O51&lt;&gt;"",1,0),IF(O55&lt;&gt;"",1,0),IF(O59&lt;&gt;"",1,0),IF(O63&lt;&gt;"",1,0),IF(O67&lt;&gt;"",1,0))),"")</f>
      </c>
      <c r="P80" s="431">
        <f>IF(AND(Q84&lt;&gt;"off",SUM(IF(P7&lt;&gt;"",1,0),IF(P11&lt;&gt;"",1,0),IF(P15&lt;&gt;"",1,0),IF(P19&lt;&gt;"",1,0),IF(P23&lt;&gt;"",1,0),IF(P27&lt;&gt;"",1,0),IF(P31&lt;&gt;"",1,0),IF(P35&lt;&gt;"",1,0),IF(P39&lt;&gt;"",1,0),IF(P43&lt;&gt;"",1,0),IF(P47&lt;&gt;"",1,0),IF(P51&lt;&gt;"",1,0),IF(P55&lt;&gt;"",1,0),IF(P59&lt;&gt;"",1,0),IF(P63&lt;&gt;"",1,0),IF(P67&lt;&gt;"",1,0))&lt;5,SUM(IF(P7&lt;&gt;"",1,0),IF(P11&lt;&gt;"",1,0),IF(P15&lt;&gt;"",1,0),IF(P19&lt;&gt;"",1,0),IF(P23&lt;&gt;"",1,0),IF(P27&lt;&gt;"",1,0),IF(P31&lt;&gt;"",1,0),IF(P35&lt;&gt;"",1,0),IF(P39&lt;&gt;"",1,0),IF(P43&lt;&gt;"",1,0),IF(P47&lt;&gt;"",1,0),IF(P51&lt;&gt;"",1,0),IF(P55&lt;&gt;"",1,0),IF(P59&lt;&gt;"",1,0),IF(P63&lt;&gt;"",1,0),IF(P67&lt;&gt;"",1,0))&gt;1),5-(SUM(IF(P7&lt;&gt;"",1,0),IF(P11&lt;&gt;"",1,0),IF(P15&lt;&gt;"",1,0),IF(P19&lt;&gt;"",1,0),IF(P23&lt;&gt;"",1,0),IF(P27&lt;&gt;"",1,0),IF(P31&lt;&gt;"",1,0),IF(P35&lt;&gt;"",1,0),IF(P39&lt;&gt;"",1,0),IF(P43&lt;&gt;"",1,0),IF(P47&lt;&gt;"",1,0),IF(P51&lt;&gt;"",1,0),IF(P55&lt;&gt;"",1,0),IF(P59&lt;&gt;"",1,0),IF(P63&lt;&gt;"",1,0),IF(P67&lt;&gt;"",1,0))),"")</f>
      </c>
      <c r="Q80" s="431">
        <f>IF(AND(Q84&lt;&gt;"off",SUM(IF(Q7&lt;&gt;"",1,0),IF(Q11&lt;&gt;"",1,0),IF(Q15&lt;&gt;"",1,0),IF(Q19&lt;&gt;"",1,0),IF(Q23&lt;&gt;"",1,0),IF(Q27&lt;&gt;"",1,0),IF(Q31&lt;&gt;"",1,0),IF(Q35&lt;&gt;"",1,0),IF(Q39&lt;&gt;"",1,0),IF(Q43&lt;&gt;"",1,0),IF(Q47&lt;&gt;"",1,0),IF(Q51&lt;&gt;"",1,0),IF(Q55&lt;&gt;"",1,0),IF(Q59&lt;&gt;"",1,0),IF(Q63&lt;&gt;"",1,0),IF(Q67&lt;&gt;"",1,0))&lt;5,SUM(IF(Q7&lt;&gt;"",1,0),IF(Q11&lt;&gt;"",1,0),IF(Q15&lt;&gt;"",1,0),IF(Q19&lt;&gt;"",1,0),IF(Q23&lt;&gt;"",1,0),IF(Q27&lt;&gt;"",1,0),IF(Q31&lt;&gt;"",1,0),IF(Q35&lt;&gt;"",1,0),IF(Q39&lt;&gt;"",1,0),IF(Q43&lt;&gt;"",1,0),IF(Q47&lt;&gt;"",1,0),IF(Q51&lt;&gt;"",1,0),IF(Q55&lt;&gt;"",1,0),IF(Q59&lt;&gt;"",1,0),IF(Q63&lt;&gt;"",1,0),IF(Q67&lt;&gt;"",1,0))&gt;1),5-(SUM(IF(Q7&lt;&gt;"",1,0),IF(Q11&lt;&gt;"",1,0),IF(Q15&lt;&gt;"",1,0),IF(Q19&lt;&gt;"",1,0),IF(Q23&lt;&gt;"",1,0),IF(Q27&lt;&gt;"",1,0),IF(Q31&lt;&gt;"",1,0),IF(Q35&lt;&gt;"",1,0),IF(Q39&lt;&gt;"",1,0),IF(Q43&lt;&gt;"",1,0),IF(Q47&lt;&gt;"",1,0),IF(Q51&lt;&gt;"",1,0),IF(Q55&lt;&gt;"",1,0),IF(Q59&lt;&gt;"",1,0),IF(Q63&lt;&gt;"",1,0),IF(Q67&lt;&gt;"",1,0))),"")</f>
      </c>
      <c r="R80" s="431">
        <f>IF(AND(Q84&lt;&gt;"off",SUM(IF(R7&lt;&gt;"",1,0),IF(R11&lt;&gt;"",1,0),IF(R15&lt;&gt;"",1,0),IF(R19&lt;&gt;"",1,0),IF(R23&lt;&gt;"",1,0),IF(R27&lt;&gt;"",1,0),IF(R31&lt;&gt;"",1,0),IF(R35&lt;&gt;"",1,0),IF(R39&lt;&gt;"",1,0),IF(R43&lt;&gt;"",1,0),IF(R47&lt;&gt;"",1,0),IF(R51&lt;&gt;"",1,0),IF(R55&lt;&gt;"",1,0),IF(R59&lt;&gt;"",1,0),IF(R63&lt;&gt;"",1,0),IF(R67&lt;&gt;"",1,0))&lt;5,SUM(IF(R7&lt;&gt;"",1,0),IF(R11&lt;&gt;"",1,0),IF(R15&lt;&gt;"",1,0),IF(R19&lt;&gt;"",1,0),IF(R23&lt;&gt;"",1,0),IF(R27&lt;&gt;"",1,0),IF(R31&lt;&gt;"",1,0),IF(R35&lt;&gt;"",1,0),IF(R39&lt;&gt;"",1,0),IF(R43&lt;&gt;"",1,0),IF(R47&lt;&gt;"",1,0),IF(R51&lt;&gt;"",1,0),IF(R55&lt;&gt;"",1,0),IF(R59&lt;&gt;"",1,0),IF(R63&lt;&gt;"",1,0),IF(R67&lt;&gt;"",1,0))&gt;1),5-(SUM(IF(R7&lt;&gt;"",1,0),IF(R11&lt;&gt;"",1,0),IF(R15&lt;&gt;"",1,0),IF(R19&lt;&gt;"",1,0),IF(R23&lt;&gt;"",1,0),IF(R27&lt;&gt;"",1,0),IF(R31&lt;&gt;"",1,0),IF(R35&lt;&gt;"",1,0),IF(R39&lt;&gt;"",1,0),IF(R43&lt;&gt;"",1,0),IF(R47&lt;&gt;"",1,0),IF(R51&lt;&gt;"",1,0),IF(R55&lt;&gt;"",1,0),IF(R59&lt;&gt;"",1,0),IF(R63&lt;&gt;"",1,0),IF(R67&lt;&gt;"",1,0))),"")</f>
      </c>
      <c r="S80" s="431">
        <f>IF(AND(Q84&lt;&gt;"off",SUM(IF(S7&lt;&gt;"",1,0),IF(S11&lt;&gt;"",1,0),IF(S15&lt;&gt;"",1,0),IF(S19&lt;&gt;"",1,0),IF(S23&lt;&gt;"",1,0),IF(S27&lt;&gt;"",1,0),IF(S31&lt;&gt;"",1,0),IF(S35&lt;&gt;"",1,0),IF(S39&lt;&gt;"",1,0),IF(S43&lt;&gt;"",1,0),IF(S47&lt;&gt;"",1,0),IF(S51&lt;&gt;"",1,0),IF(S55&lt;&gt;"",1,0),IF(S59&lt;&gt;"",1,0),IF(S63&lt;&gt;"",1,0),IF(S67&lt;&gt;"",1,0))&lt;5,SUM(IF(S7&lt;&gt;"",1,0),IF(S11&lt;&gt;"",1,0),IF(S15&lt;&gt;"",1,0),IF(S19&lt;&gt;"",1,0),IF(S23&lt;&gt;"",1,0),IF(S27&lt;&gt;"",1,0),IF(S31&lt;&gt;"",1,0),IF(S35&lt;&gt;"",1,0),IF(S39&lt;&gt;"",1,0),IF(S43&lt;&gt;"",1,0),IF(S47&lt;&gt;"",1,0),IF(S51&lt;&gt;"",1,0),IF(S55&lt;&gt;"",1,0),IF(S59&lt;&gt;"",1,0),IF(S63&lt;&gt;"",1,0),IF(S67&lt;&gt;"",1,0))&gt;1),5-(SUM(IF(S7&lt;&gt;"",1,0),IF(S11&lt;&gt;"",1,0),IF(S15&lt;&gt;"",1,0),IF(S19&lt;&gt;"",1,0),IF(S23&lt;&gt;"",1,0),IF(S27&lt;&gt;"",1,0),IF(S31&lt;&gt;"",1,0),IF(S35&lt;&gt;"",1,0),IF(S39&lt;&gt;"",1,0),IF(S43&lt;&gt;"",1,0),IF(S47&lt;&gt;"",1,0),IF(S51&lt;&gt;"",1,0),IF(S55&lt;&gt;"",1,0),IF(S59&lt;&gt;"",1,0),IF(S63&lt;&gt;"",1,0),IF(S67&lt;&gt;"",1,0))),"")</f>
      </c>
      <c r="T80" s="431">
        <f>IF(AND(Q84&lt;&gt;"off",SUM(IF(T7&lt;&gt;"",1,0),IF(T11&lt;&gt;"",1,0),IF(T15&lt;&gt;"",1,0),IF(T19&lt;&gt;"",1,0),IF(T23&lt;&gt;"",1,0),IF(T27&lt;&gt;"",1,0),IF(T31&lt;&gt;"",1,0),IF(T35&lt;&gt;"",1,0),IF(T39&lt;&gt;"",1,0),IF(T43&lt;&gt;"",1,0),IF(T47&lt;&gt;"",1,0),IF(T51&lt;&gt;"",1,0),IF(T55&lt;&gt;"",1,0),IF(T59&lt;&gt;"",1,0),IF(T63&lt;&gt;"",1,0),IF(T67&lt;&gt;"",1,0))&lt;5,SUM(IF(T7&lt;&gt;"",1,0),IF(T11&lt;&gt;"",1,0),IF(T15&lt;&gt;"",1,0),IF(T19&lt;&gt;"",1,0),IF(T23&lt;&gt;"",1,0),IF(T27&lt;&gt;"",1,0),IF(T31&lt;&gt;"",1,0),IF(T35&lt;&gt;"",1,0),IF(T39&lt;&gt;"",1,0),IF(T43&lt;&gt;"",1,0),IF(T47&lt;&gt;"",1,0),IF(T51&lt;&gt;"",1,0),IF(T55&lt;&gt;"",1,0),IF(T59&lt;&gt;"",1,0),IF(T63&lt;&gt;"",1,0),IF(T67&lt;&gt;"",1,0))&gt;1),5-(SUM(IF(T7&lt;&gt;"",1,0),IF(T11&lt;&gt;"",1,0),IF(T15&lt;&gt;"",1,0),IF(T19&lt;&gt;"",1,0),IF(T23&lt;&gt;"",1,0),IF(T27&lt;&gt;"",1,0),IF(T31&lt;&gt;"",1,0),IF(T35&lt;&gt;"",1,0),IF(T39&lt;&gt;"",1,0),IF(T43&lt;&gt;"",1,0),IF(T47&lt;&gt;"",1,0),IF(T51&lt;&gt;"",1,0),IF(T55&lt;&gt;"",1,0),IF(T59&lt;&gt;"",1,0),IF(T63&lt;&gt;"",1,0),IF(T67&lt;&gt;"",1,0))),"")</f>
      </c>
      <c r="U80" s="432">
        <f>IF(AND(Q84&lt;&gt;"off",SUM(IF(U7&lt;&gt;"",1,0),IF(U11&lt;&gt;"",1,0),IF(U15&lt;&gt;"",1,0),IF(U19&lt;&gt;"",1,0),IF(U23&lt;&gt;"",1,0),IF(U27&lt;&gt;"",1,0),IF(U31&lt;&gt;"",1,0),IF(U35&lt;&gt;"",1,0),IF(U39&lt;&gt;"",1,0),IF(U43&lt;&gt;"",1,0),IF(U47&lt;&gt;"",1,0),IF(U51&lt;&gt;"",1,0),IF(U55&lt;&gt;"",1,0),IF(U59&lt;&gt;"",1,0),IF(U63&lt;&gt;"",1,0),IF(U67&lt;&gt;"",1,0))&lt;5,SUM(IF(U7&lt;&gt;"",1,0),IF(U11&lt;&gt;"",1,0),IF(U15&lt;&gt;"",1,0),IF(U19&lt;&gt;"",1,0),IF(U23&lt;&gt;"",1,0),IF(U27&lt;&gt;"",1,0),IF(U31&lt;&gt;"",1,0),IF(U35&lt;&gt;"",1,0),IF(U39&lt;&gt;"",1,0),IF(U43&lt;&gt;"",1,0),IF(U47&lt;&gt;"",1,0),IF(U51&lt;&gt;"",1,0),IF(U55&lt;&gt;"",1,0),IF(U59&lt;&gt;"",1,0),IF(U63&lt;&gt;"",1,0),IF(U67&lt;&gt;"",1,0))&gt;1),5-(SUM(IF(U7&lt;&gt;"",1,0),IF(U11&lt;&gt;"",1,0),IF(U15&lt;&gt;"",1,0),IF(U19&lt;&gt;"",1,0),IF(U23&lt;&gt;"",1,0),IF(U27&lt;&gt;"",1,0),IF(U31&lt;&gt;"",1,0),IF(U35&lt;&gt;"",1,0),IF(U39&lt;&gt;"",1,0),IF(U43&lt;&gt;"",1,0),IF(U47&lt;&gt;"",1,0),IF(U51&lt;&gt;"",1,0),IF(U55&lt;&gt;"",1,0),IF(U59&lt;&gt;"",1,0),IF(U63&lt;&gt;"",1,0),IF(U67&lt;&gt;"",1,0))),"")</f>
      </c>
      <c r="V80" s="454"/>
      <c r="W80" s="430">
        <f>IF(AND(AC84&lt;&gt;"off",SUM(IF(W7&lt;&gt;"",1,0),IF(W11&lt;&gt;"",1,0),IF(W15&lt;&gt;"",1,0),IF(W19&lt;&gt;"",1,0),IF(W23&lt;&gt;"",1,0),IF(W27&lt;&gt;"",1,0),IF(W31&lt;&gt;"",1,0),IF(W35&lt;&gt;"",1,0),IF(W39&lt;&gt;"",1,0),IF(W43&lt;&gt;"",1,0),IF(W47&lt;&gt;"",1,0),IF(W51&lt;&gt;"",1,0),IF(W55&lt;&gt;"",1,0),IF(W59&lt;&gt;"",1,0),IF(W63&lt;&gt;"",1,0),IF(W67&lt;&gt;"",1,0))&lt;5,SUM(IF(W7&lt;&gt;"",1,0),IF(W11&lt;&gt;"",1,0),IF(W15&lt;&gt;"",1,0),IF(W19&lt;&gt;"",1,0),IF(W23&lt;&gt;"",1,0),IF(W27&lt;&gt;"",1,0),IF(W31&lt;&gt;"",1,0),IF(W35&lt;&gt;"",1,0),IF(W39&lt;&gt;"",1,0),IF(W43&lt;&gt;"",1,0),IF(W47&lt;&gt;"",1,0),IF(W51&lt;&gt;"",1,0),IF(W55&lt;&gt;"",1,0),IF(W59&lt;&gt;"",1,0),IF(W63&lt;&gt;"",1,0),IF(W67&lt;&gt;"",1,0))&gt;1),5-(SUM(IF(W7&lt;&gt;"",1,0),IF(W11&lt;&gt;"",1,0),IF(W15&lt;&gt;"",1,0),IF(W19&lt;&gt;"",1,0),IF(W23&lt;&gt;"",1,0),IF(W27&lt;&gt;"",1,0),IF(W31&lt;&gt;"",1,0),IF(W35&lt;&gt;"",1,0),IF(W39&lt;&gt;"",1,0),IF(W43&lt;&gt;"",1,0),IF(W47&lt;&gt;"",1,0),IF(W51&lt;&gt;"",1,0),IF(W55&lt;&gt;"",1,0),IF(W59&lt;&gt;"",1,0),IF(W63&lt;&gt;"",1,0),IF(W67&lt;&gt;"",1,0))),"")</f>
      </c>
      <c r="X80" s="431">
        <f>IF(AND(AC84&lt;&gt;"off",SUM(IF(X7&lt;&gt;"",1,0),IF(X11&lt;&gt;"",1,0),IF(X15&lt;&gt;"",1,0),IF(X19&lt;&gt;"",1,0),IF(X23&lt;&gt;"",1,0),IF(X27&lt;&gt;"",1,0),IF(X31&lt;&gt;"",1,0),IF(X35&lt;&gt;"",1,0),IF(X39&lt;&gt;"",1,0),IF(X43&lt;&gt;"",1,0),IF(X47&lt;&gt;"",1,0),IF(X51&lt;&gt;"",1,0),IF(X55&lt;&gt;"",1,0),IF(X59&lt;&gt;"",1,0),IF(X63&lt;&gt;"",1,0),IF(X67&lt;&gt;"",1,0))&lt;5,SUM(IF(X7&lt;&gt;"",1,0),IF(X11&lt;&gt;"",1,0),IF(X15&lt;&gt;"",1,0),IF(X19&lt;&gt;"",1,0),IF(X23&lt;&gt;"",1,0),IF(X27&lt;&gt;"",1,0),IF(X31&lt;&gt;"",1,0),IF(X35&lt;&gt;"",1,0),IF(X39&lt;&gt;"",1,0),IF(X43&lt;&gt;"",1,0),IF(X47&lt;&gt;"",1,0),IF(X51&lt;&gt;"",1,0),IF(X55&lt;&gt;"",1,0),IF(X59&lt;&gt;"",1,0),IF(X63&lt;&gt;"",1,0),IF(X67&lt;&gt;"",1,0))&gt;1),5-(SUM(IF(X7&lt;&gt;"",1,0),IF(X11&lt;&gt;"",1,0),IF(X15&lt;&gt;"",1,0),IF(X19&lt;&gt;"",1,0),IF(X23&lt;&gt;"",1,0),IF(X27&lt;&gt;"",1,0),IF(X31&lt;&gt;"",1,0),IF(X35&lt;&gt;"",1,0),IF(X39&lt;&gt;"",1,0),IF(X43&lt;&gt;"",1,0),IF(X47&lt;&gt;"",1,0),IF(X51&lt;&gt;"",1,0),IF(X55&lt;&gt;"",1,0),IF(X59&lt;&gt;"",1,0),IF(X63&lt;&gt;"",1,0),IF(X67&lt;&gt;"",1,0))),"")</f>
      </c>
      <c r="Y80" s="431">
        <f>IF(AND(AC84&lt;&gt;"off",SUM(IF(Y7&lt;&gt;"",1,0),IF(Y11&lt;&gt;"",1,0),IF(Y15&lt;&gt;"",1,0),IF(Y19&lt;&gt;"",1,0),IF(Y23&lt;&gt;"",1,0),IF(Y27&lt;&gt;"",1,0),IF(Y31&lt;&gt;"",1,0),IF(Y35&lt;&gt;"",1,0),IF(Y39&lt;&gt;"",1,0),IF(Y43&lt;&gt;"",1,0),IF(Y47&lt;&gt;"",1,0),IF(Y51&lt;&gt;"",1,0),IF(Y55&lt;&gt;"",1,0),IF(Y59&lt;&gt;"",1,0),IF(Y63&lt;&gt;"",1,0),IF(Y67&lt;&gt;"",1,0))&lt;5,SUM(IF(Y7&lt;&gt;"",1,0),IF(Y11&lt;&gt;"",1,0),IF(Y15&lt;&gt;"",1,0),IF(Y19&lt;&gt;"",1,0),IF(Y23&lt;&gt;"",1,0),IF(Y27&lt;&gt;"",1,0),IF(Y31&lt;&gt;"",1,0),IF(Y35&lt;&gt;"",1,0),IF(Y39&lt;&gt;"",1,0),IF(Y43&lt;&gt;"",1,0),IF(Y47&lt;&gt;"",1,0),IF(Y51&lt;&gt;"",1,0),IF(Y55&lt;&gt;"",1,0),IF(Y59&lt;&gt;"",1,0),IF(Y63&lt;&gt;"",1,0),IF(Y67&lt;&gt;"",1,0))&gt;1),5-(SUM(IF(Y7&lt;&gt;"",1,0),IF(Y11&lt;&gt;"",1,0),IF(Y15&lt;&gt;"",1,0),IF(Y19&lt;&gt;"",1,0),IF(Y23&lt;&gt;"",1,0),IF(Y27&lt;&gt;"",1,0),IF(Y31&lt;&gt;"",1,0),IF(Y35&lt;&gt;"",1,0),IF(Y39&lt;&gt;"",1,0),IF(Y43&lt;&gt;"",1,0),IF(Y47&lt;&gt;"",1,0),IF(Y51&lt;&gt;"",1,0),IF(Y55&lt;&gt;"",1,0),IF(Y59&lt;&gt;"",1,0),IF(Y63&lt;&gt;"",1,0),IF(Y67&lt;&gt;"",1,0))),"")</f>
      </c>
      <c r="Z80" s="431">
        <f>IF(AND(AC84&lt;&gt;"off",SUM(IF(Z7&lt;&gt;"",1,0),IF(Z11&lt;&gt;"",1,0),IF(Z15&lt;&gt;"",1,0),IF(Z19&lt;&gt;"",1,0),IF(Z23&lt;&gt;"",1,0),IF(Z27&lt;&gt;"",1,0),IF(Z31&lt;&gt;"",1,0),IF(Z35&lt;&gt;"",1,0),IF(Z39&lt;&gt;"",1,0),IF(Z43&lt;&gt;"",1,0),IF(Z47&lt;&gt;"",1,0),IF(Z51&lt;&gt;"",1,0),IF(Z55&lt;&gt;"",1,0),IF(Z59&lt;&gt;"",1,0),IF(Z63&lt;&gt;"",1,0),IF(Z67&lt;&gt;"",1,0))&lt;5,SUM(IF(Z7&lt;&gt;"",1,0),IF(Z11&lt;&gt;"",1,0),IF(Z15&lt;&gt;"",1,0),IF(Z19&lt;&gt;"",1,0),IF(Z23&lt;&gt;"",1,0),IF(Z27&lt;&gt;"",1,0),IF(Z31&lt;&gt;"",1,0),IF(Z35&lt;&gt;"",1,0),IF(Z39&lt;&gt;"",1,0),IF(Z43&lt;&gt;"",1,0),IF(Z47&lt;&gt;"",1,0),IF(Z51&lt;&gt;"",1,0),IF(Z55&lt;&gt;"",1,0),IF(Z59&lt;&gt;"",1,0),IF(Z63&lt;&gt;"",1,0),IF(Z67&lt;&gt;"",1,0))&gt;1),5-(SUM(IF(Z7&lt;&gt;"",1,0),IF(Z11&lt;&gt;"",1,0),IF(Z15&lt;&gt;"",1,0),IF(Z19&lt;&gt;"",1,0),IF(Z23&lt;&gt;"",1,0),IF(Z27&lt;&gt;"",1,0),IF(Z31&lt;&gt;"",1,0),IF(Z35&lt;&gt;"",1,0),IF(Z39&lt;&gt;"",1,0),IF(Z43&lt;&gt;"",1,0),IF(Z47&lt;&gt;"",1,0),IF(Z51&lt;&gt;"",1,0),IF(Z55&lt;&gt;"",1,0),IF(Z59&lt;&gt;"",1,0),IF(Z63&lt;&gt;"",1,0),IF(Z67&lt;&gt;"",1,0))),"")</f>
      </c>
      <c r="AA80" s="431">
        <f>IF(AND(AC84&lt;&gt;"off",SUM(IF(AA7&lt;&gt;"",1,0),IF(AA11&lt;&gt;"",1,0),IF(AA15&lt;&gt;"",1,0),IF(AA19&lt;&gt;"",1,0),IF(AA23&lt;&gt;"",1,0),IF(AA27&lt;&gt;"",1,0),IF(AA31&lt;&gt;"",1,0),IF(AA35&lt;&gt;"",1,0),IF(AA39&lt;&gt;"",1,0),IF(AA43&lt;&gt;"",1,0),IF(AA47&lt;&gt;"",1,0),IF(AA51&lt;&gt;"",1,0),IF(AA55&lt;&gt;"",1,0),IF(AA59&lt;&gt;"",1,0),IF(AA63&lt;&gt;"",1,0),IF(AA67&lt;&gt;"",1,0))&lt;5,SUM(IF(AA7&lt;&gt;"",1,0),IF(AA11&lt;&gt;"",1,0),IF(AA15&lt;&gt;"",1,0),IF(AA19&lt;&gt;"",1,0),IF(AA23&lt;&gt;"",1,0),IF(AA27&lt;&gt;"",1,0),IF(AA31&lt;&gt;"",1,0),IF(AA35&lt;&gt;"",1,0),IF(AA39&lt;&gt;"",1,0),IF(AA43&lt;&gt;"",1,0),IF(AA47&lt;&gt;"",1,0),IF(AA51&lt;&gt;"",1,0),IF(AA55&lt;&gt;"",1,0),IF(AA59&lt;&gt;"",1,0),IF(AA63&lt;&gt;"",1,0),IF(AA67&lt;&gt;"",1,0))&gt;1),5-(SUM(IF(AA7&lt;&gt;"",1,0),IF(AA11&lt;&gt;"",1,0),IF(AA15&lt;&gt;"",1,0),IF(AA19&lt;&gt;"",1,0),IF(AA23&lt;&gt;"",1,0),IF(AA27&lt;&gt;"",1,0),IF(AA31&lt;&gt;"",1,0),IF(AA35&lt;&gt;"",1,0),IF(AA39&lt;&gt;"",1,0),IF(AA43&lt;&gt;"",1,0),IF(AA47&lt;&gt;"",1,0),IF(AA51&lt;&gt;"",1,0),IF(AA55&lt;&gt;"",1,0),IF(AA59&lt;&gt;"",1,0),IF(AA63&lt;&gt;"",1,0),IF(AA67&lt;&gt;"",1,0))),"")</f>
      </c>
      <c r="AB80" s="431">
        <f>IF(AND(AC84&lt;&gt;"off",SUM(IF(AB7&lt;&gt;"",1,0),IF(AB11&lt;&gt;"",1,0),IF(AB15&lt;&gt;"",1,0),IF(AB19&lt;&gt;"",1,0),IF(AB23&lt;&gt;"",1,0),IF(AB27&lt;&gt;"",1,0),IF(AB31&lt;&gt;"",1,0),IF(AB35&lt;&gt;"",1,0),IF(AB39&lt;&gt;"",1,0),IF(AB43&lt;&gt;"",1,0),IF(AB47&lt;&gt;"",1,0),IF(AB51&lt;&gt;"",1,0),IF(AB55&lt;&gt;"",1,0),IF(AB59&lt;&gt;"",1,0),IF(AB63&lt;&gt;"",1,0),IF(AB67&lt;&gt;"",1,0))&lt;5,SUM(IF(AB7&lt;&gt;"",1,0),IF(AB11&lt;&gt;"",1,0),IF(AB15&lt;&gt;"",1,0),IF(AB19&lt;&gt;"",1,0),IF(AB23&lt;&gt;"",1,0),IF(AB27&lt;&gt;"",1,0),IF(AB31&lt;&gt;"",1,0),IF(AB35&lt;&gt;"",1,0),IF(AB39&lt;&gt;"",1,0),IF(AB43&lt;&gt;"",1,0),IF(AB47&lt;&gt;"",1,0),IF(AB51&lt;&gt;"",1,0),IF(AB55&lt;&gt;"",1,0),IF(AB59&lt;&gt;"",1,0),IF(AB63&lt;&gt;"",1,0),IF(AB67&lt;&gt;"",1,0))&gt;1),5-(SUM(IF(AB7&lt;&gt;"",1,0),IF(AB11&lt;&gt;"",1,0),IF(AB15&lt;&gt;"",1,0),IF(AB19&lt;&gt;"",1,0),IF(AB23&lt;&gt;"",1,0),IF(AB27&lt;&gt;"",1,0),IF(AB31&lt;&gt;"",1,0),IF(AB35&lt;&gt;"",1,0),IF(AB39&lt;&gt;"",1,0),IF(AB43&lt;&gt;"",1,0),IF(AB47&lt;&gt;"",1,0),IF(AB51&lt;&gt;"",1,0),IF(AB55&lt;&gt;"",1,0),IF(AB59&lt;&gt;"",1,0),IF(AB63&lt;&gt;"",1,0),IF(AB67&lt;&gt;"",1,0))),"")</f>
      </c>
      <c r="AC80" s="431">
        <f>IF(AND(AC84&lt;&gt;"off",SUM(IF(AC7&lt;&gt;"",1,0),IF(AC11&lt;&gt;"",1,0),IF(AC15&lt;&gt;"",1,0),IF(AC19&lt;&gt;"",1,0),IF(AC23&lt;&gt;"",1,0),IF(AC27&lt;&gt;"",1,0),IF(AC31&lt;&gt;"",1,0),IF(AC35&lt;&gt;"",1,0),IF(AC39&lt;&gt;"",1,0),IF(AC43&lt;&gt;"",1,0),IF(AC47&lt;&gt;"",1,0),IF(AC51&lt;&gt;"",1,0),IF(AC55&lt;&gt;"",1,0),IF(AC59&lt;&gt;"",1,0),IF(AC63&lt;&gt;"",1,0),IF(AC67&lt;&gt;"",1,0))&lt;5,SUM(IF(AC7&lt;&gt;"",1,0),IF(AC11&lt;&gt;"",1,0),IF(AC15&lt;&gt;"",1,0),IF(AC19&lt;&gt;"",1,0),IF(AC23&lt;&gt;"",1,0),IF(AC27&lt;&gt;"",1,0),IF(AC31&lt;&gt;"",1,0),IF(AC35&lt;&gt;"",1,0),IF(AC39&lt;&gt;"",1,0),IF(AC43&lt;&gt;"",1,0),IF(AC47&lt;&gt;"",1,0),IF(AC51&lt;&gt;"",1,0),IF(AC55&lt;&gt;"",1,0),IF(AC59&lt;&gt;"",1,0),IF(AC63&lt;&gt;"",1,0),IF(AC67&lt;&gt;"",1,0))&gt;1),5-(SUM(IF(AC7&lt;&gt;"",1,0),IF(AC11&lt;&gt;"",1,0),IF(AC15&lt;&gt;"",1,0),IF(AC19&lt;&gt;"",1,0),IF(AC23&lt;&gt;"",1,0),IF(AC27&lt;&gt;"",1,0),IF(AC31&lt;&gt;"",1,0),IF(AC35&lt;&gt;"",1,0),IF(AC39&lt;&gt;"",1,0),IF(AC43&lt;&gt;"",1,0),IF(AC47&lt;&gt;"",1,0),IF(AC51&lt;&gt;"",1,0),IF(AC55&lt;&gt;"",1,0),IF(AC59&lt;&gt;"",1,0),IF(AC63&lt;&gt;"",1,0),IF(AC67&lt;&gt;"",1,0))),"")</f>
      </c>
      <c r="AD80" s="431">
        <f>IF(AND(AC84&lt;&gt;"off",SUM(IF(AD7&lt;&gt;"",1,0),IF(AD11&lt;&gt;"",1,0),IF(AD15&lt;&gt;"",1,0),IF(AD19&lt;&gt;"",1,0),IF(AD23&lt;&gt;"",1,0),IF(AD27&lt;&gt;"",1,0),IF(AD31&lt;&gt;"",1,0),IF(AD35&lt;&gt;"",1,0),IF(AD39&lt;&gt;"",1,0),IF(AD43&lt;&gt;"",1,0),IF(AD47&lt;&gt;"",1,0),IF(AD51&lt;&gt;"",1,0),IF(AD55&lt;&gt;"",1,0),IF(AD59&lt;&gt;"",1,0),IF(AD63&lt;&gt;"",1,0),IF(AD67&lt;&gt;"",1,0))&lt;5,SUM(IF(AD7&lt;&gt;"",1,0),IF(AD11&lt;&gt;"",1,0),IF(AD15&lt;&gt;"",1,0),IF(AD19&lt;&gt;"",1,0),IF(AD23&lt;&gt;"",1,0),IF(AD27&lt;&gt;"",1,0),IF(AD31&lt;&gt;"",1,0),IF(AD35&lt;&gt;"",1,0),IF(AD39&lt;&gt;"",1,0),IF(AD43&lt;&gt;"",1,0),IF(AD47&lt;&gt;"",1,0),IF(AD51&lt;&gt;"",1,0),IF(AD55&lt;&gt;"",1,0),IF(AD59&lt;&gt;"",1,0),IF(AD63&lt;&gt;"",1,0),IF(AD67&lt;&gt;"",1,0))&gt;1),5-(SUM(IF(AD7&lt;&gt;"",1,0),IF(AD11&lt;&gt;"",1,0),IF(AD15&lt;&gt;"",1,0),IF(AD19&lt;&gt;"",1,0),IF(AD23&lt;&gt;"",1,0),IF(AD27&lt;&gt;"",1,0),IF(AD31&lt;&gt;"",1,0),IF(AD35&lt;&gt;"",1,0),IF(AD39&lt;&gt;"",1,0),IF(AD43&lt;&gt;"",1,0),IF(AD47&lt;&gt;"",1,0),IF(AD51&lt;&gt;"",1,0),IF(AD55&lt;&gt;"",1,0),IF(AD59&lt;&gt;"",1,0),IF(AD63&lt;&gt;"",1,0),IF(AD67&lt;&gt;"",1,0))),"")</f>
      </c>
      <c r="AE80" s="432">
        <f>IF(AND(AC84&lt;&gt;"off",SUM(IF(AE7&lt;&gt;"",1,0),IF(AE11&lt;&gt;"",1,0),IF(AE15&lt;&gt;"",1,0),IF(AE19&lt;&gt;"",1,0),IF(AE23&lt;&gt;"",1,0),IF(AE27&lt;&gt;"",1,0),IF(AE31&lt;&gt;"",1,0),IF(AE35&lt;&gt;"",1,0),IF(AE39&lt;&gt;"",1,0),IF(AE43&lt;&gt;"",1,0),IF(AE47&lt;&gt;"",1,0),IF(AE51&lt;&gt;"",1,0),IF(AE55&lt;&gt;"",1,0),IF(AE59&lt;&gt;"",1,0),IF(AE63&lt;&gt;"",1,0),IF(AE67&lt;&gt;"",1,0))&lt;5,SUM(IF(AE7&lt;&gt;"",1,0),IF(AE11&lt;&gt;"",1,0),IF(AE15&lt;&gt;"",1,0),IF(AE19&lt;&gt;"",1,0),IF(AE23&lt;&gt;"",1,0),IF(AE27&lt;&gt;"",1,0),IF(AE31&lt;&gt;"",1,0),IF(AE35&lt;&gt;"",1,0),IF(AE39&lt;&gt;"",1,0),IF(AE43&lt;&gt;"",1,0),IF(AE47&lt;&gt;"",1,0),IF(AE51&lt;&gt;"",1,0),IF(AE55&lt;&gt;"",1,0),IF(AE59&lt;&gt;"",1,0),IF(AE63&lt;&gt;"",1,0),IF(AE67&lt;&gt;"",1,0))&gt;1),5-(SUM(IF(AE7&lt;&gt;"",1,0),IF(AE11&lt;&gt;"",1,0),IF(AE15&lt;&gt;"",1,0),IF(AE19&lt;&gt;"",1,0),IF(AE23&lt;&gt;"",1,0),IF(AE27&lt;&gt;"",1,0),IF(AE31&lt;&gt;"",1,0),IF(AE35&lt;&gt;"",1,0),IF(AE39&lt;&gt;"",1,0),IF(AE43&lt;&gt;"",1,0),IF(AE47&lt;&gt;"",1,0),IF(AE51&lt;&gt;"",1,0),IF(AE55&lt;&gt;"",1,0),IF(AE59&lt;&gt;"",1,0),IF(AE63&lt;&gt;"",1,0),IF(AE67&lt;&gt;"",1,0))),"")</f>
      </c>
      <c r="AF80" s="455"/>
      <c r="AG80" s="430">
        <f>IF(AND(AC84&lt;&gt;"off",SUM(IF(AG7&lt;&gt;"",1,0),IF(AG11&lt;&gt;"",1,0),IF(AG15&lt;&gt;"",1,0),IF(AG19&lt;&gt;"",1,0),IF(AG23&lt;&gt;"",1,0),IF(AG27&lt;&gt;"",1,0),IF(AG31&lt;&gt;"",1,0),IF(AG35&lt;&gt;"",1,0),IF(AG39&lt;&gt;"",1,0),IF(AG43&lt;&gt;"",1,0),IF(AG47&lt;&gt;"",1,0),IF(AG51&lt;&gt;"",1,0),IF(AG55&lt;&gt;"",1,0),IF(AG59&lt;&gt;"",1,0),IF(AG63&lt;&gt;"",1,0),IF(AG67&lt;&gt;"",1,0))&lt;5,SUM(IF(AG7&lt;&gt;"",1,0),IF(AG11&lt;&gt;"",1,0),IF(AG15&lt;&gt;"",1,0),IF(AG19&lt;&gt;"",1,0),IF(AG23&lt;&gt;"",1,0),IF(AG27&lt;&gt;"",1,0),IF(AG31&lt;&gt;"",1,0),IF(AG35&lt;&gt;"",1,0),IF(AG39&lt;&gt;"",1,0),IF(AG43&lt;&gt;"",1,0),IF(AG47&lt;&gt;"",1,0),IF(AG51&lt;&gt;"",1,0),IF(AG55&lt;&gt;"",1,0),IF(AG59&lt;&gt;"",1,0),IF(AG63&lt;&gt;"",1,0),IF(AG67&lt;&gt;"",1,0))&gt;1),5-(SUM(IF(AG7&lt;&gt;"",1,0),IF(AG11&lt;&gt;"",1,0),IF(AG15&lt;&gt;"",1,0),IF(AG19&lt;&gt;"",1,0),IF(AG23&lt;&gt;"",1,0),IF(AG27&lt;&gt;"",1,0),IF(AG31&lt;&gt;"",1,0),IF(AG35&lt;&gt;"",1,0),IF(AG39&lt;&gt;"",1,0),IF(AG43&lt;&gt;"",1,0),IF(AG47&lt;&gt;"",1,0),IF(AG51&lt;&gt;"",1,0),IF(AG55&lt;&gt;"",1,0),IF(AG59&lt;&gt;"",1,0),IF(AG63&lt;&gt;"",1,0),IF(AG67&lt;&gt;"",1,0))),"")</f>
      </c>
      <c r="AH80" s="431">
        <f>IF(AND(AC84&lt;&gt;"off",SUM(IF(AH7&lt;&gt;"",1,0),IF(AH11&lt;&gt;"",1,0),IF(AH15&lt;&gt;"",1,0),IF(AH19&lt;&gt;"",1,0),IF(AH23&lt;&gt;"",1,0),IF(AH27&lt;&gt;"",1,0),IF(AH31&lt;&gt;"",1,0),IF(AH35&lt;&gt;"",1,0),IF(AH39&lt;&gt;"",1,0),IF(AH43&lt;&gt;"",1,0),IF(AH47&lt;&gt;"",1,0),IF(AH51&lt;&gt;"",1,0),IF(AH55&lt;&gt;"",1,0),IF(AH59&lt;&gt;"",1,0),IF(AH63&lt;&gt;"",1,0),IF(AH67&lt;&gt;"",1,0))&lt;5,SUM(IF(AH7&lt;&gt;"",1,0),IF(AH11&lt;&gt;"",1,0),IF(AH15&lt;&gt;"",1,0),IF(AH19&lt;&gt;"",1,0),IF(AH23&lt;&gt;"",1,0),IF(AH27&lt;&gt;"",1,0),IF(AH31&lt;&gt;"",1,0),IF(AH35&lt;&gt;"",1,0),IF(AH39&lt;&gt;"",1,0),IF(AH43&lt;&gt;"",1,0),IF(AH47&lt;&gt;"",1,0),IF(AH51&lt;&gt;"",1,0),IF(AH55&lt;&gt;"",1,0),IF(AH59&lt;&gt;"",1,0),IF(AH63&lt;&gt;"",1,0),IF(AH67&lt;&gt;"",1,0))&gt;1),5-(SUM(IF(AH7&lt;&gt;"",1,0),IF(AH11&lt;&gt;"",1,0),IF(AH15&lt;&gt;"",1,0),IF(AH19&lt;&gt;"",1,0),IF(AH23&lt;&gt;"",1,0),IF(AH27&lt;&gt;"",1,0),IF(AH31&lt;&gt;"",1,0),IF(AH35&lt;&gt;"",1,0),IF(AH39&lt;&gt;"",1,0),IF(AH43&lt;&gt;"",1,0),IF(AH47&lt;&gt;"",1,0),IF(AH51&lt;&gt;"",1,0),IF(AH55&lt;&gt;"",1,0),IF(AH59&lt;&gt;"",1,0),IF(AH63&lt;&gt;"",1,0),IF(AH67&lt;&gt;"",1,0))),"")</f>
      </c>
      <c r="AI80" s="456"/>
      <c r="AJ80" s="651"/>
      <c r="AK80" s="650"/>
      <c r="AL80" s="427"/>
      <c r="AM80" s="427"/>
      <c r="AN80" s="427"/>
    </row>
    <row r="81" spans="1:40" ht="12.75">
      <c r="A81" s="402"/>
      <c r="B81" s="402"/>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404"/>
      <c r="AG81" s="313"/>
      <c r="AH81" s="313"/>
      <c r="AI81" s="404"/>
      <c r="AJ81" s="453"/>
      <c r="AK81" s="453"/>
      <c r="AL81" s="427"/>
      <c r="AM81" s="427"/>
      <c r="AN81" s="427"/>
    </row>
    <row r="82" spans="1:40" ht="15.75">
      <c r="A82" s="457"/>
      <c r="B82" s="44"/>
      <c r="C82" s="652" t="s">
        <v>181</v>
      </c>
      <c r="D82" s="652"/>
      <c r="E82" s="652"/>
      <c r="F82" s="652"/>
      <c r="G82" s="652"/>
      <c r="H82" s="652"/>
      <c r="I82" s="652"/>
      <c r="J82" s="652"/>
      <c r="K82" s="652"/>
      <c r="L82" s="652"/>
      <c r="M82" s="652"/>
      <c r="N82" s="652"/>
      <c r="O82" s="652"/>
      <c r="P82" s="652"/>
      <c r="Q82" s="652"/>
      <c r="R82" s="652"/>
      <c r="S82" s="652"/>
      <c r="T82" s="652"/>
      <c r="U82" s="652"/>
      <c r="V82" s="652"/>
      <c r="W82" s="652"/>
      <c r="X82" s="652"/>
      <c r="Y82" s="652"/>
      <c r="Z82" s="652"/>
      <c r="AA82" s="652"/>
      <c r="AB82" s="652"/>
      <c r="AC82" s="652"/>
      <c r="AD82" s="652"/>
      <c r="AE82" s="652"/>
      <c r="AF82" s="652"/>
      <c r="AG82" s="652"/>
      <c r="AH82" s="652"/>
      <c r="AI82" s="408"/>
      <c r="AJ82" s="408"/>
      <c r="AK82" s="408"/>
      <c r="AL82" s="408"/>
      <c r="AM82" s="408"/>
      <c r="AN82" s="408"/>
    </row>
    <row r="83" spans="1:40" ht="15.75">
      <c r="A83" s="457"/>
      <c r="B83" s="44"/>
      <c r="C83" s="458"/>
      <c r="D83" s="458"/>
      <c r="E83" s="458"/>
      <c r="F83" s="458"/>
      <c r="G83" s="458"/>
      <c r="H83" s="458"/>
      <c r="I83" s="458"/>
      <c r="J83" s="458"/>
      <c r="K83" s="458"/>
      <c r="L83" s="458"/>
      <c r="M83" s="458"/>
      <c r="N83" s="458"/>
      <c r="O83" s="458"/>
      <c r="P83" s="458"/>
      <c r="Q83" s="458"/>
      <c r="R83" s="458"/>
      <c r="S83" s="458"/>
      <c r="T83" s="458"/>
      <c r="U83" s="458"/>
      <c r="V83" s="458"/>
      <c r="W83" s="458"/>
      <c r="X83" s="458"/>
      <c r="Y83" s="458"/>
      <c r="Z83" s="458"/>
      <c r="AA83" s="458"/>
      <c r="AB83" s="458"/>
      <c r="AC83" s="458"/>
      <c r="AD83" s="458"/>
      <c r="AE83" s="458"/>
      <c r="AF83" s="458"/>
      <c r="AG83" s="458"/>
      <c r="AH83" s="458"/>
      <c r="AI83" s="408"/>
      <c r="AJ83" s="408"/>
      <c r="AK83" s="408"/>
      <c r="AL83" s="408"/>
      <c r="AM83" s="408"/>
      <c r="AN83" s="408"/>
    </row>
    <row r="84" spans="1:40" ht="16.5" thickBot="1">
      <c r="A84" s="457"/>
      <c r="B84" s="44"/>
      <c r="C84" s="653" t="s">
        <v>182</v>
      </c>
      <c r="D84" s="653"/>
      <c r="E84" s="653"/>
      <c r="F84" s="653"/>
      <c r="G84" s="654" t="s">
        <v>183</v>
      </c>
      <c r="H84" s="654"/>
      <c r="I84" s="654"/>
      <c r="J84" s="459"/>
      <c r="K84" s="459"/>
      <c r="L84" s="44"/>
      <c r="M84" s="653" t="s">
        <v>184</v>
      </c>
      <c r="N84" s="653"/>
      <c r="O84" s="653"/>
      <c r="P84" s="653"/>
      <c r="Q84" s="654" t="s">
        <v>183</v>
      </c>
      <c r="R84" s="654"/>
      <c r="S84" s="654"/>
      <c r="T84" s="459"/>
      <c r="U84" s="459"/>
      <c r="V84" s="44"/>
      <c r="W84" s="653" t="s">
        <v>185</v>
      </c>
      <c r="X84" s="653"/>
      <c r="Y84" s="653"/>
      <c r="Z84" s="653"/>
      <c r="AA84" s="653"/>
      <c r="AB84" s="653"/>
      <c r="AC84" s="654" t="s">
        <v>183</v>
      </c>
      <c r="AD84" s="654"/>
      <c r="AE84" s="654"/>
      <c r="AF84" s="654"/>
      <c r="AG84" s="654"/>
      <c r="AH84" s="654"/>
      <c r="AI84" s="408"/>
      <c r="AJ84" s="408"/>
      <c r="AK84" s="408"/>
      <c r="AL84" s="408"/>
      <c r="AM84" s="408"/>
      <c r="AN84" s="408"/>
    </row>
  </sheetData>
  <mergeCells count="254">
    <mergeCell ref="A79:B80"/>
    <mergeCell ref="AJ79:AK80"/>
    <mergeCell ref="C82:AH82"/>
    <mergeCell ref="C84:F84"/>
    <mergeCell ref="G84:I84"/>
    <mergeCell ref="M84:P84"/>
    <mergeCell ref="Q84:S84"/>
    <mergeCell ref="W84:AB84"/>
    <mergeCell ref="AC84:AH84"/>
    <mergeCell ref="AJ76:AJ77"/>
    <mergeCell ref="AK76:AK77"/>
    <mergeCell ref="C78:K78"/>
    <mergeCell ref="M78:U78"/>
    <mergeCell ref="W78:AE78"/>
    <mergeCell ref="AG78:AH78"/>
    <mergeCell ref="A72:B72"/>
    <mergeCell ref="A73:B74"/>
    <mergeCell ref="AJ73:AJ74"/>
    <mergeCell ref="AK73:AK74"/>
    <mergeCell ref="AL73:AN77"/>
    <mergeCell ref="C75:K75"/>
    <mergeCell ref="M75:U75"/>
    <mergeCell ref="W75:AE75"/>
    <mergeCell ref="AG75:AH75"/>
    <mergeCell ref="A76:B77"/>
    <mergeCell ref="W68:Z68"/>
    <mergeCell ref="AA68:AE68"/>
    <mergeCell ref="AI68:AI69"/>
    <mergeCell ref="AL68:AN68"/>
    <mergeCell ref="AJ69:AL69"/>
    <mergeCell ref="A70:L70"/>
    <mergeCell ref="AL64:AN65"/>
    <mergeCell ref="W65:AE65"/>
    <mergeCell ref="A66:A67"/>
    <mergeCell ref="B66:B67"/>
    <mergeCell ref="AA64:AE64"/>
    <mergeCell ref="AF64:AF65"/>
    <mergeCell ref="AG64:AH65"/>
    <mergeCell ref="AI64:AI65"/>
    <mergeCell ref="L64:L65"/>
    <mergeCell ref="M64:U65"/>
    <mergeCell ref="V64:V65"/>
    <mergeCell ref="W64:Z64"/>
    <mergeCell ref="A62:A63"/>
    <mergeCell ref="B62:B63"/>
    <mergeCell ref="A64:B65"/>
    <mergeCell ref="C64:K65"/>
    <mergeCell ref="AA60:AE60"/>
    <mergeCell ref="AF60:AF61"/>
    <mergeCell ref="AG60:AH61"/>
    <mergeCell ref="AI60:AI61"/>
    <mergeCell ref="AL60:AN61"/>
    <mergeCell ref="W61:AE61"/>
    <mergeCell ref="A60:B61"/>
    <mergeCell ref="C60:K61"/>
    <mergeCell ref="L60:L61"/>
    <mergeCell ref="M60:U61"/>
    <mergeCell ref="V60:V61"/>
    <mergeCell ref="W60:Z60"/>
    <mergeCell ref="AL56:AN57"/>
    <mergeCell ref="W57:AE57"/>
    <mergeCell ref="A58:A59"/>
    <mergeCell ref="B58:B59"/>
    <mergeCell ref="AA56:AE56"/>
    <mergeCell ref="AF56:AF57"/>
    <mergeCell ref="AG56:AH57"/>
    <mergeCell ref="AI56:AI57"/>
    <mergeCell ref="L56:L57"/>
    <mergeCell ref="M56:U57"/>
    <mergeCell ref="V56:V57"/>
    <mergeCell ref="W56:Z56"/>
    <mergeCell ref="A54:A55"/>
    <mergeCell ref="B54:B55"/>
    <mergeCell ref="A56:B57"/>
    <mergeCell ref="C56:K57"/>
    <mergeCell ref="AA52:AE52"/>
    <mergeCell ref="AF52:AF53"/>
    <mergeCell ref="AG52:AH53"/>
    <mergeCell ref="AI52:AI53"/>
    <mergeCell ref="AL52:AN53"/>
    <mergeCell ref="W53:AE53"/>
    <mergeCell ref="A52:B53"/>
    <mergeCell ref="C52:K53"/>
    <mergeCell ref="L52:L53"/>
    <mergeCell ref="M52:U53"/>
    <mergeCell ref="V52:V53"/>
    <mergeCell ref="W52:Z52"/>
    <mergeCell ref="AL48:AN49"/>
    <mergeCell ref="W49:AE49"/>
    <mergeCell ref="A50:A51"/>
    <mergeCell ref="B50:B51"/>
    <mergeCell ref="AA48:AE48"/>
    <mergeCell ref="AF48:AF49"/>
    <mergeCell ref="AG48:AH49"/>
    <mergeCell ref="AI48:AI49"/>
    <mergeCell ref="L48:L49"/>
    <mergeCell ref="M48:U49"/>
    <mergeCell ref="V48:V49"/>
    <mergeCell ref="W48:Z48"/>
    <mergeCell ref="A46:A47"/>
    <mergeCell ref="B46:B47"/>
    <mergeCell ref="A48:B49"/>
    <mergeCell ref="C48:K49"/>
    <mergeCell ref="AA44:AE44"/>
    <mergeCell ref="AF44:AF45"/>
    <mergeCell ref="AG44:AH45"/>
    <mergeCell ref="AI44:AI45"/>
    <mergeCell ref="AL44:AN45"/>
    <mergeCell ref="W45:AE45"/>
    <mergeCell ref="A44:B45"/>
    <mergeCell ref="C44:K45"/>
    <mergeCell ref="L44:L45"/>
    <mergeCell ref="M44:U45"/>
    <mergeCell ref="V44:V45"/>
    <mergeCell ref="W44:Z44"/>
    <mergeCell ref="AL40:AN41"/>
    <mergeCell ref="W41:AE41"/>
    <mergeCell ref="A42:A43"/>
    <mergeCell ref="B42:B43"/>
    <mergeCell ref="AA40:AE40"/>
    <mergeCell ref="AF40:AF41"/>
    <mergeCell ref="AG40:AH41"/>
    <mergeCell ref="AI40:AI41"/>
    <mergeCell ref="L40:L41"/>
    <mergeCell ref="M40:U41"/>
    <mergeCell ref="V40:V41"/>
    <mergeCell ref="W40:Z40"/>
    <mergeCell ref="A38:A39"/>
    <mergeCell ref="B38:B39"/>
    <mergeCell ref="A40:B41"/>
    <mergeCell ref="C40:K41"/>
    <mergeCell ref="AA36:AE36"/>
    <mergeCell ref="AF36:AF37"/>
    <mergeCell ref="AG36:AH37"/>
    <mergeCell ref="AI36:AI37"/>
    <mergeCell ref="AL36:AN37"/>
    <mergeCell ref="W37:AE37"/>
    <mergeCell ref="A36:B37"/>
    <mergeCell ref="C36:K37"/>
    <mergeCell ref="L36:L37"/>
    <mergeCell ref="M36:U37"/>
    <mergeCell ref="V36:V37"/>
    <mergeCell ref="W36:Z36"/>
    <mergeCell ref="AL32:AN33"/>
    <mergeCell ref="W33:AE33"/>
    <mergeCell ref="A34:A35"/>
    <mergeCell ref="B34:B35"/>
    <mergeCell ref="AA32:AE32"/>
    <mergeCell ref="AF32:AF33"/>
    <mergeCell ref="AG32:AH33"/>
    <mergeCell ref="AI32:AI33"/>
    <mergeCell ref="L32:L33"/>
    <mergeCell ref="M32:U33"/>
    <mergeCell ref="V32:V33"/>
    <mergeCell ref="W32:Z32"/>
    <mergeCell ref="A30:A31"/>
    <mergeCell ref="B30:B31"/>
    <mergeCell ref="A32:B33"/>
    <mergeCell ref="C32:K33"/>
    <mergeCell ref="AA28:AE28"/>
    <mergeCell ref="AF28:AF29"/>
    <mergeCell ref="AG28:AH29"/>
    <mergeCell ref="AI28:AI29"/>
    <mergeCell ref="AL28:AN29"/>
    <mergeCell ref="W29:AE29"/>
    <mergeCell ref="A28:B29"/>
    <mergeCell ref="C28:K29"/>
    <mergeCell ref="L28:L29"/>
    <mergeCell ref="M28:U29"/>
    <mergeCell ref="V28:V29"/>
    <mergeCell ref="W28:Z28"/>
    <mergeCell ref="AL24:AN25"/>
    <mergeCell ref="W25:AE25"/>
    <mergeCell ref="A26:A27"/>
    <mergeCell ref="B26:B27"/>
    <mergeCell ref="AA24:AE24"/>
    <mergeCell ref="AF24:AF25"/>
    <mergeCell ref="AG24:AH25"/>
    <mergeCell ref="AI24:AI25"/>
    <mergeCell ref="L24:L25"/>
    <mergeCell ref="M24:U25"/>
    <mergeCell ref="V24:V25"/>
    <mergeCell ref="W24:Z24"/>
    <mergeCell ref="A22:A23"/>
    <mergeCell ref="B22:B23"/>
    <mergeCell ref="A24:B25"/>
    <mergeCell ref="C24:K25"/>
    <mergeCell ref="AA20:AE20"/>
    <mergeCell ref="AF20:AF21"/>
    <mergeCell ref="AG20:AH21"/>
    <mergeCell ref="AI20:AI21"/>
    <mergeCell ref="AL20:AN21"/>
    <mergeCell ref="W21:AE21"/>
    <mergeCell ref="A20:B21"/>
    <mergeCell ref="C20:K21"/>
    <mergeCell ref="L20:L21"/>
    <mergeCell ref="M20:U21"/>
    <mergeCell ref="V20:V21"/>
    <mergeCell ref="W20:Z20"/>
    <mergeCell ref="AL16:AN17"/>
    <mergeCell ref="W17:AE17"/>
    <mergeCell ref="A18:A19"/>
    <mergeCell ref="B18:B19"/>
    <mergeCell ref="AA16:AE16"/>
    <mergeCell ref="AF16:AF17"/>
    <mergeCell ref="AG16:AH17"/>
    <mergeCell ref="AI16:AI17"/>
    <mergeCell ref="L16:L17"/>
    <mergeCell ref="M16:U17"/>
    <mergeCell ref="V16:V17"/>
    <mergeCell ref="W16:Z16"/>
    <mergeCell ref="A14:A15"/>
    <mergeCell ref="B14:B15"/>
    <mergeCell ref="A16:B17"/>
    <mergeCell ref="C16:K17"/>
    <mergeCell ref="AA12:AE12"/>
    <mergeCell ref="AF12:AF13"/>
    <mergeCell ref="AG12:AH13"/>
    <mergeCell ref="AI12:AI13"/>
    <mergeCell ref="AL12:AN13"/>
    <mergeCell ref="W13:AE13"/>
    <mergeCell ref="A12:B13"/>
    <mergeCell ref="C12:K13"/>
    <mergeCell ref="L12:L13"/>
    <mergeCell ref="M12:U13"/>
    <mergeCell ref="V12:V13"/>
    <mergeCell ref="W12:Z12"/>
    <mergeCell ref="A10:A11"/>
    <mergeCell ref="B10:B11"/>
    <mergeCell ref="AA8:AE8"/>
    <mergeCell ref="AF8:AF9"/>
    <mergeCell ref="AG8:AH9"/>
    <mergeCell ref="AI8:AI9"/>
    <mergeCell ref="L8:L9"/>
    <mergeCell ref="M8:U9"/>
    <mergeCell ref="A6:A7"/>
    <mergeCell ref="B6:B7"/>
    <mergeCell ref="A8:B9"/>
    <mergeCell ref="C8:K9"/>
    <mergeCell ref="AL8:AN9"/>
    <mergeCell ref="W9:AE9"/>
    <mergeCell ref="AG3:AH4"/>
    <mergeCell ref="C5:K5"/>
    <mergeCell ref="M5:U5"/>
    <mergeCell ref="W5:AE5"/>
    <mergeCell ref="AG5:AH5"/>
    <mergeCell ref="V8:V9"/>
    <mergeCell ref="W8:Z8"/>
    <mergeCell ref="A1:I1"/>
    <mergeCell ref="J1:V1"/>
    <mergeCell ref="A3:B3"/>
    <mergeCell ref="C3:K4"/>
    <mergeCell ref="M3:U4"/>
    <mergeCell ref="W3:AE4"/>
  </mergeCells>
  <printOptions/>
  <pageMargins left="0.25" right="0.25" top="0.5" bottom="0.25" header="0.5" footer="0.25"/>
  <pageSetup orientation="portrait" paperSize="9" scale="80"/>
  <legacyDrawing r:id="rId2"/>
</worksheet>
</file>

<file path=xl/worksheets/sheet6.xml><?xml version="1.0" encoding="utf-8"?>
<worksheet xmlns="http://schemas.openxmlformats.org/spreadsheetml/2006/main" xmlns:r="http://schemas.openxmlformats.org/officeDocument/2006/relationships">
  <dimension ref="A1:AN91"/>
  <sheetViews>
    <sheetView workbookViewId="0" topLeftCell="A1">
      <selection activeCell="A70" sqref="A70:IV70"/>
    </sheetView>
  </sheetViews>
  <sheetFormatPr defaultColWidth="11.421875" defaultRowHeight="12.75"/>
  <cols>
    <col min="1" max="1" width="8.140625" style="0" bestFit="1" customWidth="1"/>
    <col min="2" max="2" width="4.8515625" style="0" bestFit="1" customWidth="1"/>
    <col min="3" max="35" width="2.28125" style="0" customWidth="1"/>
    <col min="36" max="36" width="5.421875" style="0" bestFit="1" customWidth="1"/>
    <col min="37" max="37" width="7.00390625" style="0" bestFit="1" customWidth="1"/>
    <col min="38" max="38" width="4.140625" style="0" bestFit="1" customWidth="1"/>
    <col min="39" max="40" width="3.140625" style="0" bestFit="1" customWidth="1"/>
  </cols>
  <sheetData>
    <row r="1" spans="1:40" ht="15.75" thickBot="1">
      <c r="A1" s="655" t="str">
        <f>A3&amp;"'  Statsperson:"</f>
        <v>CRG'  Statsperson:</v>
      </c>
      <c r="B1" s="655"/>
      <c r="C1" s="655"/>
      <c r="D1" s="655"/>
      <c r="E1" s="655"/>
      <c r="F1" s="655"/>
      <c r="G1" s="655"/>
      <c r="H1" s="655"/>
      <c r="I1" s="655"/>
      <c r="J1" s="536" t="s">
        <v>186</v>
      </c>
      <c r="K1" s="536"/>
      <c r="L1" s="536"/>
      <c r="M1" s="536"/>
      <c r="N1" s="536"/>
      <c r="O1" s="536"/>
      <c r="P1" s="536"/>
      <c r="Q1" s="536"/>
      <c r="R1" s="536"/>
      <c r="S1" s="536"/>
      <c r="T1" s="536"/>
      <c r="U1" s="536"/>
      <c r="V1" s="536"/>
      <c r="W1" s="44"/>
      <c r="X1" s="44"/>
      <c r="Y1" s="44"/>
      <c r="Z1" s="44"/>
      <c r="AA1" s="44"/>
      <c r="AB1" s="44"/>
      <c r="AC1" s="44"/>
      <c r="AD1" s="44"/>
      <c r="AE1" s="44"/>
      <c r="AF1" s="44"/>
      <c r="AG1" s="460"/>
      <c r="AH1" s="460"/>
      <c r="AI1" s="44"/>
      <c r="AJ1" s="44"/>
      <c r="AK1" s="44"/>
      <c r="AL1" s="311"/>
      <c r="AM1" s="311"/>
      <c r="AN1" s="311"/>
    </row>
    <row r="2" spans="1:40" ht="16.5" thickBot="1">
      <c r="A2" s="461"/>
      <c r="B2" s="29"/>
      <c r="C2" s="29"/>
      <c r="D2" s="29"/>
      <c r="E2" s="29"/>
      <c r="F2" s="29"/>
      <c r="G2" s="29"/>
      <c r="H2" s="29"/>
      <c r="I2" s="29"/>
      <c r="J2" s="44"/>
      <c r="K2" s="44"/>
      <c r="L2" s="44"/>
      <c r="M2" s="44"/>
      <c r="N2" s="44"/>
      <c r="O2" s="44"/>
      <c r="P2" s="44"/>
      <c r="Q2" s="44"/>
      <c r="R2" s="44"/>
      <c r="S2" s="44"/>
      <c r="T2" s="44"/>
      <c r="U2" s="44"/>
      <c r="V2" s="44"/>
      <c r="W2" s="44"/>
      <c r="X2" s="44"/>
      <c r="Y2" s="44"/>
      <c r="Z2" s="44"/>
      <c r="AA2" s="44"/>
      <c r="AB2" s="44"/>
      <c r="AC2" s="44"/>
      <c r="AD2" s="44"/>
      <c r="AE2" s="44"/>
      <c r="AF2" s="312"/>
      <c r="AG2" s="413"/>
      <c r="AH2" s="413"/>
      <c r="AI2" s="462"/>
      <c r="AJ2" s="463" t="s">
        <v>6</v>
      </c>
      <c r="AK2" s="463" t="s">
        <v>271</v>
      </c>
      <c r="AL2" s="464"/>
      <c r="AM2" s="464"/>
      <c r="AN2" s="464"/>
    </row>
    <row r="3" spans="1:40" ht="15.75" thickBot="1">
      <c r="A3" s="656" t="s">
        <v>187</v>
      </c>
      <c r="B3" s="657"/>
      <c r="C3" s="539" t="s">
        <v>8</v>
      </c>
      <c r="D3" s="540"/>
      <c r="E3" s="540"/>
      <c r="F3" s="540"/>
      <c r="G3" s="540"/>
      <c r="H3" s="540"/>
      <c r="I3" s="540"/>
      <c r="J3" s="540"/>
      <c r="K3" s="541"/>
      <c r="L3" s="316"/>
      <c r="M3" s="539" t="s">
        <v>9</v>
      </c>
      <c r="N3" s="540"/>
      <c r="O3" s="540"/>
      <c r="P3" s="540"/>
      <c r="Q3" s="540"/>
      <c r="R3" s="540"/>
      <c r="S3" s="540"/>
      <c r="T3" s="540"/>
      <c r="U3" s="541"/>
      <c r="V3" s="316"/>
      <c r="W3" s="539" t="s">
        <v>10</v>
      </c>
      <c r="X3" s="540"/>
      <c r="Y3" s="540"/>
      <c r="Z3" s="540"/>
      <c r="AA3" s="540"/>
      <c r="AB3" s="540"/>
      <c r="AC3" s="540"/>
      <c r="AD3" s="540"/>
      <c r="AE3" s="541"/>
      <c r="AF3" s="317"/>
      <c r="AG3" s="658" t="s">
        <v>11</v>
      </c>
      <c r="AH3" s="659"/>
      <c r="AI3" s="318"/>
      <c r="AJ3" s="465" t="s">
        <v>12</v>
      </c>
      <c r="AK3" s="466" t="s">
        <v>188</v>
      </c>
      <c r="AL3" s="410" t="s">
        <v>134</v>
      </c>
      <c r="AM3" s="322" t="s">
        <v>14</v>
      </c>
      <c r="AN3" s="322" t="s">
        <v>143</v>
      </c>
    </row>
    <row r="4" spans="1:40" ht="13.5" thickBot="1">
      <c r="A4" s="323" t="s">
        <v>73</v>
      </c>
      <c r="B4" s="324" t="s">
        <v>15</v>
      </c>
      <c r="C4" s="542"/>
      <c r="D4" s="543"/>
      <c r="E4" s="543"/>
      <c r="F4" s="543"/>
      <c r="G4" s="543"/>
      <c r="H4" s="543"/>
      <c r="I4" s="543"/>
      <c r="J4" s="543"/>
      <c r="K4" s="544"/>
      <c r="L4" s="325"/>
      <c r="M4" s="542"/>
      <c r="N4" s="543"/>
      <c r="O4" s="543"/>
      <c r="P4" s="543"/>
      <c r="Q4" s="543"/>
      <c r="R4" s="543"/>
      <c r="S4" s="543"/>
      <c r="T4" s="543"/>
      <c r="U4" s="544"/>
      <c r="V4" s="325"/>
      <c r="W4" s="542"/>
      <c r="X4" s="543"/>
      <c r="Y4" s="543"/>
      <c r="Z4" s="543"/>
      <c r="AA4" s="543"/>
      <c r="AB4" s="543"/>
      <c r="AC4" s="543"/>
      <c r="AD4" s="543"/>
      <c r="AE4" s="544"/>
      <c r="AF4" s="317"/>
      <c r="AG4" s="660"/>
      <c r="AH4" s="661"/>
      <c r="AI4" s="326"/>
      <c r="AJ4" s="467" t="s">
        <v>16</v>
      </c>
      <c r="AK4" s="468" t="s">
        <v>189</v>
      </c>
      <c r="AL4" s="469" t="s">
        <v>18</v>
      </c>
      <c r="AM4" s="470" t="s">
        <v>19</v>
      </c>
      <c r="AN4" s="329" t="s">
        <v>20</v>
      </c>
    </row>
    <row r="5" spans="1:40" ht="13.5" thickBot="1">
      <c r="A5" s="471"/>
      <c r="B5" s="472"/>
      <c r="C5" s="549"/>
      <c r="D5" s="550"/>
      <c r="E5" s="550"/>
      <c r="F5" s="550"/>
      <c r="G5" s="550"/>
      <c r="H5" s="550"/>
      <c r="I5" s="550"/>
      <c r="J5" s="550"/>
      <c r="K5" s="551"/>
      <c r="L5" s="339"/>
      <c r="M5" s="549"/>
      <c r="N5" s="550"/>
      <c r="O5" s="550"/>
      <c r="P5" s="550"/>
      <c r="Q5" s="550"/>
      <c r="R5" s="550"/>
      <c r="S5" s="550"/>
      <c r="T5" s="550"/>
      <c r="U5" s="551"/>
      <c r="V5" s="339"/>
      <c r="W5" s="549"/>
      <c r="X5" s="550"/>
      <c r="Y5" s="550"/>
      <c r="Z5" s="550"/>
      <c r="AA5" s="550"/>
      <c r="AB5" s="550"/>
      <c r="AC5" s="550"/>
      <c r="AD5" s="550"/>
      <c r="AE5" s="551"/>
      <c r="AF5" s="333"/>
      <c r="AG5" s="642"/>
      <c r="AH5" s="643"/>
      <c r="AI5" s="334"/>
      <c r="AJ5" s="367"/>
      <c r="AK5" s="368"/>
      <c r="AL5" s="473"/>
      <c r="AM5" s="338"/>
      <c r="AN5" s="339"/>
    </row>
    <row r="6" spans="1:40" ht="13.5" thickBot="1">
      <c r="A6" s="558" t="s">
        <v>190</v>
      </c>
      <c r="B6" s="663" t="s">
        <v>154</v>
      </c>
      <c r="C6" s="348"/>
      <c r="D6" s="341">
        <v>1</v>
      </c>
      <c r="E6" s="342"/>
      <c r="F6" s="342"/>
      <c r="G6" s="341">
        <v>1</v>
      </c>
      <c r="H6" s="342"/>
      <c r="I6" s="341">
        <v>1</v>
      </c>
      <c r="J6" s="342"/>
      <c r="K6" s="343"/>
      <c r="L6" s="344">
        <f>SUM(IF(C6=1,1,0),IF(D6=1,1,0),IF(E6=1,1,0),IF(F6=1,1,0),IF(G6=1,1,0),IF(H6=1,1,0),IF(I6=1,1,0),IF(J6=1,1,0),IF(K6=1,1,0),IF(C7=1,1,0),IF(D7=1,1,0),IF(E7=1,1,0),IF(F7=1,1,0),IF(G7=1,1,0),IF(H7=1,1,0),IF(I7=1,1,0),IF(J7=1,1,0),IF(K7=1,1,0))</f>
        <v>5</v>
      </c>
      <c r="M6" s="348"/>
      <c r="N6" s="341">
        <v>1</v>
      </c>
      <c r="O6" s="342"/>
      <c r="P6" s="342"/>
      <c r="Q6" s="341">
        <v>1</v>
      </c>
      <c r="R6" s="342"/>
      <c r="S6" s="341">
        <v>1</v>
      </c>
      <c r="T6" s="342"/>
      <c r="U6" s="347">
        <v>1</v>
      </c>
      <c r="V6" s="344">
        <f>SUM(IF(M6=1,1,0),IF(N6=1,1,0),IF(O6=1,1,0),IF(P6=1,1,0),IF(Q6=1,1,0),IF(R6=1,1,0),IF(S6=1,1,0),IF(T6=1,1,0),IF(U6=1,1,0),IF(M7=1,1,0),IF(N7=1,1,0),IF(O7=1,1,0),IF(P7=1,1,0),IF(Q7=1,1,0),IF(R7=1,1,0),IF(S7=1,1,0),IF(T7=1,1,0),IF(U7=1,1,0))</f>
        <v>6</v>
      </c>
      <c r="W6" s="340">
        <v>1</v>
      </c>
      <c r="X6" s="342"/>
      <c r="Y6" s="341">
        <v>1</v>
      </c>
      <c r="Z6" s="342"/>
      <c r="AA6" s="342"/>
      <c r="AB6" s="341">
        <v>1</v>
      </c>
      <c r="AC6" s="342"/>
      <c r="AD6" s="342"/>
      <c r="AE6" s="389" t="s">
        <v>21</v>
      </c>
      <c r="AF6" s="344">
        <f>SUM(IF(W6=1,1,0),IF(X6=1,1,0),IF(Y6=1,1,0),IF(Z6=1,1,0),IF(AA6=1,1,0),IF(AB6=1,1,0),IF(AC6=1,1,0),IF(AD6=1,1,0),IF(AE6=1,1,0),IF(W7=1,1,0),IF(X7=1,1,0),IF(Y7=1,1,0),IF(Z7=1,1,0),IF(AA7=1,1,0),IF(AB7=1,1,0),IF(AC7=1,1,0),IF(AD7=1,1,0),IF(AE7=1,1,0))</f>
        <v>4</v>
      </c>
      <c r="AG6" s="349"/>
      <c r="AH6" s="350"/>
      <c r="AI6" s="351">
        <f>SUM(IF(AG6=1,1,0),IF(AH6=1,1,0),IF(AG7=1,1,0),IF(AH7=1,1,0))</f>
        <v>0</v>
      </c>
      <c r="AJ6" s="352"/>
      <c r="AK6" s="353"/>
      <c r="AL6" s="354">
        <f>SUM(L6,V6,AF6,AI6)+IF(AA8&lt;&gt;"",AA8,0)</f>
        <v>16</v>
      </c>
      <c r="AM6" s="355">
        <f>IF(AL6&gt;0,(SUM(AJ6,AJ7)),"")</f>
        <v>0</v>
      </c>
      <c r="AN6" s="355">
        <f>IF(AL6&gt;0,(SUM(AK6,AK7,AK8)),"")</f>
        <v>0</v>
      </c>
    </row>
    <row r="7" spans="1:40" ht="13.5" thickBot="1">
      <c r="A7" s="662"/>
      <c r="B7" s="664"/>
      <c r="C7" s="356">
        <v>1</v>
      </c>
      <c r="D7" s="357"/>
      <c r="E7" s="357"/>
      <c r="F7" s="361">
        <v>1</v>
      </c>
      <c r="G7" s="357"/>
      <c r="H7" s="357"/>
      <c r="I7" s="357"/>
      <c r="J7" s="357"/>
      <c r="K7" s="359"/>
      <c r="L7" s="344">
        <f>SUM(IF(C6="X",1,0),IF(D6="X",1,0),IF(E6="X",1,0),IF(F6="X",1,0),IF(G6="X",1,0),IF(H6="X",1,0),IF(I6="X",1,0),IF(J6="X",1,0),IF(K6="X",1,0),IF(C7="X",1,0),IF(D7="X",1,0),IF(E7="X",1,0),IF(F7="X",1,0),IF(G7="X",1,0),IF(H7="X",1,0),IF(I7="X",1,0),IF(J7="X",1,0),IF(K7="X",1,0))</f>
        <v>0</v>
      </c>
      <c r="M7" s="356">
        <v>1</v>
      </c>
      <c r="N7" s="357"/>
      <c r="O7" s="361">
        <v>1</v>
      </c>
      <c r="P7" s="357"/>
      <c r="Q7" s="357"/>
      <c r="R7" s="357"/>
      <c r="S7" s="357"/>
      <c r="T7" s="357"/>
      <c r="U7" s="359"/>
      <c r="V7" s="344">
        <f>SUM(IF(M6="X",1,0),IF(N6="X",1,0),IF(O6="X",1,0),IF(P6="X",1,0),IF(Q6="X",1,0),IF(R6="X",1,0),IF(S6="X",1,0),IF(T6="X",1,0),IF(U6="X",1,0),IF(M7="X",1,0),IF(N7="X",1,0),IF(O7="X",1,0),IF(P7="X",1,0),IF(Q7="X",1,0),IF(R7="X",1,0),IF(S7="X",1,0),IF(T7="X",1,0),IF(U7="X",1,0))</f>
        <v>0</v>
      </c>
      <c r="W7" s="360"/>
      <c r="X7" s="361">
        <v>1</v>
      </c>
      <c r="Y7" s="357"/>
      <c r="Z7" s="357"/>
      <c r="AA7" s="357"/>
      <c r="AB7" s="357"/>
      <c r="AC7" s="357"/>
      <c r="AD7" s="357"/>
      <c r="AE7" s="359"/>
      <c r="AF7" s="344">
        <f>SUM(IF(W6="X",1,0),IF(X6="X",1,0),IF(Y6="X",1,0),IF(Z6="X",1,0),IF(AA6="X",1,0),IF(AB6="X",1,0),IF(AC6="X",1,0),IF(AD6="X",1,0),IF(AE6="X",1,0),IF(W7="X",1,0),IF(X7="X",1,0),IF(Y7="X",1,0),IF(Z7="X",1,0),IF(AA7="X",1,0),IF(AB7="X",1,0),IF(AC7="X",1,0),IF(AD7="X",1,0),IF(AE7="X",1,0))</f>
        <v>1</v>
      </c>
      <c r="AG7" s="362"/>
      <c r="AH7" s="363"/>
      <c r="AI7" s="351">
        <f>SUM(IF(AG6="X",1,0),IF(AH6="X",1,0),IF(AG7="X",1,0),IF(AH7="X",1,0))</f>
        <v>0</v>
      </c>
      <c r="AJ7" s="387"/>
      <c r="AK7" s="388"/>
      <c r="AL7" s="364" t="e">
        <f>IF(AL6&gt;0,AL6/AL91,"")</f>
        <v>#REF!</v>
      </c>
      <c r="AM7" s="385">
        <f>IF(AL6&gt;0,AM6/AL6,"")</f>
        <v>0</v>
      </c>
      <c r="AN7" s="385">
        <f>IF(AL6&gt;0,AN6/AL6,"")</f>
        <v>0</v>
      </c>
    </row>
    <row r="8" spans="1:40" ht="13.5" thickBot="1">
      <c r="A8" s="562"/>
      <c r="B8" s="563"/>
      <c r="C8" s="566"/>
      <c r="D8" s="567"/>
      <c r="E8" s="567"/>
      <c r="F8" s="567"/>
      <c r="G8" s="567"/>
      <c r="H8" s="567"/>
      <c r="I8" s="567"/>
      <c r="J8" s="567"/>
      <c r="K8" s="568"/>
      <c r="L8" s="554"/>
      <c r="M8" s="566"/>
      <c r="N8" s="567"/>
      <c r="O8" s="567"/>
      <c r="P8" s="567"/>
      <c r="Q8" s="567"/>
      <c r="R8" s="567"/>
      <c r="S8" s="567"/>
      <c r="T8" s="567"/>
      <c r="U8" s="568"/>
      <c r="V8" s="554"/>
      <c r="W8" s="555" t="s">
        <v>22</v>
      </c>
      <c r="X8" s="556"/>
      <c r="Y8" s="556"/>
      <c r="Z8" s="557"/>
      <c r="AA8" s="577">
        <f>IF(SUM(L7,V7,AF7,AI7)&gt;0,SUM(L7,V7,AF7,AI7),"")</f>
        <v>1</v>
      </c>
      <c r="AB8" s="578"/>
      <c r="AC8" s="578"/>
      <c r="AD8" s="578"/>
      <c r="AE8" s="579"/>
      <c r="AF8" s="554"/>
      <c r="AG8" s="580"/>
      <c r="AH8" s="581"/>
      <c r="AI8" s="582"/>
      <c r="AJ8" s="366" t="s">
        <v>23</v>
      </c>
      <c r="AK8" s="353"/>
      <c r="AL8" s="596"/>
      <c r="AM8" s="597"/>
      <c r="AN8" s="598"/>
    </row>
    <row r="9" spans="1:40" ht="13.5" thickBot="1">
      <c r="A9" s="564"/>
      <c r="B9" s="565"/>
      <c r="C9" s="566"/>
      <c r="D9" s="567"/>
      <c r="E9" s="567"/>
      <c r="F9" s="567"/>
      <c r="G9" s="567"/>
      <c r="H9" s="567"/>
      <c r="I9" s="567"/>
      <c r="J9" s="567"/>
      <c r="K9" s="568"/>
      <c r="L9" s="554"/>
      <c r="M9" s="566"/>
      <c r="N9" s="567"/>
      <c r="O9" s="567"/>
      <c r="P9" s="567"/>
      <c r="Q9" s="567"/>
      <c r="R9" s="567"/>
      <c r="S9" s="567"/>
      <c r="T9" s="567"/>
      <c r="U9" s="568"/>
      <c r="V9" s="554"/>
      <c r="W9" s="526"/>
      <c r="X9" s="527"/>
      <c r="Y9" s="527"/>
      <c r="Z9" s="527"/>
      <c r="AA9" s="527"/>
      <c r="AB9" s="527"/>
      <c r="AC9" s="527"/>
      <c r="AD9" s="527"/>
      <c r="AE9" s="528"/>
      <c r="AF9" s="554"/>
      <c r="AG9" s="580"/>
      <c r="AH9" s="581"/>
      <c r="AI9" s="583"/>
      <c r="AJ9" s="367"/>
      <c r="AK9" s="474"/>
      <c r="AL9" s="599"/>
      <c r="AM9" s="600"/>
      <c r="AN9" s="601"/>
    </row>
    <row r="10" spans="1:40" ht="13.5" thickBot="1">
      <c r="A10" s="662" t="s">
        <v>156</v>
      </c>
      <c r="B10" s="665" t="s">
        <v>191</v>
      </c>
      <c r="C10" s="369"/>
      <c r="D10" s="370"/>
      <c r="E10" s="341">
        <v>1</v>
      </c>
      <c r="F10" s="370"/>
      <c r="G10" s="341">
        <v>1</v>
      </c>
      <c r="H10" s="370"/>
      <c r="I10" s="370"/>
      <c r="J10" s="341">
        <v>1</v>
      </c>
      <c r="K10" s="371"/>
      <c r="L10" s="372">
        <f>SUM(IF(C10=1,1,0),IF(D10=1,1,0),IF(E10=1,1,0),IF(F10=1,1,0),IF(G10=1,1,0),IF(H10=1,1,0),IF(I10=1,1,0),IF(J10=1,1,0),IF(K10=1,1,0),IF(C11=1,1,0),IF(D11=1,1,0),IF(E11=1,1,0),IF(F11=1,1,0),IF(G11=1,1,0),IF(H11=1,1,0),IF(I11=1,1,0),IF(J11=1,1,0),IF(K11=1,1,0))</f>
        <v>4</v>
      </c>
      <c r="M10" s="369"/>
      <c r="N10" s="370"/>
      <c r="O10" s="341">
        <v>1</v>
      </c>
      <c r="P10" s="370"/>
      <c r="Q10" s="341">
        <v>1</v>
      </c>
      <c r="R10" s="370"/>
      <c r="S10" s="370"/>
      <c r="T10" s="341">
        <v>1</v>
      </c>
      <c r="U10" s="371"/>
      <c r="V10" s="372">
        <f>SUM(IF(M10=1,1,0),IF(N10=1,1,0),IF(O10=1,1,0),IF(P10=1,1,0),IF(Q10=1,1,0),IF(R10=1,1,0),IF(S10=1,1,0),IF(T10=1,1,0),IF(U10=1,1,0),IF(M11=1,1,0),IF(N11=1,1,0),IF(O11=1,1,0),IF(P11=1,1,0),IF(Q11=1,1,0),IF(R11=1,1,0),IF(S11=1,1,0),IF(T11=1,1,0),IF(U11=1,1,0))</f>
        <v>3</v>
      </c>
      <c r="W10" s="340">
        <v>1</v>
      </c>
      <c r="X10" s="370"/>
      <c r="Y10" s="370"/>
      <c r="Z10" s="341">
        <v>1</v>
      </c>
      <c r="AA10" s="370"/>
      <c r="AB10" s="370"/>
      <c r="AC10" s="341">
        <v>1</v>
      </c>
      <c r="AD10" s="370"/>
      <c r="AE10" s="390" t="s">
        <v>21</v>
      </c>
      <c r="AF10" s="372">
        <f>SUM(IF(W10=1,1,0),IF(X10=1,1,0),IF(Y10=1,1,0),IF(Z10=1,1,0),IF(AA10=1,1,0),IF(AB10=1,1,0),IF(AC10=1,1,0),IF(AD10=1,1,0),IF(AE10=1,1,0),IF(W11=1,1,0),IF(X11=1,1,0),IF(Y11=1,1,0),IF(Z11=1,1,0),IF(AA11=1,1,0),IF(AB11=1,1,0),IF(AC11=1,1,0),IF(AD11=1,1,0),IF(AE11=1,1,0))</f>
        <v>3</v>
      </c>
      <c r="AG10" s="373"/>
      <c r="AH10" s="374"/>
      <c r="AI10" s="351">
        <f>SUM(IF(AG10=1,1,0),IF(AH10=1,1,0),IF(AG11=1,1,0),IF(AH11=1,1,0))</f>
        <v>0</v>
      </c>
      <c r="AJ10" s="375"/>
      <c r="AK10" s="376"/>
      <c r="AL10" s="354">
        <f>SUM(L10,V10,AF10,AI10)+IF(AA12&lt;&gt;"",AA12,0)</f>
        <v>11</v>
      </c>
      <c r="AM10" s="355">
        <f>IF(AL10&gt;0,(SUM(AJ10,AJ11)),"")</f>
        <v>0</v>
      </c>
      <c r="AN10" s="355">
        <f>IF(AL10&gt;0,(SUM(AK10,AK11,AK12)),"")</f>
        <v>0</v>
      </c>
    </row>
    <row r="11" spans="1:40" ht="13.5" thickBot="1">
      <c r="A11" s="559"/>
      <c r="B11" s="666"/>
      <c r="C11" s="377"/>
      <c r="D11" s="361">
        <v>1</v>
      </c>
      <c r="E11" s="378"/>
      <c r="F11" s="378"/>
      <c r="G11" s="378"/>
      <c r="H11" s="378"/>
      <c r="I11" s="378"/>
      <c r="J11" s="378"/>
      <c r="K11" s="379"/>
      <c r="L11" s="372">
        <f>SUM(IF(C10="X",1,0),IF(D10="X",1,0),IF(E10="X",1,0),IF(F10="X",1,0),IF(G10="X",1,0),IF(H10="X",1,0),IF(I10="X",1,0),IF(J10="X",1,0),IF(K10="X",1,0),IF(C11="X",1,0),IF(D11="X",1,0),IF(E11="X",1,0),IF(F11="X",1,0),IF(G11="X",1,0),IF(H11="X",1,0),IF(I11="X",1,0),IF(J11="X",1,0),IF(K11="X",1,0))</f>
        <v>0</v>
      </c>
      <c r="M11" s="377"/>
      <c r="N11" s="378"/>
      <c r="O11" s="378"/>
      <c r="P11" s="378"/>
      <c r="Q11" s="378"/>
      <c r="R11" s="378"/>
      <c r="S11" s="378"/>
      <c r="T11" s="378"/>
      <c r="U11" s="379"/>
      <c r="V11" s="372">
        <f>SUM(IF(M10="X",1,0),IF(N10="X",1,0),IF(O10="X",1,0),IF(P10="X",1,0),IF(Q10="X",1,0),IF(R10="X",1,0),IF(S10="X",1,0),IF(T10="X",1,0),IF(U10="X",1,0),IF(M11="X",1,0),IF(N11="X",1,0),IF(O11="X",1,0),IF(P11="X",1,0),IF(Q11="X",1,0),IF(R11="X",1,0),IF(S11="X",1,0),IF(T11="X",1,0),IF(U11="X",1,0))</f>
        <v>0</v>
      </c>
      <c r="W11" s="377"/>
      <c r="X11" s="378"/>
      <c r="Y11" s="378"/>
      <c r="Z11" s="378"/>
      <c r="AA11" s="378"/>
      <c r="AB11" s="378"/>
      <c r="AC11" s="378"/>
      <c r="AD11" s="378"/>
      <c r="AE11" s="379"/>
      <c r="AF11" s="372">
        <f>SUM(IF(W10="X",1,0),IF(X10="X",1,0),IF(Y10="X",1,0),IF(Z10="X",1,0),IF(AA10="X",1,0),IF(AB10="X",1,0),IF(AC10="X",1,0),IF(AD10="X",1,0),IF(AE10="X",1,0),IF(W11="X",1,0),IF(X11="X",1,0),IF(Y11="X",1,0),IF(Z11="X",1,0),IF(AA11="X",1,0),IF(AB11="X",1,0),IF(AC11="X",1,0),IF(AD11="X",1,0),IF(AE11="X",1,0))</f>
        <v>1</v>
      </c>
      <c r="AG11" s="381"/>
      <c r="AH11" s="382"/>
      <c r="AI11" s="351">
        <f>SUM(IF(AG10="X",1,0),IF(AH10="X",1,0),IF(AG11="X",1,0),IF(AH11="X",1,0))</f>
        <v>0</v>
      </c>
      <c r="AJ11" s="383"/>
      <c r="AK11" s="384"/>
      <c r="AL11" s="364" t="e">
        <f>IF(AL10&gt;0,AL10/AL91,"")</f>
        <v>#REF!</v>
      </c>
      <c r="AM11" s="385">
        <f>IF(AL10&gt;0,AM10/AL10,"")</f>
        <v>0</v>
      </c>
      <c r="AN11" s="385">
        <f>IF(AL10&gt;0,AN10/AL10,"")</f>
        <v>0</v>
      </c>
    </row>
    <row r="12" spans="1:40" ht="13.5" thickBot="1">
      <c r="A12" s="562"/>
      <c r="B12" s="563"/>
      <c r="C12" s="566"/>
      <c r="D12" s="567"/>
      <c r="E12" s="567"/>
      <c r="F12" s="567"/>
      <c r="G12" s="567"/>
      <c r="H12" s="567"/>
      <c r="I12" s="567"/>
      <c r="J12" s="567"/>
      <c r="K12" s="568"/>
      <c r="L12" s="554"/>
      <c r="M12" s="566"/>
      <c r="N12" s="567"/>
      <c r="O12" s="567"/>
      <c r="P12" s="567"/>
      <c r="Q12" s="567"/>
      <c r="R12" s="567"/>
      <c r="S12" s="567"/>
      <c r="T12" s="567"/>
      <c r="U12" s="568"/>
      <c r="V12" s="554"/>
      <c r="W12" s="555" t="s">
        <v>22</v>
      </c>
      <c r="X12" s="556"/>
      <c r="Y12" s="556"/>
      <c r="Z12" s="557"/>
      <c r="AA12" s="577">
        <f>IF(SUM(L11,V11,AF11,AI11)&gt;0,SUM(L11,V11,AF11,AI11),"")</f>
        <v>1</v>
      </c>
      <c r="AB12" s="578"/>
      <c r="AC12" s="578"/>
      <c r="AD12" s="578"/>
      <c r="AE12" s="579"/>
      <c r="AF12" s="554"/>
      <c r="AG12" s="584"/>
      <c r="AH12" s="585"/>
      <c r="AI12" s="582"/>
      <c r="AJ12" s="366" t="s">
        <v>23</v>
      </c>
      <c r="AK12" s="386"/>
      <c r="AL12" s="596"/>
      <c r="AM12" s="597"/>
      <c r="AN12" s="598"/>
    </row>
    <row r="13" spans="1:40" ht="13.5" thickBot="1">
      <c r="A13" s="564"/>
      <c r="B13" s="565"/>
      <c r="C13" s="566"/>
      <c r="D13" s="567"/>
      <c r="E13" s="567"/>
      <c r="F13" s="567"/>
      <c r="G13" s="567"/>
      <c r="H13" s="567"/>
      <c r="I13" s="567"/>
      <c r="J13" s="567"/>
      <c r="K13" s="568"/>
      <c r="L13" s="554"/>
      <c r="M13" s="566"/>
      <c r="N13" s="567"/>
      <c r="O13" s="567"/>
      <c r="P13" s="567"/>
      <c r="Q13" s="567"/>
      <c r="R13" s="567"/>
      <c r="S13" s="567"/>
      <c r="T13" s="567"/>
      <c r="U13" s="568"/>
      <c r="V13" s="554"/>
      <c r="W13" s="526"/>
      <c r="X13" s="527"/>
      <c r="Y13" s="527"/>
      <c r="Z13" s="527"/>
      <c r="AA13" s="527"/>
      <c r="AB13" s="527"/>
      <c r="AC13" s="527"/>
      <c r="AD13" s="527"/>
      <c r="AE13" s="528"/>
      <c r="AF13" s="554"/>
      <c r="AG13" s="586"/>
      <c r="AH13" s="587"/>
      <c r="AI13" s="583"/>
      <c r="AJ13" s="367"/>
      <c r="AK13" s="474"/>
      <c r="AL13" s="599"/>
      <c r="AM13" s="600"/>
      <c r="AN13" s="601"/>
    </row>
    <row r="14" spans="1:40" ht="13.5" thickBot="1">
      <c r="A14" s="558" t="s">
        <v>157</v>
      </c>
      <c r="B14" s="667" t="s">
        <v>192</v>
      </c>
      <c r="C14" s="348"/>
      <c r="D14" s="341">
        <v>1</v>
      </c>
      <c r="E14" s="342"/>
      <c r="F14" s="341">
        <v>1</v>
      </c>
      <c r="G14" s="342"/>
      <c r="H14" s="342"/>
      <c r="I14" s="341">
        <v>1</v>
      </c>
      <c r="J14" s="342"/>
      <c r="K14" s="343"/>
      <c r="L14" s="344">
        <f>SUM(IF(C14=1,1,0),IF(D14=1,1,0),IF(E14=1,1,0),IF(F14=1,1,0),IF(G14=1,1,0),IF(H14=1,1,0),IF(I14=1,1,0),IF(J14=1,1,0),IF(K14=1,1,0),IF(C15=1,1,0),IF(D15=1,1,0),IF(E15=1,1,0),IF(F15=1,1,0),IF(G15=1,1,0),IF(H15=1,1,0),IF(I15=1,1,0),IF(J15=1,1,0),IF(K15=1,1,0))</f>
        <v>4</v>
      </c>
      <c r="M14" s="348"/>
      <c r="N14" s="341">
        <v>1</v>
      </c>
      <c r="O14" s="342"/>
      <c r="P14" s="341">
        <v>1</v>
      </c>
      <c r="Q14" s="342"/>
      <c r="R14" s="342"/>
      <c r="S14" s="341">
        <v>1</v>
      </c>
      <c r="T14" s="342"/>
      <c r="U14" s="343"/>
      <c r="V14" s="344">
        <f>SUM(IF(M14=1,1,0),IF(N14=1,1,0),IF(O14=1,1,0),IF(P14=1,1,0),IF(Q14=1,1,0),IF(R14=1,1,0),IF(S14=1,1,0),IF(T14=1,1,0),IF(U14=1,1,0),IF(M15=1,1,0),IF(N15=1,1,0),IF(O15=1,1,0),IF(P15=1,1,0),IF(Q15=1,1,0),IF(R15=1,1,0),IF(S15=1,1,0),IF(T15=1,1,0),IF(U15=1,1,0))</f>
        <v>4</v>
      </c>
      <c r="W14" s="348"/>
      <c r="X14" s="342"/>
      <c r="Y14" s="341">
        <v>1</v>
      </c>
      <c r="Z14" s="342"/>
      <c r="AA14" s="342"/>
      <c r="AB14" s="341">
        <v>1</v>
      </c>
      <c r="AC14" s="342"/>
      <c r="AD14" s="341">
        <v>1</v>
      </c>
      <c r="AE14" s="343"/>
      <c r="AF14" s="344">
        <f>SUM(IF(W14=1,1,0),IF(X14=1,1,0),IF(Y14=1,1,0),IF(Z14=1,1,0),IF(AA14=1,1,0),IF(AB14=1,1,0),IF(AC14=1,1,0),IF(AD14=1,1,0),IF(AE14=1,1,0),IF(W15=1,1,0),IF(X15=1,1,0),IF(Y15=1,1,0),IF(Z15=1,1,0),IF(AA15=1,1,0),IF(AB15=1,1,0),IF(AC15=1,1,0),IF(AD15=1,1,0),IF(AE15=1,1,0))</f>
        <v>5</v>
      </c>
      <c r="AG14" s="349"/>
      <c r="AH14" s="350"/>
      <c r="AI14" s="351">
        <f>SUM(IF(AG14=1,1,0),IF(AH14=1,1,0),IF(AG15=1,1,0),IF(AH15=1,1,0))</f>
        <v>0</v>
      </c>
      <c r="AJ14" s="352"/>
      <c r="AK14" s="353"/>
      <c r="AL14" s="354">
        <f>SUM(L14,V14,AF14,AI14)+IF(AA16&lt;&gt;"",AA16,0)</f>
        <v>14</v>
      </c>
      <c r="AM14" s="355">
        <f>IF(AL14&gt;0,(SUM(AJ14,AJ15)),"")</f>
        <v>0</v>
      </c>
      <c r="AN14" s="355">
        <f>IF(AL14&gt;0,(SUM(AK14,AK15,AK16)),"")</f>
        <v>0</v>
      </c>
    </row>
    <row r="15" spans="1:40" ht="13.5" thickBot="1">
      <c r="A15" s="559"/>
      <c r="B15" s="666"/>
      <c r="C15" s="356">
        <v>1</v>
      </c>
      <c r="D15" s="357"/>
      <c r="E15" s="358" t="s">
        <v>21</v>
      </c>
      <c r="F15" s="357"/>
      <c r="G15" s="357"/>
      <c r="H15" s="357"/>
      <c r="I15" s="357"/>
      <c r="J15" s="357"/>
      <c r="K15" s="359"/>
      <c r="L15" s="344">
        <f>SUM(IF(C14="X",1,0),IF(D14="X",1,0),IF(E14="X",1,0),IF(F14="X",1,0),IF(G14="X",1,0),IF(H14="X",1,0),IF(I14="X",1,0),IF(J14="X",1,0),IF(K14="X",1,0),IF(C15="X",1,0),IF(D15="X",1,0),IF(E15="X",1,0),IF(F15="X",1,0),IF(G15="X",1,0),IF(H15="X",1,0),IF(I15="X",1,0),IF(J15="X",1,0),IF(K15="X",1,0))</f>
        <v>1</v>
      </c>
      <c r="M15" s="356">
        <v>1</v>
      </c>
      <c r="N15" s="357"/>
      <c r="O15" s="357"/>
      <c r="P15" s="357"/>
      <c r="Q15" s="357"/>
      <c r="R15" s="357"/>
      <c r="S15" s="357"/>
      <c r="T15" s="357"/>
      <c r="U15" s="359"/>
      <c r="V15" s="344">
        <f>SUM(IF(M14="X",1,0),IF(N14="X",1,0),IF(O14="X",1,0),IF(P14="X",1,0),IF(Q14="X",1,0),IF(R14="X",1,0),IF(S14="X",1,0),IF(T14="X",1,0),IF(U14="X",1,0),IF(M15="X",1,0),IF(N15="X",1,0),IF(O15="X",1,0),IF(P15="X",1,0),IF(Q15="X",1,0),IF(R15="X",1,0),IF(S15="X",1,0),IF(T15="X",1,0),IF(U15="X",1,0))</f>
        <v>0</v>
      </c>
      <c r="W15" s="356">
        <v>1</v>
      </c>
      <c r="X15" s="361">
        <v>1</v>
      </c>
      <c r="Y15" s="357"/>
      <c r="Z15" s="357"/>
      <c r="AA15" s="357"/>
      <c r="AB15" s="357"/>
      <c r="AC15" s="357"/>
      <c r="AD15" s="357"/>
      <c r="AE15" s="359"/>
      <c r="AF15" s="344">
        <f>SUM(IF(W14="X",1,0),IF(X14="X",1,0),IF(Y14="X",1,0),IF(Z14="X",1,0),IF(AA14="X",1,0),IF(AB14="X",1,0),IF(AC14="X",1,0),IF(AD14="X",1,0),IF(AE14="X",1,0),IF(W15="X",1,0),IF(X15="X",1,0),IF(Y15="X",1,0),IF(Z15="X",1,0),IF(AA15="X",1,0),IF(AB15="X",1,0),IF(AC15="X",1,0),IF(AD15="X",1,0),IF(AE15="X",1,0))</f>
        <v>0</v>
      </c>
      <c r="AG15" s="362"/>
      <c r="AH15" s="363"/>
      <c r="AI15" s="351">
        <f>SUM(IF(AG14="X",1,0),IF(AH14="X",1,0),IF(AG15="X",1,0),IF(AH15="X",1,0))</f>
        <v>0</v>
      </c>
      <c r="AJ15" s="387"/>
      <c r="AK15" s="388"/>
      <c r="AL15" s="364" t="e">
        <f>IF(AL14&gt;0,AL14/AL91,"")</f>
        <v>#REF!</v>
      </c>
      <c r="AM15" s="385">
        <f>IF(AL14&gt;0,AM14/AL14,"")</f>
        <v>0</v>
      </c>
      <c r="AN15" s="385">
        <f>IF(AL14&gt;0,AN14/AL14,"")</f>
        <v>0</v>
      </c>
    </row>
    <row r="16" spans="1:40" ht="13.5" thickBot="1">
      <c r="A16" s="562"/>
      <c r="B16" s="563"/>
      <c r="C16" s="566"/>
      <c r="D16" s="567"/>
      <c r="E16" s="567"/>
      <c r="F16" s="567"/>
      <c r="G16" s="567"/>
      <c r="H16" s="567"/>
      <c r="I16" s="567"/>
      <c r="J16" s="567"/>
      <c r="K16" s="568"/>
      <c r="L16" s="554"/>
      <c r="M16" s="566"/>
      <c r="N16" s="567"/>
      <c r="O16" s="567"/>
      <c r="P16" s="567"/>
      <c r="Q16" s="567"/>
      <c r="R16" s="567"/>
      <c r="S16" s="567"/>
      <c r="T16" s="567"/>
      <c r="U16" s="568"/>
      <c r="V16" s="554"/>
      <c r="W16" s="555" t="s">
        <v>22</v>
      </c>
      <c r="X16" s="556"/>
      <c r="Y16" s="556"/>
      <c r="Z16" s="557"/>
      <c r="AA16" s="577">
        <f>IF(SUM(L15,V15,AF15,AI15)&gt;0,SUM(L15,V15,AF15,AI15),"")</f>
        <v>1</v>
      </c>
      <c r="AB16" s="578"/>
      <c r="AC16" s="578"/>
      <c r="AD16" s="578"/>
      <c r="AE16" s="579"/>
      <c r="AF16" s="554"/>
      <c r="AG16" s="580"/>
      <c r="AH16" s="581"/>
      <c r="AI16" s="582"/>
      <c r="AJ16" s="366" t="s">
        <v>23</v>
      </c>
      <c r="AK16" s="353"/>
      <c r="AL16" s="596"/>
      <c r="AM16" s="597"/>
      <c r="AN16" s="598"/>
    </row>
    <row r="17" spans="1:40" ht="13.5" thickBot="1">
      <c r="A17" s="564"/>
      <c r="B17" s="565"/>
      <c r="C17" s="566"/>
      <c r="D17" s="567"/>
      <c r="E17" s="567"/>
      <c r="F17" s="567"/>
      <c r="G17" s="567"/>
      <c r="H17" s="567"/>
      <c r="I17" s="567"/>
      <c r="J17" s="567"/>
      <c r="K17" s="568"/>
      <c r="L17" s="554"/>
      <c r="M17" s="566"/>
      <c r="N17" s="567"/>
      <c r="O17" s="567"/>
      <c r="P17" s="567"/>
      <c r="Q17" s="567"/>
      <c r="R17" s="567"/>
      <c r="S17" s="567"/>
      <c r="T17" s="567"/>
      <c r="U17" s="568"/>
      <c r="V17" s="554"/>
      <c r="W17" s="526"/>
      <c r="X17" s="527"/>
      <c r="Y17" s="527"/>
      <c r="Z17" s="527"/>
      <c r="AA17" s="527"/>
      <c r="AB17" s="527"/>
      <c r="AC17" s="527"/>
      <c r="AD17" s="527"/>
      <c r="AE17" s="528"/>
      <c r="AF17" s="554"/>
      <c r="AG17" s="580"/>
      <c r="AH17" s="581"/>
      <c r="AI17" s="583"/>
      <c r="AJ17" s="367"/>
      <c r="AK17" s="474"/>
      <c r="AL17" s="599"/>
      <c r="AM17" s="600"/>
      <c r="AN17" s="601"/>
    </row>
    <row r="18" spans="1:40" ht="13.5" thickBot="1">
      <c r="A18" s="558" t="s">
        <v>159</v>
      </c>
      <c r="B18" s="667" t="s">
        <v>83</v>
      </c>
      <c r="C18" s="369"/>
      <c r="D18" s="341">
        <v>1</v>
      </c>
      <c r="E18" s="370"/>
      <c r="F18" s="370"/>
      <c r="G18" s="370"/>
      <c r="H18" s="341">
        <v>1</v>
      </c>
      <c r="I18" s="370"/>
      <c r="J18" s="341">
        <v>1</v>
      </c>
      <c r="K18" s="371"/>
      <c r="L18" s="372">
        <f>SUM(IF(C18=1,1,0),IF(D18=1,1,0),IF(E18=1,1,0),IF(F18=1,1,0),IF(G18=1,1,0),IF(H18=1,1,0),IF(I18=1,1,0),IF(J18=1,1,0),IF(K18=1,1,0),IF(C19=1,1,0),IF(D19=1,1,0),IF(E19=1,1,0),IF(F19=1,1,0),IF(G19=1,1,0),IF(H19=1,1,0),IF(I19=1,1,0),IF(J19=1,1,0),IF(K19=1,1,0))</f>
        <v>4</v>
      </c>
      <c r="M18" s="369"/>
      <c r="N18" s="341">
        <v>1</v>
      </c>
      <c r="O18" s="370"/>
      <c r="P18" s="370"/>
      <c r="Q18" s="370"/>
      <c r="R18" s="346" t="s">
        <v>21</v>
      </c>
      <c r="S18" s="370"/>
      <c r="T18" s="341">
        <v>1</v>
      </c>
      <c r="U18" s="371"/>
      <c r="V18" s="372">
        <f>SUM(IF(M18=1,1,0),IF(N18=1,1,0),IF(O18=1,1,0),IF(P18=1,1,0),IF(Q18=1,1,0),IF(R18=1,1,0),IF(S18=1,1,0),IF(T18=1,1,0),IF(U18=1,1,0),IF(M19=1,1,0),IF(N19=1,1,0),IF(O19=1,1,0),IF(P19=1,1,0),IF(Q19=1,1,0),IF(R19=1,1,0),IF(S19=1,1,0),IF(T19=1,1,0),IF(U19=1,1,0))</f>
        <v>3</v>
      </c>
      <c r="W18" s="369"/>
      <c r="X18" s="346" t="s">
        <v>21</v>
      </c>
      <c r="Y18" s="370"/>
      <c r="Z18" s="341">
        <v>1</v>
      </c>
      <c r="AA18" s="370"/>
      <c r="AB18" s="341">
        <v>1</v>
      </c>
      <c r="AC18" s="370"/>
      <c r="AD18" s="370"/>
      <c r="AE18" s="371"/>
      <c r="AF18" s="372">
        <f>SUM(IF(W18=1,1,0),IF(X18=1,1,0),IF(Y18=1,1,0),IF(Z18=1,1,0),IF(AA18=1,1,0),IF(AB18=1,1,0),IF(AC18=1,1,0),IF(AD18=1,1,0),IF(AE18=1,1,0),IF(W19=1,1,0),IF(X19=1,1,0),IF(Y19=1,1,0),IF(Z19=1,1,0),IF(AA19=1,1,0),IF(AB19=1,1,0),IF(AC19=1,1,0),IF(AD19=1,1,0),IF(AE19=1,1,0))</f>
        <v>3</v>
      </c>
      <c r="AG18" s="373"/>
      <c r="AH18" s="374"/>
      <c r="AI18" s="351">
        <f>SUM(IF(AG18=1,1,0),IF(AH18=1,1,0),IF(AG19=1,1,0),IF(AH19=1,1,0))</f>
        <v>0</v>
      </c>
      <c r="AJ18" s="375"/>
      <c r="AK18" s="376"/>
      <c r="AL18" s="354">
        <f>SUM(L18,V18,AF18,AI18)+IF(AA20&lt;&gt;"",AA20,0)</f>
        <v>12</v>
      </c>
      <c r="AM18" s="355">
        <f>IF(AL18&gt;0,(SUM(AJ18,AJ19)),"")</f>
        <v>0</v>
      </c>
      <c r="AN18" s="355">
        <f>IF(AL18&gt;0,(SUM(AK18,AK19,AK20)),"")</f>
        <v>0</v>
      </c>
    </row>
    <row r="19" spans="1:40" ht="13.5" thickBot="1">
      <c r="A19" s="559"/>
      <c r="B19" s="666"/>
      <c r="C19" s="356">
        <v>1</v>
      </c>
      <c r="D19" s="378"/>
      <c r="E19" s="378"/>
      <c r="F19" s="378"/>
      <c r="G19" s="378"/>
      <c r="H19" s="378"/>
      <c r="I19" s="378"/>
      <c r="J19" s="378"/>
      <c r="K19" s="379"/>
      <c r="L19" s="372">
        <f>SUM(IF(C18="X",1,0),IF(D18="X",1,0),IF(E18="X",1,0),IF(F18="X",1,0),IF(G18="X",1,0),IF(H18="X",1,0),IF(I18="X",1,0),IF(J18="X",1,0),IF(K18="X",1,0),IF(C19="X",1,0),IF(D19="X",1,0),IF(E19="X",1,0),IF(F19="X",1,0),IF(G19="X",1,0),IF(H19="X",1,0),IF(I19="X",1,0),IF(J19="X",1,0),IF(K19="X",1,0))</f>
        <v>0</v>
      </c>
      <c r="M19" s="356">
        <v>1</v>
      </c>
      <c r="N19" s="378"/>
      <c r="O19" s="378"/>
      <c r="P19" s="378"/>
      <c r="Q19" s="378"/>
      <c r="R19" s="378"/>
      <c r="S19" s="378"/>
      <c r="T19" s="378"/>
      <c r="U19" s="379"/>
      <c r="V19" s="372">
        <f>SUM(IF(M18="X",1,0),IF(N18="X",1,0),IF(O18="X",1,0),IF(P18="X",1,0),IF(Q18="X",1,0),IF(R18="X",1,0),IF(S18="X",1,0),IF(T18="X",1,0),IF(U18="X",1,0),IF(M19="X",1,0),IF(N19="X",1,0),IF(O19="X",1,0),IF(P19="X",1,0),IF(Q19="X",1,0),IF(R19="X",1,0),IF(S19="X",1,0),IF(T19="X",1,0),IF(U19="X",1,0))</f>
        <v>1</v>
      </c>
      <c r="W19" s="356">
        <v>1</v>
      </c>
      <c r="X19" s="378"/>
      <c r="Y19" s="378"/>
      <c r="Z19" s="378"/>
      <c r="AA19" s="378"/>
      <c r="AB19" s="378"/>
      <c r="AC19" s="378"/>
      <c r="AD19" s="378"/>
      <c r="AE19" s="379"/>
      <c r="AF19" s="372">
        <f>SUM(IF(W18="X",1,0),IF(X18="X",1,0),IF(Y18="X",1,0),IF(Z18="X",1,0),IF(AA18="X",1,0),IF(AB18="X",1,0),IF(AC18="X",1,0),IF(AD18="X",1,0),IF(AE18="X",1,0),IF(W19="X",1,0),IF(X19="X",1,0),IF(Y19="X",1,0),IF(Z19="X",1,0),IF(AA19="X",1,0),IF(AB19="X",1,0),IF(AC19="X",1,0),IF(AD19="X",1,0),IF(AE19="X",1,0))</f>
        <v>1</v>
      </c>
      <c r="AG19" s="381"/>
      <c r="AH19" s="382"/>
      <c r="AI19" s="351">
        <f>SUM(IF(AG18="X",1,0),IF(AH18="X",1,0),IF(AG19="X",1,0),IF(AH19="X",1,0))</f>
        <v>0</v>
      </c>
      <c r="AJ19" s="383"/>
      <c r="AK19" s="384"/>
      <c r="AL19" s="364" t="e">
        <f>IF(AL18&gt;0,AL18/AL91,"")</f>
        <v>#REF!</v>
      </c>
      <c r="AM19" s="385">
        <f>IF(AL18&gt;0,AM18/AL18,"")</f>
        <v>0</v>
      </c>
      <c r="AN19" s="385">
        <f>IF(AL18&gt;0,AN18/AL18,"")</f>
        <v>0</v>
      </c>
    </row>
    <row r="20" spans="1:40" ht="13.5" thickBot="1">
      <c r="A20" s="562"/>
      <c r="B20" s="563"/>
      <c r="C20" s="566"/>
      <c r="D20" s="567"/>
      <c r="E20" s="567"/>
      <c r="F20" s="567"/>
      <c r="G20" s="567"/>
      <c r="H20" s="567"/>
      <c r="I20" s="567"/>
      <c r="J20" s="567"/>
      <c r="K20" s="568"/>
      <c r="L20" s="554"/>
      <c r="M20" s="566"/>
      <c r="N20" s="567"/>
      <c r="O20" s="567"/>
      <c r="P20" s="567"/>
      <c r="Q20" s="567"/>
      <c r="R20" s="567"/>
      <c r="S20" s="567"/>
      <c r="T20" s="567"/>
      <c r="U20" s="568"/>
      <c r="V20" s="554"/>
      <c r="W20" s="555" t="s">
        <v>22</v>
      </c>
      <c r="X20" s="556"/>
      <c r="Y20" s="556"/>
      <c r="Z20" s="557"/>
      <c r="AA20" s="577">
        <f>IF(SUM(L19,V19,AF19,AI19)&gt;0,SUM(L19,V19,AF19,AI19),"")</f>
        <v>2</v>
      </c>
      <c r="AB20" s="578"/>
      <c r="AC20" s="578"/>
      <c r="AD20" s="578"/>
      <c r="AE20" s="579"/>
      <c r="AF20" s="554"/>
      <c r="AG20" s="584"/>
      <c r="AH20" s="585"/>
      <c r="AI20" s="582"/>
      <c r="AJ20" s="366" t="s">
        <v>23</v>
      </c>
      <c r="AK20" s="386"/>
      <c r="AL20" s="596"/>
      <c r="AM20" s="597"/>
      <c r="AN20" s="598"/>
    </row>
    <row r="21" spans="1:40" ht="13.5" thickBot="1">
      <c r="A21" s="564"/>
      <c r="B21" s="565"/>
      <c r="C21" s="566"/>
      <c r="D21" s="567"/>
      <c r="E21" s="567"/>
      <c r="F21" s="567"/>
      <c r="G21" s="567"/>
      <c r="H21" s="567"/>
      <c r="I21" s="567"/>
      <c r="J21" s="567"/>
      <c r="K21" s="568"/>
      <c r="L21" s="554"/>
      <c r="M21" s="566"/>
      <c r="N21" s="567"/>
      <c r="O21" s="567"/>
      <c r="P21" s="567"/>
      <c r="Q21" s="567"/>
      <c r="R21" s="567"/>
      <c r="S21" s="567"/>
      <c r="T21" s="567"/>
      <c r="U21" s="568"/>
      <c r="V21" s="554"/>
      <c r="W21" s="526"/>
      <c r="X21" s="527"/>
      <c r="Y21" s="527"/>
      <c r="Z21" s="527"/>
      <c r="AA21" s="527"/>
      <c r="AB21" s="527"/>
      <c r="AC21" s="527"/>
      <c r="AD21" s="527"/>
      <c r="AE21" s="528"/>
      <c r="AF21" s="554"/>
      <c r="AG21" s="586"/>
      <c r="AH21" s="587"/>
      <c r="AI21" s="583"/>
      <c r="AJ21" s="367"/>
      <c r="AK21" s="474"/>
      <c r="AL21" s="599"/>
      <c r="AM21" s="600"/>
      <c r="AN21" s="601"/>
    </row>
    <row r="22" spans="1:40" ht="13.5" thickBot="1">
      <c r="A22" s="558" t="s">
        <v>84</v>
      </c>
      <c r="B22" s="667" t="s">
        <v>160</v>
      </c>
      <c r="C22" s="340">
        <v>1</v>
      </c>
      <c r="D22" s="342"/>
      <c r="E22" s="341">
        <v>1</v>
      </c>
      <c r="F22" s="342"/>
      <c r="G22" s="342"/>
      <c r="H22" s="341">
        <v>1</v>
      </c>
      <c r="I22" s="342"/>
      <c r="J22" s="342"/>
      <c r="K22" s="347">
        <v>1</v>
      </c>
      <c r="L22" s="344">
        <f>SUM(IF(C22=1,1,0),IF(D22=1,1,0),IF(E22=1,1,0),IF(F22=1,1,0),IF(G22=1,1,0),IF(H22=1,1,0),IF(I22=1,1,0),IF(J22=1,1,0),IF(K22=1,1,0),IF(C23=1,1,0),IF(D23=1,1,0),IF(E23=1,1,0),IF(F23=1,1,0),IF(G23=1,1,0),IF(H23=1,1,0),IF(I23=1,1,0),IF(J23=1,1,0),IF(K23=1,1,0))</f>
        <v>4</v>
      </c>
      <c r="M22" s="340">
        <v>1</v>
      </c>
      <c r="N22" s="342"/>
      <c r="O22" s="341">
        <v>1</v>
      </c>
      <c r="P22" s="342"/>
      <c r="Q22" s="342"/>
      <c r="R22" s="341">
        <v>1</v>
      </c>
      <c r="S22" s="342"/>
      <c r="T22" s="342"/>
      <c r="U22" s="347">
        <v>1</v>
      </c>
      <c r="V22" s="344">
        <f>SUM(IF(M22=1,1,0),IF(N22=1,1,0),IF(O22=1,1,0),IF(P22=1,1,0),IF(Q22=1,1,0),IF(R22=1,1,0),IF(S22=1,1,0),IF(T22=1,1,0),IF(U22=1,1,0),IF(M23=1,1,0),IF(N23=1,1,0),IF(O23=1,1,0),IF(P23=1,1,0),IF(Q23=1,1,0),IF(R23=1,1,0),IF(S23=1,1,0),IF(T23=1,1,0),IF(U23=1,1,0))</f>
        <v>5</v>
      </c>
      <c r="W22" s="348"/>
      <c r="X22" s="341">
        <v>1</v>
      </c>
      <c r="Y22" s="342"/>
      <c r="Z22" s="342"/>
      <c r="AA22" s="342"/>
      <c r="AB22" s="342"/>
      <c r="AC22" s="341">
        <v>1</v>
      </c>
      <c r="AD22" s="342"/>
      <c r="AE22" s="343"/>
      <c r="AF22" s="344">
        <f>SUM(IF(W22=1,1,0),IF(X22=1,1,0),IF(Y22=1,1,0),IF(Z22=1,1,0),IF(AA22=1,1,0),IF(AB22=1,1,0),IF(AC22=1,1,0),IF(AD22=1,1,0),IF(AE22=1,1,0),IF(W23=1,1,0),IF(X23=1,1,0),IF(Y23=1,1,0),IF(Z23=1,1,0),IF(AA23=1,1,0),IF(AB23=1,1,0),IF(AC23=1,1,0),IF(AD23=1,1,0),IF(AE23=1,1,0))</f>
        <v>3</v>
      </c>
      <c r="AG22" s="349"/>
      <c r="AH22" s="350"/>
      <c r="AI22" s="351">
        <f>SUM(IF(AG22=1,1,0),IF(AH22=1,1,0),IF(AG23=1,1,0),IF(AH23=1,1,0))</f>
        <v>0</v>
      </c>
      <c r="AJ22" s="352"/>
      <c r="AK22" s="353"/>
      <c r="AL22" s="354">
        <f>SUM(L22,V22,AF22,AI22)+IF(AA24&lt;&gt;"",AA24,0)</f>
        <v>13</v>
      </c>
      <c r="AM22" s="355">
        <f>IF(AL22&gt;0,(SUM(AJ22,AJ23)),"")</f>
        <v>0</v>
      </c>
      <c r="AN22" s="355">
        <f>IF(AL22&gt;0,(SUM(AK22,AK23,AK24)),"")</f>
        <v>0</v>
      </c>
    </row>
    <row r="23" spans="1:40" ht="13.5" thickBot="1">
      <c r="A23" s="559"/>
      <c r="B23" s="666"/>
      <c r="C23" s="360"/>
      <c r="D23" s="358" t="s">
        <v>21</v>
      </c>
      <c r="E23" s="357"/>
      <c r="F23" s="357"/>
      <c r="G23" s="357"/>
      <c r="H23" s="357"/>
      <c r="I23" s="357"/>
      <c r="J23" s="357"/>
      <c r="K23" s="359"/>
      <c r="L23" s="344">
        <f>SUM(IF(C22="X",1,0),IF(D22="X",1,0),IF(E22="X",1,0),IF(F22="X",1,0),IF(G22="X",1,0),IF(H22="X",1,0),IF(I22="X",1,0),IF(J22="X",1,0),IF(K22="X",1,0),IF(C23="X",1,0),IF(D23="X",1,0),IF(E23="X",1,0),IF(F23="X",1,0),IF(G23="X",1,0),IF(H23="X",1,0),IF(I23="X",1,0),IF(J23="X",1,0),IF(K23="X",1,0))</f>
        <v>1</v>
      </c>
      <c r="M23" s="360"/>
      <c r="N23" s="361">
        <v>1</v>
      </c>
      <c r="O23" s="357"/>
      <c r="P23" s="357"/>
      <c r="Q23" s="357"/>
      <c r="R23" s="357"/>
      <c r="S23" s="357"/>
      <c r="T23" s="357"/>
      <c r="U23" s="359"/>
      <c r="V23" s="344">
        <f>SUM(IF(M22="X",1,0),IF(N22="X",1,0),IF(O22="X",1,0),IF(P22="X",1,0),IF(Q22="X",1,0),IF(R22="X",1,0),IF(S22="X",1,0),IF(T22="X",1,0),IF(U22="X",1,0),IF(M23="X",1,0),IF(N23="X",1,0),IF(O23="X",1,0),IF(P23="X",1,0),IF(Q23="X",1,0),IF(R23="X",1,0),IF(S23="X",1,0),IF(T23="X",1,0),IF(U23="X",1,0))</f>
        <v>0</v>
      </c>
      <c r="W23" s="356">
        <v>1</v>
      </c>
      <c r="X23" s="357"/>
      <c r="Y23" s="357"/>
      <c r="Z23" s="357"/>
      <c r="AA23" s="357"/>
      <c r="AB23" s="357"/>
      <c r="AC23" s="357"/>
      <c r="AD23" s="357"/>
      <c r="AE23" s="359"/>
      <c r="AF23" s="344">
        <f>SUM(IF(W22="X",1,0),IF(X22="X",1,0),IF(Y22="X",1,0),IF(Z22="X",1,0),IF(AA22="X",1,0),IF(AB22="X",1,0),IF(AC22="X",1,0),IF(AD22="X",1,0),IF(AE22="X",1,0),IF(W23="X",1,0),IF(X23="X",1,0),IF(Y23="X",1,0),IF(Z23="X",1,0),IF(AA23="X",1,0),IF(AB23="X",1,0),IF(AC23="X",1,0),IF(AD23="X",1,0),IF(AE23="X",1,0))</f>
        <v>0</v>
      </c>
      <c r="AG23" s="362"/>
      <c r="AH23" s="363"/>
      <c r="AI23" s="351">
        <f>SUM(IF(AG22="X",1,0),IF(AH22="X",1,0),IF(AG23="X",1,0),IF(AH23="X",1,0))</f>
        <v>0</v>
      </c>
      <c r="AJ23" s="387"/>
      <c r="AK23" s="388"/>
      <c r="AL23" s="364" t="e">
        <f>IF(AL22&gt;0,AL22/AL91,"")</f>
        <v>#REF!</v>
      </c>
      <c r="AM23" s="385">
        <f>IF(AL22&gt;0,AM22/AL22,"")</f>
        <v>0</v>
      </c>
      <c r="AN23" s="385">
        <f>IF(AL22&gt;0,AN22/AL22,"")</f>
        <v>0</v>
      </c>
    </row>
    <row r="24" spans="1:40" ht="13.5" thickBot="1">
      <c r="A24" s="562"/>
      <c r="B24" s="563"/>
      <c r="C24" s="566"/>
      <c r="D24" s="567"/>
      <c r="E24" s="567"/>
      <c r="F24" s="567"/>
      <c r="G24" s="567"/>
      <c r="H24" s="567"/>
      <c r="I24" s="567"/>
      <c r="J24" s="567"/>
      <c r="K24" s="568"/>
      <c r="L24" s="554"/>
      <c r="M24" s="566"/>
      <c r="N24" s="567"/>
      <c r="O24" s="567"/>
      <c r="P24" s="567"/>
      <c r="Q24" s="567"/>
      <c r="R24" s="567"/>
      <c r="S24" s="567"/>
      <c r="T24" s="567"/>
      <c r="U24" s="568"/>
      <c r="V24" s="554"/>
      <c r="W24" s="555" t="s">
        <v>22</v>
      </c>
      <c r="X24" s="556"/>
      <c r="Y24" s="556"/>
      <c r="Z24" s="557"/>
      <c r="AA24" s="577">
        <f>IF(SUM(L23,V23,AF23,AI23)&gt;0,SUM(L23,V23,AF23,AI23),"")</f>
        <v>1</v>
      </c>
      <c r="AB24" s="578"/>
      <c r="AC24" s="578"/>
      <c r="AD24" s="578"/>
      <c r="AE24" s="579"/>
      <c r="AF24" s="554"/>
      <c r="AG24" s="580"/>
      <c r="AH24" s="581"/>
      <c r="AI24" s="582"/>
      <c r="AJ24" s="366" t="s">
        <v>23</v>
      </c>
      <c r="AK24" s="353"/>
      <c r="AL24" s="596"/>
      <c r="AM24" s="597"/>
      <c r="AN24" s="598"/>
    </row>
    <row r="25" spans="1:40" ht="13.5" thickBot="1">
      <c r="A25" s="564"/>
      <c r="B25" s="565"/>
      <c r="C25" s="566"/>
      <c r="D25" s="567"/>
      <c r="E25" s="567"/>
      <c r="F25" s="567"/>
      <c r="G25" s="567"/>
      <c r="H25" s="567"/>
      <c r="I25" s="567"/>
      <c r="J25" s="567"/>
      <c r="K25" s="568"/>
      <c r="L25" s="554"/>
      <c r="M25" s="566"/>
      <c r="N25" s="567"/>
      <c r="O25" s="567"/>
      <c r="P25" s="567"/>
      <c r="Q25" s="567"/>
      <c r="R25" s="567"/>
      <c r="S25" s="567"/>
      <c r="T25" s="567"/>
      <c r="U25" s="568"/>
      <c r="V25" s="554"/>
      <c r="W25" s="526"/>
      <c r="X25" s="527"/>
      <c r="Y25" s="527"/>
      <c r="Z25" s="527"/>
      <c r="AA25" s="527"/>
      <c r="AB25" s="527"/>
      <c r="AC25" s="527"/>
      <c r="AD25" s="527"/>
      <c r="AE25" s="528"/>
      <c r="AF25" s="554"/>
      <c r="AG25" s="580"/>
      <c r="AH25" s="581"/>
      <c r="AI25" s="583"/>
      <c r="AJ25" s="367"/>
      <c r="AK25" s="474"/>
      <c r="AL25" s="599"/>
      <c r="AM25" s="600"/>
      <c r="AN25" s="601"/>
    </row>
    <row r="26" spans="1:40" ht="13.5" thickBot="1">
      <c r="A26" s="558" t="s">
        <v>162</v>
      </c>
      <c r="B26" s="667" t="s">
        <v>85</v>
      </c>
      <c r="C26" s="369"/>
      <c r="D26" s="341">
        <v>1</v>
      </c>
      <c r="E26" s="370"/>
      <c r="F26" s="370"/>
      <c r="G26" s="346" t="s">
        <v>21</v>
      </c>
      <c r="H26" s="370"/>
      <c r="I26" s="370"/>
      <c r="J26" s="341">
        <v>1</v>
      </c>
      <c r="K26" s="371"/>
      <c r="L26" s="372">
        <f>SUM(IF(C26=1,1,0),IF(D26=1,1,0),IF(E26=1,1,0),IF(F26=1,1,0),IF(G26=1,1,0),IF(H26=1,1,0),IF(I26=1,1,0),IF(J26=1,1,0),IF(K26=1,1,0),IF(C27=1,1,0),IF(D27=1,1,0),IF(E27=1,1,0),IF(F27=1,1,0),IF(G27=1,1,0),IF(H27=1,1,0),IF(I27=1,1,0),IF(J27=1,1,0),IF(K27=1,1,0))</f>
        <v>4</v>
      </c>
      <c r="M26" s="369"/>
      <c r="N26" s="341">
        <v>1</v>
      </c>
      <c r="O26" s="370"/>
      <c r="P26" s="370"/>
      <c r="Q26" s="341">
        <v>1</v>
      </c>
      <c r="R26" s="370"/>
      <c r="S26" s="370"/>
      <c r="T26" s="341">
        <v>1</v>
      </c>
      <c r="U26" s="371"/>
      <c r="V26" s="372">
        <f>SUM(IF(M26=1,1,0),IF(N26=1,1,0),IF(O26=1,1,0),IF(P26=1,1,0),IF(Q26=1,1,0),IF(R26=1,1,0),IF(S26=1,1,0),IF(T26=1,1,0),IF(U26=1,1,0),IF(M27=1,1,0),IF(N27=1,1,0),IF(O27=1,1,0),IF(P27=1,1,0),IF(Q27=1,1,0),IF(R27=1,1,0),IF(S27=1,1,0),IF(T27=1,1,0),IF(U27=1,1,0))</f>
        <v>5</v>
      </c>
      <c r="W26" s="340">
        <v>1</v>
      </c>
      <c r="X26" s="370"/>
      <c r="Y26" s="370"/>
      <c r="Z26" s="346" t="s">
        <v>21</v>
      </c>
      <c r="AA26" s="370"/>
      <c r="AB26" s="341">
        <v>1</v>
      </c>
      <c r="AC26" s="370"/>
      <c r="AD26" s="370"/>
      <c r="AE26" s="391">
        <v>1</v>
      </c>
      <c r="AF26" s="372">
        <f>SUM(IF(W26=1,1,0),IF(X26=1,1,0),IF(Y26=1,1,0),IF(Z26=1,1,0),IF(AA26=1,1,0),IF(AB26=1,1,0),IF(AC26=1,1,0),IF(AD26=1,1,0),IF(AE26=1,1,0),IF(W27=1,1,0),IF(X27=1,1,0),IF(Y27=1,1,0),IF(Z27=1,1,0),IF(AA27=1,1,0),IF(AB27=1,1,0),IF(AC27=1,1,0),IF(AD27=1,1,0),IF(AE27=1,1,0))</f>
        <v>3</v>
      </c>
      <c r="AG26" s="373"/>
      <c r="AH26" s="374"/>
      <c r="AI26" s="351">
        <f>SUM(IF(AG26=1,1,0),IF(AH26=1,1,0),IF(AG27=1,1,0),IF(AH27=1,1,0))</f>
        <v>0</v>
      </c>
      <c r="AJ26" s="383"/>
      <c r="AK26" s="384"/>
      <c r="AL26" s="354">
        <f>SUM(L26,V26,AF26,AI26)+IF(AA28&lt;&gt;"",AA28,0)</f>
        <v>14</v>
      </c>
      <c r="AM26" s="355">
        <f>IF(AL26&gt;0,(SUM(AJ26,AJ27)),"")</f>
        <v>0</v>
      </c>
      <c r="AN26" s="355">
        <f>IF(AL26&gt;0,(SUM(AK26,AK27,AK28)),"")</f>
        <v>0</v>
      </c>
    </row>
    <row r="27" spans="1:40" ht="13.5" thickBot="1">
      <c r="A27" s="559"/>
      <c r="B27" s="666"/>
      <c r="C27" s="356">
        <v>1</v>
      </c>
      <c r="D27" s="378"/>
      <c r="E27" s="378"/>
      <c r="F27" s="361">
        <v>1</v>
      </c>
      <c r="G27" s="378"/>
      <c r="H27" s="378"/>
      <c r="I27" s="378"/>
      <c r="J27" s="378"/>
      <c r="K27" s="379"/>
      <c r="L27" s="372">
        <f>SUM(IF(C26="X",1,0),IF(D26="X",1,0),IF(E26="X",1,0),IF(F26="X",1,0),IF(G26="X",1,0),IF(H26="X",1,0),IF(I26="X",1,0),IF(J26="X",1,0),IF(K26="X",1,0),IF(C27="X",1,0),IF(D27="X",1,0),IF(E27="X",1,0),IF(F27="X",1,0),IF(G27="X",1,0),IF(H27="X",1,0),IF(I27="X",1,0),IF(J27="X",1,0),IF(K27="X",1,0))</f>
        <v>1</v>
      </c>
      <c r="M27" s="356">
        <v>1</v>
      </c>
      <c r="N27" s="378"/>
      <c r="O27" s="361">
        <v>1</v>
      </c>
      <c r="P27" s="378"/>
      <c r="Q27" s="378"/>
      <c r="R27" s="378"/>
      <c r="S27" s="378"/>
      <c r="T27" s="378"/>
      <c r="U27" s="379"/>
      <c r="V27" s="372">
        <f>SUM(IF(M26="X",1,0),IF(N26="X",1,0),IF(O26="X",1,0),IF(P26="X",1,0),IF(Q26="X",1,0),IF(R26="X",1,0),IF(S26="X",1,0),IF(T26="X",1,0),IF(U26="X",1,0),IF(M27="X",1,0),IF(N27="X",1,0),IF(O27="X",1,0),IF(P27="X",1,0),IF(Q27="X",1,0),IF(R27="X",1,0),IF(S27="X",1,0),IF(T27="X",1,0),IF(U27="X",1,0))</f>
        <v>0</v>
      </c>
      <c r="W27" s="377"/>
      <c r="X27" s="378"/>
      <c r="Y27" s="378"/>
      <c r="Z27" s="378"/>
      <c r="AA27" s="378"/>
      <c r="AB27" s="378"/>
      <c r="AC27" s="378"/>
      <c r="AD27" s="378"/>
      <c r="AE27" s="379"/>
      <c r="AF27" s="372">
        <f>SUM(IF(W26="X",1,0),IF(X26="X",1,0),IF(Y26="X",1,0),IF(Z26="X",1,0),IF(AA26="X",1,0),IF(AB26="X",1,0),IF(AC26="X",1,0),IF(AD26="X",1,0),IF(AE26="X",1,0),IF(W27="X",1,0),IF(X27="X",1,0),IF(Y27="X",1,0),IF(Z27="X",1,0),IF(AA27="X",1,0),IF(AB27="X",1,0),IF(AC27="X",1,0),IF(AD27="X",1,0),IF(AE27="X",1,0))</f>
        <v>1</v>
      </c>
      <c r="AG27" s="381"/>
      <c r="AH27" s="382"/>
      <c r="AI27" s="351">
        <f>SUM(IF(AG26="X",1,0),IF(AH26="X",1,0),IF(AG27="X",1,0),IF(AH27="X",1,0))</f>
        <v>0</v>
      </c>
      <c r="AJ27" s="375"/>
      <c r="AK27" s="376"/>
      <c r="AL27" s="364" t="e">
        <f>IF(AL26&gt;0,AL26/AL91,"")</f>
        <v>#REF!</v>
      </c>
      <c r="AM27" s="385">
        <f>IF(AL26&gt;0,AM26/AL26,"")</f>
        <v>0</v>
      </c>
      <c r="AN27" s="385">
        <f>IF(AL26&gt;0,AN26/AL26,"")</f>
        <v>0</v>
      </c>
    </row>
    <row r="28" spans="1:40" ht="13.5" thickBot="1">
      <c r="A28" s="562"/>
      <c r="B28" s="563"/>
      <c r="C28" s="566"/>
      <c r="D28" s="567"/>
      <c r="E28" s="567"/>
      <c r="F28" s="567"/>
      <c r="G28" s="567"/>
      <c r="H28" s="567"/>
      <c r="I28" s="567"/>
      <c r="J28" s="567"/>
      <c r="K28" s="568"/>
      <c r="L28" s="554"/>
      <c r="M28" s="566"/>
      <c r="N28" s="567"/>
      <c r="O28" s="567"/>
      <c r="P28" s="567"/>
      <c r="Q28" s="567"/>
      <c r="R28" s="567"/>
      <c r="S28" s="567"/>
      <c r="T28" s="567"/>
      <c r="U28" s="568"/>
      <c r="V28" s="554"/>
      <c r="W28" s="555" t="s">
        <v>22</v>
      </c>
      <c r="X28" s="556"/>
      <c r="Y28" s="556"/>
      <c r="Z28" s="557"/>
      <c r="AA28" s="604">
        <f>IF(SUM(L27,V27,AF27,AI27)&gt;0,SUM(L27,V27,AF27,AI27),"")</f>
        <v>2</v>
      </c>
      <c r="AB28" s="605"/>
      <c r="AC28" s="605"/>
      <c r="AD28" s="605"/>
      <c r="AE28" s="606"/>
      <c r="AF28" s="554"/>
      <c r="AG28" s="584"/>
      <c r="AH28" s="585"/>
      <c r="AI28" s="582"/>
      <c r="AJ28" s="366" t="s">
        <v>23</v>
      </c>
      <c r="AK28" s="386"/>
      <c r="AL28" s="596"/>
      <c r="AM28" s="597"/>
      <c r="AN28" s="598"/>
    </row>
    <row r="29" spans="1:40" ht="13.5" thickBot="1">
      <c r="A29" s="564"/>
      <c r="B29" s="565"/>
      <c r="C29" s="566"/>
      <c r="D29" s="567"/>
      <c r="E29" s="567"/>
      <c r="F29" s="567"/>
      <c r="G29" s="567"/>
      <c r="H29" s="567"/>
      <c r="I29" s="567"/>
      <c r="J29" s="567"/>
      <c r="K29" s="568"/>
      <c r="L29" s="554"/>
      <c r="M29" s="566"/>
      <c r="N29" s="567"/>
      <c r="O29" s="567"/>
      <c r="P29" s="567"/>
      <c r="Q29" s="567"/>
      <c r="R29" s="567"/>
      <c r="S29" s="567"/>
      <c r="T29" s="567"/>
      <c r="U29" s="568"/>
      <c r="V29" s="554"/>
      <c r="W29" s="526"/>
      <c r="X29" s="527"/>
      <c r="Y29" s="527"/>
      <c r="Z29" s="527"/>
      <c r="AA29" s="527"/>
      <c r="AB29" s="527"/>
      <c r="AC29" s="527"/>
      <c r="AD29" s="527"/>
      <c r="AE29" s="528"/>
      <c r="AF29" s="554"/>
      <c r="AG29" s="586"/>
      <c r="AH29" s="587"/>
      <c r="AI29" s="583"/>
      <c r="AJ29" s="367"/>
      <c r="AK29" s="474"/>
      <c r="AL29" s="599"/>
      <c r="AM29" s="600"/>
      <c r="AN29" s="601"/>
    </row>
    <row r="30" spans="1:40" ht="13.5" thickBot="1">
      <c r="A30" s="558" t="s">
        <v>163</v>
      </c>
      <c r="B30" s="667" t="s">
        <v>86</v>
      </c>
      <c r="C30" s="340">
        <v>1</v>
      </c>
      <c r="D30" s="342"/>
      <c r="E30" s="342"/>
      <c r="F30" s="341">
        <v>1</v>
      </c>
      <c r="G30" s="342"/>
      <c r="H30" s="342"/>
      <c r="I30" s="341">
        <v>1</v>
      </c>
      <c r="J30" s="342"/>
      <c r="K30" s="347">
        <v>1</v>
      </c>
      <c r="L30" s="344">
        <f>SUM(IF(C30=1,1,0),IF(D30=1,1,0),IF(E30=1,1,0),IF(F30=1,1,0),IF(G30=1,1,0),IF(H30=1,1,0),IF(I30=1,1,0),IF(J30=1,1,0),IF(K30=1,1,0),IF(C31=1,1,0),IF(D31=1,1,0),IF(E31=1,1,0),IF(F31=1,1,0),IF(G31=1,1,0),IF(H31=1,1,0),IF(I31=1,1,0),IF(J31=1,1,0),IF(K31=1,1,0))</f>
        <v>5</v>
      </c>
      <c r="M30" s="340">
        <v>1</v>
      </c>
      <c r="N30" s="342"/>
      <c r="O30" s="342"/>
      <c r="P30" s="341">
        <v>1</v>
      </c>
      <c r="Q30" s="342"/>
      <c r="R30" s="342"/>
      <c r="S30" s="341">
        <v>1</v>
      </c>
      <c r="T30" s="342"/>
      <c r="U30" s="343"/>
      <c r="V30" s="344">
        <f>SUM(IF(M30=1,1,0),IF(N30=1,1,0),IF(O30=1,1,0),IF(P30=1,1,0),IF(Q30=1,1,0),IF(R30=1,1,0),IF(S30=1,1,0),IF(T30=1,1,0),IF(U30=1,1,0),IF(M31=1,1,0),IF(N31=1,1,0),IF(O31=1,1,0),IF(P31=1,1,0),IF(Q31=1,1,0),IF(R31=1,1,0),IF(S31=1,1,0),IF(T31=1,1,0),IF(U31=1,1,0))</f>
        <v>3</v>
      </c>
      <c r="W30" s="348"/>
      <c r="X30" s="342"/>
      <c r="Y30" s="341">
        <v>1</v>
      </c>
      <c r="Z30" s="342"/>
      <c r="AA30" s="341">
        <v>1</v>
      </c>
      <c r="AB30" s="342"/>
      <c r="AC30" s="342"/>
      <c r="AD30" s="341">
        <v>1</v>
      </c>
      <c r="AE30" s="343"/>
      <c r="AF30" s="344">
        <f>SUM(IF(W30=1,1,0),IF(X30=1,1,0),IF(Y30=1,1,0),IF(Z30=1,1,0),IF(AA30=1,1,0),IF(AB30=1,1,0),IF(AC30=1,1,0),IF(AD30=1,1,0),IF(AE30=1,1,0),IF(W31=1,1,0),IF(X31=1,1,0),IF(Y31=1,1,0),IF(Z31=1,1,0),IF(AA31=1,1,0),IF(AB31=1,1,0),IF(AC31=1,1,0),IF(AD31=1,1,0),IF(AE31=1,1,0))</f>
        <v>4</v>
      </c>
      <c r="AG30" s="349"/>
      <c r="AH30" s="350"/>
      <c r="AI30" s="351">
        <f>SUM(IF(AG30=1,1,0),IF(AH30=1,1,0),IF(AG31=1,1,0),IF(AH31=1,1,0))</f>
        <v>0</v>
      </c>
      <c r="AJ30" s="387"/>
      <c r="AK30" s="388"/>
      <c r="AL30" s="354">
        <f>SUM(L30,V30,AF30,AI30)+IF(AA32&lt;&gt;"",AA32,0)</f>
        <v>12</v>
      </c>
      <c r="AM30" s="355">
        <f>IF(AL30&gt;0,(SUM(AJ30,AJ31)),"")</f>
        <v>0</v>
      </c>
      <c r="AN30" s="355">
        <f>IF(AL30&gt;0,(SUM(AK30,AK31,AK32)),"")</f>
        <v>0</v>
      </c>
    </row>
    <row r="31" spans="1:40" ht="13.5" thickBot="1">
      <c r="A31" s="559"/>
      <c r="B31" s="666"/>
      <c r="C31" s="360"/>
      <c r="D31" s="357"/>
      <c r="E31" s="361">
        <v>1</v>
      </c>
      <c r="F31" s="357"/>
      <c r="G31" s="357"/>
      <c r="H31" s="357"/>
      <c r="I31" s="357"/>
      <c r="J31" s="357"/>
      <c r="K31" s="359"/>
      <c r="L31" s="344">
        <f>SUM(IF(C30="X",1,0),IF(D30="X",1,0),IF(E30="X",1,0),IF(F30="X",1,0),IF(G30="X",1,0),IF(H30="X",1,0),IF(I30="X",1,0),IF(J30="X",1,0),IF(K30="X",1,0),IF(C31="X",1,0),IF(D31="X",1,0),IF(E31="X",1,0),IF(F31="X",1,0),IF(G31="X",1,0),IF(H31="X",1,0),IF(I31="X",1,0),IF(J31="X",1,0),IF(K31="X",1,0))</f>
        <v>0</v>
      </c>
      <c r="M31" s="360"/>
      <c r="N31" s="357"/>
      <c r="O31" s="357"/>
      <c r="P31" s="357"/>
      <c r="Q31" s="357"/>
      <c r="R31" s="357"/>
      <c r="S31" s="357"/>
      <c r="T31" s="357"/>
      <c r="U31" s="359"/>
      <c r="V31" s="344">
        <f>SUM(IF(M30="X",1,0),IF(N30="X",1,0),IF(O30="X",1,0),IF(P30="X",1,0),IF(Q30="X",1,0),IF(R30="X",1,0),IF(S30="X",1,0),IF(T30="X",1,0),IF(U30="X",1,0),IF(M31="X",1,0),IF(N31="X",1,0),IF(O31="X",1,0),IF(P31="X",1,0),IF(Q31="X",1,0),IF(R31="X",1,0),IF(S31="X",1,0),IF(T31="X",1,0),IF(U31="X",1,0))</f>
        <v>0</v>
      </c>
      <c r="W31" s="360"/>
      <c r="X31" s="361">
        <v>1</v>
      </c>
      <c r="Y31" s="357"/>
      <c r="Z31" s="357"/>
      <c r="AA31" s="357"/>
      <c r="AB31" s="357"/>
      <c r="AC31" s="357"/>
      <c r="AD31" s="357"/>
      <c r="AE31" s="359"/>
      <c r="AF31" s="344">
        <f>SUM(IF(W30="X",1,0),IF(X30="X",1,0),IF(Y30="X",1,0),IF(Z30="X",1,0),IF(AA30="X",1,0),IF(AB30="X",1,0),IF(AC30="X",1,0),IF(AD30="X",1,0),IF(AE30="X",1,0),IF(W31="X",1,0),IF(X31="X",1,0),IF(Y31="X",1,0),IF(Z31="X",1,0),IF(AA31="X",1,0),IF(AB31="X",1,0),IF(AC31="X",1,0),IF(AD31="X",1,0),IF(AE31="X",1,0))</f>
        <v>0</v>
      </c>
      <c r="AG31" s="362"/>
      <c r="AH31" s="363"/>
      <c r="AI31" s="351">
        <f>SUM(IF(AG30="X",1,0),IF(AH30="X",1,0),IF(AG31="X",1,0),IF(AH31="X",1,0))</f>
        <v>0</v>
      </c>
      <c r="AJ31" s="392"/>
      <c r="AK31" s="393"/>
      <c r="AL31" s="364" t="e">
        <f>IF(AL30&gt;0,AL30/AL91,"")</f>
        <v>#REF!</v>
      </c>
      <c r="AM31" s="385">
        <f>IF(AL30&gt;0,AM30/AL30,"")</f>
        <v>0</v>
      </c>
      <c r="AN31" s="385">
        <f>IF(AL30&gt;0,AN30/AL30,"")</f>
        <v>0</v>
      </c>
    </row>
    <row r="32" spans="1:40" ht="13.5" thickBot="1">
      <c r="A32" s="562"/>
      <c r="B32" s="563"/>
      <c r="C32" s="566"/>
      <c r="D32" s="567"/>
      <c r="E32" s="567"/>
      <c r="F32" s="567"/>
      <c r="G32" s="567"/>
      <c r="H32" s="567"/>
      <c r="I32" s="567"/>
      <c r="J32" s="567"/>
      <c r="K32" s="568"/>
      <c r="L32" s="554"/>
      <c r="M32" s="566"/>
      <c r="N32" s="567"/>
      <c r="O32" s="567"/>
      <c r="P32" s="567"/>
      <c r="Q32" s="567"/>
      <c r="R32" s="567"/>
      <c r="S32" s="567"/>
      <c r="T32" s="567"/>
      <c r="U32" s="568"/>
      <c r="V32" s="554"/>
      <c r="W32" s="555" t="s">
        <v>22</v>
      </c>
      <c r="X32" s="556"/>
      <c r="Y32" s="556"/>
      <c r="Z32" s="557"/>
      <c r="AA32" s="604">
        <f>IF(SUM(L31,V31,AF31,AI31)&gt;0,SUM(L31,V31,AF31,AI31),"")</f>
      </c>
      <c r="AB32" s="605"/>
      <c r="AC32" s="605"/>
      <c r="AD32" s="605"/>
      <c r="AE32" s="606"/>
      <c r="AF32" s="554"/>
      <c r="AG32" s="580"/>
      <c r="AH32" s="581"/>
      <c r="AI32" s="582"/>
      <c r="AJ32" s="366" t="s">
        <v>23</v>
      </c>
      <c r="AK32" s="353"/>
      <c r="AL32" s="596"/>
      <c r="AM32" s="597"/>
      <c r="AN32" s="598"/>
    </row>
    <row r="33" spans="1:40" ht="13.5" thickBot="1">
      <c r="A33" s="564"/>
      <c r="B33" s="565"/>
      <c r="C33" s="566"/>
      <c r="D33" s="567"/>
      <c r="E33" s="567"/>
      <c r="F33" s="567"/>
      <c r="G33" s="567"/>
      <c r="H33" s="567"/>
      <c r="I33" s="567"/>
      <c r="J33" s="567"/>
      <c r="K33" s="568"/>
      <c r="L33" s="554"/>
      <c r="M33" s="566"/>
      <c r="N33" s="567"/>
      <c r="O33" s="567"/>
      <c r="P33" s="567"/>
      <c r="Q33" s="567"/>
      <c r="R33" s="567"/>
      <c r="S33" s="567"/>
      <c r="T33" s="567"/>
      <c r="U33" s="568"/>
      <c r="V33" s="554"/>
      <c r="W33" s="526"/>
      <c r="X33" s="527"/>
      <c r="Y33" s="527"/>
      <c r="Z33" s="527"/>
      <c r="AA33" s="527"/>
      <c r="AB33" s="527"/>
      <c r="AC33" s="527"/>
      <c r="AD33" s="527"/>
      <c r="AE33" s="528"/>
      <c r="AF33" s="554"/>
      <c r="AG33" s="580"/>
      <c r="AH33" s="581"/>
      <c r="AI33" s="583"/>
      <c r="AJ33" s="367"/>
      <c r="AK33" s="474"/>
      <c r="AL33" s="599"/>
      <c r="AM33" s="600"/>
      <c r="AN33" s="601"/>
    </row>
    <row r="34" spans="1:40" ht="13.5" thickBot="1">
      <c r="A34" s="558" t="s">
        <v>164</v>
      </c>
      <c r="B34" s="667" t="s">
        <v>87</v>
      </c>
      <c r="C34" s="340">
        <v>1</v>
      </c>
      <c r="D34" s="370"/>
      <c r="E34" s="370"/>
      <c r="F34" s="341">
        <v>1</v>
      </c>
      <c r="G34" s="370"/>
      <c r="H34" s="370"/>
      <c r="I34" s="370"/>
      <c r="J34" s="341">
        <v>1</v>
      </c>
      <c r="K34" s="391">
        <v>1</v>
      </c>
      <c r="L34" s="372">
        <f>SUM(IF(C34=1,1,0),IF(D34=1,1,0),IF(E34=1,1,0),IF(F34=1,1,0),IF(G34=1,1,0),IF(H34=1,1,0),IF(I34=1,1,0),IF(J34=1,1,0),IF(K34=1,1,0),IF(C35=1,1,0),IF(D35=1,1,0),IF(E35=1,1,0),IF(F35=1,1,0),IF(G35=1,1,0),IF(H35=1,1,0),IF(I35=1,1,0),IF(J35=1,1,0),IF(K35=1,1,0))</f>
        <v>5</v>
      </c>
      <c r="M34" s="340">
        <v>1</v>
      </c>
      <c r="N34" s="370"/>
      <c r="O34" s="370"/>
      <c r="P34" s="341">
        <v>1</v>
      </c>
      <c r="Q34" s="370"/>
      <c r="R34" s="370"/>
      <c r="S34" s="370"/>
      <c r="T34" s="341">
        <v>1</v>
      </c>
      <c r="U34" s="391">
        <v>1</v>
      </c>
      <c r="V34" s="372">
        <f>SUM(IF(M34=1,1,0),IF(N34=1,1,0),IF(O34=1,1,0),IF(P34=1,1,0),IF(Q34=1,1,0),IF(R34=1,1,0),IF(S34=1,1,0),IF(T34=1,1,0),IF(U34=1,1,0),IF(M35=1,1,0),IF(N35=1,1,0),IF(O35=1,1,0),IF(P35=1,1,0),IF(Q35=1,1,0),IF(R35=1,1,0),IF(S35=1,1,0),IF(T35=1,1,0),IF(U35=1,1,0))</f>
        <v>6</v>
      </c>
      <c r="W34" s="369"/>
      <c r="X34" s="370"/>
      <c r="Y34" s="370"/>
      <c r="Z34" s="341">
        <v>1</v>
      </c>
      <c r="AA34" s="341">
        <v>1</v>
      </c>
      <c r="AB34" s="370"/>
      <c r="AC34" s="370"/>
      <c r="AD34" s="341">
        <v>1</v>
      </c>
      <c r="AE34" s="371"/>
      <c r="AF34" s="372">
        <f>SUM(IF(W34=1,1,0),IF(X34=1,1,0),IF(Y34=1,1,0),IF(Z34=1,1,0),IF(AA34=1,1,0),IF(AB34=1,1,0),IF(AC34=1,1,0),IF(AD34=1,1,0),IF(AE34=1,1,0),IF(W35=1,1,0),IF(X35=1,1,0),IF(Y35=1,1,0),IF(Z35=1,1,0),IF(AA35=1,1,0),IF(AB35=1,1,0),IF(AC35=1,1,0),IF(AD35=1,1,0),IF(AE35=1,1,0))</f>
        <v>4</v>
      </c>
      <c r="AG34" s="373"/>
      <c r="AH34" s="374"/>
      <c r="AI34" s="351">
        <f>SUM(IF(AG34=1,1,0),IF(AH34=1,1,0),IF(AG35=1,1,0),IF(AH35=1,1,0))</f>
        <v>0</v>
      </c>
      <c r="AJ34" s="383"/>
      <c r="AK34" s="384"/>
      <c r="AL34" s="354">
        <f>SUM(L34,V34,AF34,AI34)+IF(AA36&lt;&gt;"",AA36,0)</f>
        <v>15</v>
      </c>
      <c r="AM34" s="355">
        <f>IF(AL34&gt;0,(SUM(AJ34,AJ35)),"")</f>
        <v>0</v>
      </c>
      <c r="AN34" s="355">
        <f>IF(AL34&gt;0,(SUM(AK34,AK35,AK36)),"")</f>
        <v>0</v>
      </c>
    </row>
    <row r="35" spans="1:40" ht="13.5" thickBot="1">
      <c r="A35" s="559"/>
      <c r="B35" s="666"/>
      <c r="C35" s="377"/>
      <c r="D35" s="378"/>
      <c r="E35" s="361">
        <v>1</v>
      </c>
      <c r="F35" s="378"/>
      <c r="G35" s="378"/>
      <c r="H35" s="378"/>
      <c r="I35" s="378"/>
      <c r="J35" s="378"/>
      <c r="K35" s="379"/>
      <c r="L35" s="372">
        <f>SUM(IF(C34="X",1,0),IF(D34="X",1,0),IF(E34="X",1,0),IF(F34="X",1,0),IF(G34="X",1,0),IF(H34="X",1,0),IF(I34="X",1,0),IF(J34="X",1,0),IF(K34="X",1,0),IF(C35="X",1,0),IF(D35="X",1,0),IF(E35="X",1,0),IF(F35="X",1,0),IF(G35="X",1,0),IF(H35="X",1,0),IF(I35="X",1,0),IF(J35="X",1,0),IF(K35="X",1,0))</f>
        <v>0</v>
      </c>
      <c r="M35" s="377"/>
      <c r="N35" s="361">
        <v>1</v>
      </c>
      <c r="O35" s="361">
        <v>1</v>
      </c>
      <c r="P35" s="378"/>
      <c r="Q35" s="378"/>
      <c r="R35" s="378"/>
      <c r="S35" s="378"/>
      <c r="T35" s="378"/>
      <c r="U35" s="379"/>
      <c r="V35" s="372">
        <f>SUM(IF(M34="X",1,0),IF(N34="X",1,0),IF(O34="X",1,0),IF(P34="X",1,0),IF(Q34="X",1,0),IF(R34="X",1,0),IF(S34="X",1,0),IF(T34="X",1,0),IF(U34="X",1,0),IF(M35="X",1,0),IF(N35="X",1,0),IF(O35="X",1,0),IF(P35="X",1,0),IF(Q35="X",1,0),IF(R35="X",1,0),IF(S35="X",1,0),IF(T35="X",1,0),IF(U35="X",1,0))</f>
        <v>0</v>
      </c>
      <c r="W35" s="377"/>
      <c r="X35" s="361">
        <v>1</v>
      </c>
      <c r="Y35" s="378"/>
      <c r="Z35" s="378"/>
      <c r="AA35" s="378"/>
      <c r="AB35" s="378"/>
      <c r="AC35" s="378"/>
      <c r="AD35" s="378"/>
      <c r="AE35" s="379"/>
      <c r="AF35" s="372">
        <f>SUM(IF(W34="X",1,0),IF(X34="X",1,0),IF(Y34="X",1,0),IF(Z34="X",1,0),IF(AA34="X",1,0),IF(AB34="X",1,0),IF(AC34="X",1,0),IF(AD34="X",1,0),IF(AE34="X",1,0),IF(W35="X",1,0),IF(X35="X",1,0),IF(Y35="X",1,0),IF(Z35="X",1,0),IF(AA35="X",1,0),IF(AB35="X",1,0),IF(AC35="X",1,0),IF(AD35="X",1,0),IF(AE35="X",1,0))</f>
        <v>0</v>
      </c>
      <c r="AG35" s="381"/>
      <c r="AH35" s="382"/>
      <c r="AI35" s="351">
        <f>SUM(IF(AG34="X",1,0),IF(AH34="X",1,0),IF(AG35="X",1,0),IF(AH35="X",1,0))</f>
        <v>0</v>
      </c>
      <c r="AJ35" s="375"/>
      <c r="AK35" s="376"/>
      <c r="AL35" s="364" t="e">
        <f>IF(AL34&gt;0,AL34/AL91,"")</f>
        <v>#REF!</v>
      </c>
      <c r="AM35" s="385">
        <f>IF(AL34&gt;0,AM34/AL34,"")</f>
        <v>0</v>
      </c>
      <c r="AN35" s="385">
        <f>IF(AL34&gt;0,AN34/AL34,"")</f>
        <v>0</v>
      </c>
    </row>
    <row r="36" spans="1:40" ht="13.5" thickBot="1">
      <c r="A36" s="562"/>
      <c r="B36" s="563"/>
      <c r="C36" s="566"/>
      <c r="D36" s="567"/>
      <c r="E36" s="567"/>
      <c r="F36" s="567"/>
      <c r="G36" s="567"/>
      <c r="H36" s="567"/>
      <c r="I36" s="567"/>
      <c r="J36" s="567"/>
      <c r="K36" s="568"/>
      <c r="L36" s="554"/>
      <c r="M36" s="566"/>
      <c r="N36" s="567"/>
      <c r="O36" s="567"/>
      <c r="P36" s="567"/>
      <c r="Q36" s="567"/>
      <c r="R36" s="567"/>
      <c r="S36" s="567"/>
      <c r="T36" s="567"/>
      <c r="U36" s="568"/>
      <c r="V36" s="554"/>
      <c r="W36" s="555" t="s">
        <v>22</v>
      </c>
      <c r="X36" s="556"/>
      <c r="Y36" s="556"/>
      <c r="Z36" s="557"/>
      <c r="AA36" s="604">
        <f>IF(SUM(L35,V35,AF35,AI35)&gt;0,SUM(L35,V35,AF35,AI35),"")</f>
      </c>
      <c r="AB36" s="605"/>
      <c r="AC36" s="605"/>
      <c r="AD36" s="605"/>
      <c r="AE36" s="606"/>
      <c r="AF36" s="554"/>
      <c r="AG36" s="584"/>
      <c r="AH36" s="585"/>
      <c r="AI36" s="582"/>
      <c r="AJ36" s="366" t="s">
        <v>23</v>
      </c>
      <c r="AK36" s="386"/>
      <c r="AL36" s="596"/>
      <c r="AM36" s="597"/>
      <c r="AN36" s="598"/>
    </row>
    <row r="37" spans="1:40" ht="13.5" thickBot="1">
      <c r="A37" s="564"/>
      <c r="B37" s="565"/>
      <c r="C37" s="566"/>
      <c r="D37" s="567"/>
      <c r="E37" s="567"/>
      <c r="F37" s="567"/>
      <c r="G37" s="567"/>
      <c r="H37" s="567"/>
      <c r="I37" s="567"/>
      <c r="J37" s="567"/>
      <c r="K37" s="568"/>
      <c r="L37" s="554"/>
      <c r="M37" s="566"/>
      <c r="N37" s="567"/>
      <c r="O37" s="567"/>
      <c r="P37" s="567"/>
      <c r="Q37" s="567"/>
      <c r="R37" s="567"/>
      <c r="S37" s="567"/>
      <c r="T37" s="567"/>
      <c r="U37" s="568"/>
      <c r="V37" s="554"/>
      <c r="W37" s="526"/>
      <c r="X37" s="527"/>
      <c r="Y37" s="527"/>
      <c r="Z37" s="527"/>
      <c r="AA37" s="527"/>
      <c r="AB37" s="527"/>
      <c r="AC37" s="527"/>
      <c r="AD37" s="527"/>
      <c r="AE37" s="528"/>
      <c r="AF37" s="554"/>
      <c r="AG37" s="586"/>
      <c r="AH37" s="587"/>
      <c r="AI37" s="583"/>
      <c r="AJ37" s="367"/>
      <c r="AK37" s="474"/>
      <c r="AL37" s="599"/>
      <c r="AM37" s="600"/>
      <c r="AN37" s="601"/>
    </row>
    <row r="38" spans="1:40" ht="13.5" thickBot="1">
      <c r="A38" s="558" t="s">
        <v>165</v>
      </c>
      <c r="B38" s="667" t="s">
        <v>88</v>
      </c>
      <c r="C38" s="348"/>
      <c r="D38" s="342"/>
      <c r="E38" s="341">
        <v>1</v>
      </c>
      <c r="F38" s="342"/>
      <c r="G38" s="342"/>
      <c r="H38" s="341">
        <v>1</v>
      </c>
      <c r="I38" s="342"/>
      <c r="J38" s="341">
        <v>1</v>
      </c>
      <c r="K38" s="343"/>
      <c r="L38" s="344">
        <f>SUM(IF(C38=1,1,0),IF(D38=1,1,0),IF(E38=1,1,0),IF(F38=1,1,0),IF(G38=1,1,0),IF(H38=1,1,0),IF(I38=1,1,0),IF(J38=1,1,0),IF(K38=1,1,0),IF(C39=1,1,0),IF(D39=1,1,0),IF(E39=1,1,0),IF(F39=1,1,0),IF(G39=1,1,0),IF(H39=1,1,0),IF(I39=1,1,0),IF(J39=1,1,0),IF(K39=1,1,0))</f>
        <v>5</v>
      </c>
      <c r="M38" s="348"/>
      <c r="N38" s="342"/>
      <c r="O38" s="341">
        <v>1</v>
      </c>
      <c r="P38" s="342"/>
      <c r="Q38" s="342"/>
      <c r="R38" s="341">
        <v>1</v>
      </c>
      <c r="S38" s="342"/>
      <c r="T38" s="341">
        <v>1</v>
      </c>
      <c r="U38" s="343"/>
      <c r="V38" s="344">
        <f>SUM(IF(M38=1,1,0),IF(N38=1,1,0),IF(O38=1,1,0),IF(P38=1,1,0),IF(Q38=1,1,0),IF(R38=1,1,0),IF(S38=1,1,0),IF(T38=1,1,0),IF(U38=1,1,0),IF(M39=1,1,0),IF(N39=1,1,0),IF(O39=1,1,0),IF(P39=1,1,0),IF(Q39=1,1,0),IF(R39=1,1,0),IF(S39=1,1,0),IF(T39=1,1,0),IF(U39=1,1,0))</f>
        <v>4</v>
      </c>
      <c r="W38" s="348"/>
      <c r="X38" s="341">
        <v>1</v>
      </c>
      <c r="Y38" s="342"/>
      <c r="Z38" s="341">
        <v>1</v>
      </c>
      <c r="AA38" s="342"/>
      <c r="AB38" s="342"/>
      <c r="AC38" s="341">
        <v>1</v>
      </c>
      <c r="AD38" s="342"/>
      <c r="AE38" s="343"/>
      <c r="AF38" s="344">
        <f>SUM(IF(W38=1,1,0),IF(X38=1,1,0),IF(Y38=1,1,0),IF(Z38=1,1,0),IF(AA38=1,1,0),IF(AB38=1,1,0),IF(AC38=1,1,0),IF(AD38=1,1,0),IF(AE38=1,1,0),IF(W39=1,1,0),IF(X39=1,1,0),IF(Y39=1,1,0),IF(Z39=1,1,0),IF(AA39=1,1,0),IF(AB39=1,1,0),IF(AC39=1,1,0),IF(AD39=1,1,0),IF(AE39=1,1,0))</f>
        <v>4</v>
      </c>
      <c r="AG38" s="349"/>
      <c r="AH38" s="350"/>
      <c r="AI38" s="351">
        <f>SUM(IF(AG38=1,1,0),IF(AH38=1,1,0),IF(AG39=1,1,0),IF(AH39=1,1,0))</f>
        <v>0</v>
      </c>
      <c r="AJ38" s="387"/>
      <c r="AK38" s="388"/>
      <c r="AL38" s="354">
        <f>SUM(L38,V38,AF38,AI38)+IF(AA40&lt;&gt;"",AA40,0)</f>
        <v>13</v>
      </c>
      <c r="AM38" s="355">
        <f>IF(AL38&gt;0,(SUM(AJ38,AJ39)),"")</f>
        <v>0</v>
      </c>
      <c r="AN38" s="355">
        <f>IF(AL38&gt;0,(SUM(AK38,AK39,AK40)),"")</f>
        <v>0</v>
      </c>
    </row>
    <row r="39" spans="1:40" ht="13.5" thickBot="1">
      <c r="A39" s="559"/>
      <c r="B39" s="666"/>
      <c r="C39" s="360"/>
      <c r="D39" s="361">
        <v>1</v>
      </c>
      <c r="E39" s="357"/>
      <c r="F39" s="361">
        <v>1</v>
      </c>
      <c r="G39" s="357"/>
      <c r="H39" s="357"/>
      <c r="I39" s="357"/>
      <c r="J39" s="357"/>
      <c r="K39" s="359"/>
      <c r="L39" s="344">
        <f>SUM(IF(C38="X",1,0),IF(D38="X",1,0),IF(E38="X",1,0),IF(F38="X",1,0),IF(G38="X",1,0),IF(H38="X",1,0),IF(I38="X",1,0),IF(J38="X",1,0),IF(K38="X",1,0),IF(C39="X",1,0),IF(D39="X",1,0),IF(E39="X",1,0),IF(F39="X",1,0),IF(G39="X",1,0),IF(H39="X",1,0),IF(I39="X",1,0),IF(J39="X",1,0),IF(K39="X",1,0))</f>
        <v>0</v>
      </c>
      <c r="M39" s="360"/>
      <c r="N39" s="361">
        <v>1</v>
      </c>
      <c r="O39" s="357"/>
      <c r="P39" s="357"/>
      <c r="Q39" s="357"/>
      <c r="R39" s="357"/>
      <c r="S39" s="357"/>
      <c r="T39" s="357"/>
      <c r="U39" s="359"/>
      <c r="V39" s="344">
        <f>SUM(IF(M38="X",1,0),IF(N38="X",1,0),IF(O38="X",1,0),IF(P38="X",1,0),IF(Q38="X",1,0),IF(R38="X",1,0),IF(S38="X",1,0),IF(T38="X",1,0),IF(U38="X",1,0),IF(M39="X",1,0),IF(N39="X",1,0),IF(O39="X",1,0),IF(P39="X",1,0),IF(Q39="X",1,0),IF(R39="X",1,0),IF(S39="X",1,0),IF(T39="X",1,0),IF(U39="X",1,0))</f>
        <v>0</v>
      </c>
      <c r="W39" s="356">
        <v>1</v>
      </c>
      <c r="X39" s="357"/>
      <c r="Y39" s="357"/>
      <c r="Z39" s="357"/>
      <c r="AA39" s="357"/>
      <c r="AB39" s="357"/>
      <c r="AC39" s="357"/>
      <c r="AD39" s="357"/>
      <c r="AE39" s="359"/>
      <c r="AF39" s="344">
        <f>SUM(IF(W38="X",1,0),IF(X38="X",1,0),IF(Y38="X",1,0),IF(Z38="X",1,0),IF(AA38="X",1,0),IF(AB38="X",1,0),IF(AC38="X",1,0),IF(AD38="X",1,0),IF(AE38="X",1,0),IF(W39="X",1,0),IF(X39="X",1,0),IF(Y39="X",1,0),IF(Z39="X",1,0),IF(AA39="X",1,0),IF(AB39="X",1,0),IF(AC39="X",1,0),IF(AD39="X",1,0),IF(AE39="X",1,0))</f>
        <v>0</v>
      </c>
      <c r="AG39" s="362"/>
      <c r="AH39" s="363"/>
      <c r="AI39" s="351">
        <f>SUM(IF(AG38="X",1,0),IF(AH38="X",1,0),IF(AG39="X",1,0),IF(AH39="X",1,0))</f>
        <v>0</v>
      </c>
      <c r="AJ39" s="392"/>
      <c r="AK39" s="393"/>
      <c r="AL39" s="364" t="e">
        <f>IF(AL38&gt;0,AL38/AL91,"")</f>
        <v>#REF!</v>
      </c>
      <c r="AM39" s="385">
        <f>IF(AL38&gt;0,AM38/AL38,"")</f>
        <v>0</v>
      </c>
      <c r="AN39" s="385">
        <f>IF(AL38&gt;0,AN38/AL38,"")</f>
        <v>0</v>
      </c>
    </row>
    <row r="40" spans="1:40" ht="13.5" thickBot="1">
      <c r="A40" s="562"/>
      <c r="B40" s="563"/>
      <c r="C40" s="566"/>
      <c r="D40" s="567"/>
      <c r="E40" s="567"/>
      <c r="F40" s="567"/>
      <c r="G40" s="567"/>
      <c r="H40" s="567"/>
      <c r="I40" s="567"/>
      <c r="J40" s="567"/>
      <c r="K40" s="567"/>
      <c r="L40" s="554"/>
      <c r="M40" s="566"/>
      <c r="N40" s="567"/>
      <c r="O40" s="567"/>
      <c r="P40" s="567"/>
      <c r="Q40" s="567"/>
      <c r="R40" s="567"/>
      <c r="S40" s="567"/>
      <c r="T40" s="567"/>
      <c r="U40" s="567"/>
      <c r="V40" s="554"/>
      <c r="W40" s="555" t="s">
        <v>22</v>
      </c>
      <c r="X40" s="556"/>
      <c r="Y40" s="556"/>
      <c r="Z40" s="557"/>
      <c r="AA40" s="604">
        <f>IF(SUM(L39,V39,AF39,AI39)&gt;0,SUM(L39,V39,AF39,AI39),"")</f>
      </c>
      <c r="AB40" s="605"/>
      <c r="AC40" s="605"/>
      <c r="AD40" s="605"/>
      <c r="AE40" s="606"/>
      <c r="AF40" s="554"/>
      <c r="AG40" s="580"/>
      <c r="AH40" s="581"/>
      <c r="AI40" s="582"/>
      <c r="AJ40" s="366" t="s">
        <v>23</v>
      </c>
      <c r="AK40" s="353"/>
      <c r="AL40" s="596"/>
      <c r="AM40" s="597"/>
      <c r="AN40" s="598"/>
    </row>
    <row r="41" spans="1:40" ht="13.5" thickBot="1">
      <c r="A41" s="564"/>
      <c r="B41" s="565"/>
      <c r="C41" s="566"/>
      <c r="D41" s="567"/>
      <c r="E41" s="567"/>
      <c r="F41" s="567"/>
      <c r="G41" s="567"/>
      <c r="H41" s="567"/>
      <c r="I41" s="567"/>
      <c r="J41" s="567"/>
      <c r="K41" s="567"/>
      <c r="L41" s="554"/>
      <c r="M41" s="566"/>
      <c r="N41" s="567"/>
      <c r="O41" s="567"/>
      <c r="P41" s="567"/>
      <c r="Q41" s="567"/>
      <c r="R41" s="567"/>
      <c r="S41" s="567"/>
      <c r="T41" s="567"/>
      <c r="U41" s="567"/>
      <c r="V41" s="554"/>
      <c r="W41" s="526"/>
      <c r="X41" s="527"/>
      <c r="Y41" s="527"/>
      <c r="Z41" s="527"/>
      <c r="AA41" s="527"/>
      <c r="AB41" s="527"/>
      <c r="AC41" s="527"/>
      <c r="AD41" s="527"/>
      <c r="AE41" s="528"/>
      <c r="AF41" s="554"/>
      <c r="AG41" s="580"/>
      <c r="AH41" s="581"/>
      <c r="AI41" s="583"/>
      <c r="AJ41" s="367"/>
      <c r="AK41" s="474"/>
      <c r="AL41" s="599"/>
      <c r="AM41" s="600"/>
      <c r="AN41" s="601"/>
    </row>
    <row r="42" spans="1:40" ht="13.5" thickBot="1">
      <c r="A42" s="558" t="s">
        <v>0</v>
      </c>
      <c r="B42" s="668" t="s">
        <v>89</v>
      </c>
      <c r="C42" s="369"/>
      <c r="D42" s="370"/>
      <c r="E42" s="346" t="s">
        <v>21</v>
      </c>
      <c r="F42" s="370"/>
      <c r="G42" s="341">
        <v>1</v>
      </c>
      <c r="H42" s="370"/>
      <c r="I42" s="341">
        <v>1</v>
      </c>
      <c r="J42" s="370"/>
      <c r="K42" s="371"/>
      <c r="L42" s="372">
        <f>SUM(IF(C42=1,1,0),IF(D42=1,1,0),IF(E42=1,1,0),IF(F42=1,1,0),IF(G42=1,1,0),IF(H42=1,1,0),IF(I42=1,1,0),IF(J42=1,1,0),IF(K42=1,1,0),IF(C43=1,1,0),IF(D43=1,1,0),IF(E43=1,1,0),IF(F43=1,1,0),IF(G43=1,1,0),IF(H43=1,1,0),IF(I43=1,1,0),IF(J43=1,1,0),IF(K43=1,1,0))</f>
        <v>2</v>
      </c>
      <c r="M42" s="369"/>
      <c r="N42" s="370"/>
      <c r="O42" s="341">
        <v>1</v>
      </c>
      <c r="P42" s="370"/>
      <c r="Q42" s="341">
        <v>1</v>
      </c>
      <c r="R42" s="370"/>
      <c r="S42" s="341">
        <v>1</v>
      </c>
      <c r="T42" s="370"/>
      <c r="U42" s="371"/>
      <c r="V42" s="372">
        <f>SUM(IF(M42=1,1,0),IF(N42=1,1,0),IF(O42=1,1,0),IF(P42=1,1,0),IF(Q42=1,1,0),IF(R42=1,1,0),IF(S42=1,1,0),IF(T42=1,1,0),IF(U42=1,1,0),IF(M43=1,1,0),IF(N43=1,1,0),IF(O43=1,1,0),IF(P43=1,1,0),IF(Q43=1,1,0),IF(R43=1,1,0),IF(S43=1,1,0),IF(T43=1,1,0),IF(U43=1,1,0))</f>
        <v>4</v>
      </c>
      <c r="W42" s="340">
        <v>1</v>
      </c>
      <c r="X42" s="370"/>
      <c r="Y42" s="341">
        <v>1</v>
      </c>
      <c r="Z42" s="370"/>
      <c r="AA42" s="370"/>
      <c r="AB42" s="370"/>
      <c r="AC42" s="341">
        <v>1</v>
      </c>
      <c r="AD42" s="370"/>
      <c r="AE42" s="391">
        <v>1</v>
      </c>
      <c r="AF42" s="372">
        <f>SUM(IF(W42=1,1,0),IF(X42=1,1,0),IF(Y42=1,1,0),IF(Z42=1,1,0),IF(AA42=1,1,0),IF(AB42=1,1,0),IF(AC42=1,1,0),IF(AD42=1,1,0),IF(AE42=1,1,0),IF(W43=1,1,0),IF(X43=1,1,0),IF(Y43=1,1,0),IF(Z43=1,1,0),IF(AA43=1,1,0),IF(AB43=1,1,0),IF(AC43=1,1,0),IF(AD43=1,1,0),IF(AE43=1,1,0))</f>
        <v>4</v>
      </c>
      <c r="AG42" s="373"/>
      <c r="AH42" s="374"/>
      <c r="AI42" s="351">
        <f>SUM(IF(AG42=1,1,0),IF(AH42=1,1,0),IF(AG43=1,1,0),IF(AH43=1,1,0))</f>
        <v>0</v>
      </c>
      <c r="AJ42" s="383"/>
      <c r="AK42" s="384"/>
      <c r="AL42" s="354">
        <f>SUM(L42,V42,AF42,AI42)+IF(AA44&lt;&gt;"",AA44,0)</f>
        <v>12</v>
      </c>
      <c r="AM42" s="355">
        <f>IF(AL42&gt;0,(SUM(AJ42,AJ43)),"")</f>
        <v>0</v>
      </c>
      <c r="AN42" s="355">
        <f>IF(AL42&gt;0,(SUM(AK42,AK43,AK44)),"")</f>
        <v>0</v>
      </c>
    </row>
    <row r="43" spans="1:40" ht="13.5" thickBot="1">
      <c r="A43" s="559"/>
      <c r="B43" s="669"/>
      <c r="C43" s="377"/>
      <c r="D43" s="358" t="s">
        <v>21</v>
      </c>
      <c r="E43" s="378"/>
      <c r="F43" s="378"/>
      <c r="G43" s="378"/>
      <c r="H43" s="378"/>
      <c r="I43" s="378"/>
      <c r="J43" s="378"/>
      <c r="K43" s="379"/>
      <c r="L43" s="372">
        <f>SUM(IF(C42="X",1,0),IF(D42="X",1,0),IF(E42="X",1,0),IF(F42="X",1,0),IF(G42="X",1,0),IF(H42="X",1,0),IF(I42="X",1,0),IF(J42="X",1,0),IF(K42="X",1,0),IF(C43="X",1,0),IF(D43="X",1,0),IF(E43="X",1,0),IF(F43="X",1,0),IF(G43="X",1,0),IF(H43="X",1,0),IF(I43="X",1,0),IF(J43="X",1,0),IF(K43="X",1,0))</f>
        <v>2</v>
      </c>
      <c r="M43" s="377"/>
      <c r="N43" s="361">
        <v>1</v>
      </c>
      <c r="O43" s="378"/>
      <c r="P43" s="378"/>
      <c r="Q43" s="378"/>
      <c r="R43" s="378"/>
      <c r="S43" s="378"/>
      <c r="T43" s="378"/>
      <c r="U43" s="379"/>
      <c r="V43" s="372">
        <f>SUM(IF(M42="X",1,0),IF(N42="X",1,0),IF(O42="X",1,0),IF(P42="X",1,0),IF(Q42="X",1,0),IF(R42="X",1,0),IF(S42="X",1,0),IF(T42="X",1,0),IF(U42="X",1,0),IF(M43="X",1,0),IF(N43="X",1,0),IF(O43="X",1,0),IF(P43="X",1,0),IF(Q43="X",1,0),IF(R43="X",1,0),IF(S43="X",1,0),IF(T43="X",1,0),IF(U43="X",1,0))</f>
        <v>0</v>
      </c>
      <c r="W43" s="377"/>
      <c r="X43" s="378"/>
      <c r="Y43" s="378"/>
      <c r="Z43" s="378"/>
      <c r="AA43" s="378"/>
      <c r="AB43" s="378"/>
      <c r="AC43" s="378"/>
      <c r="AD43" s="378"/>
      <c r="AE43" s="379"/>
      <c r="AF43" s="372">
        <f>SUM(IF(W42="X",1,0),IF(X42="X",1,0),IF(Y42="X",1,0),IF(Z42="X",1,0),IF(AA42="X",1,0),IF(AB42="X",1,0),IF(AC42="X",1,0),IF(AD42="X",1,0),IF(AE42="X",1,0),IF(W43="X",1,0),IF(X43="X",1,0),IF(Y43="X",1,0),IF(Z43="X",1,0),IF(AA43="X",1,0),IF(AB43="X",1,0),IF(AC43="X",1,0),IF(AD43="X",1,0),IF(AE43="X",1,0))</f>
        <v>0</v>
      </c>
      <c r="AG43" s="381"/>
      <c r="AH43" s="382"/>
      <c r="AI43" s="351">
        <f>SUM(IF(AG42="X",1,0),IF(AH42="X",1,0),IF(AG43="X",1,0),IF(AH43="X",1,0))</f>
        <v>0</v>
      </c>
      <c r="AJ43" s="375"/>
      <c r="AK43" s="376"/>
      <c r="AL43" s="364" t="e">
        <f>IF(AL42&gt;0,AL42/AL91,"")</f>
        <v>#REF!</v>
      </c>
      <c r="AM43" s="385">
        <f>IF(AL42&gt;0,AM42/AL42,"")</f>
        <v>0</v>
      </c>
      <c r="AN43" s="385">
        <f>IF(AL42&gt;0,AN42/AL42,"")</f>
        <v>0</v>
      </c>
    </row>
    <row r="44" spans="1:40" ht="13.5" thickBot="1">
      <c r="A44" s="562"/>
      <c r="B44" s="563"/>
      <c r="C44" s="566"/>
      <c r="D44" s="567"/>
      <c r="E44" s="567"/>
      <c r="F44" s="567"/>
      <c r="G44" s="567"/>
      <c r="H44" s="567"/>
      <c r="I44" s="567"/>
      <c r="J44" s="567"/>
      <c r="K44" s="567"/>
      <c r="L44" s="554"/>
      <c r="M44" s="566"/>
      <c r="N44" s="567"/>
      <c r="O44" s="567"/>
      <c r="P44" s="567"/>
      <c r="Q44" s="567"/>
      <c r="R44" s="567"/>
      <c r="S44" s="567"/>
      <c r="T44" s="567"/>
      <c r="U44" s="567"/>
      <c r="V44" s="554"/>
      <c r="W44" s="555" t="s">
        <v>22</v>
      </c>
      <c r="X44" s="556"/>
      <c r="Y44" s="556"/>
      <c r="Z44" s="557"/>
      <c r="AA44" s="604">
        <f>IF(SUM(L43,V43,AF43,AI43)&gt;0,SUM(L43,V43,AF43,AI43),"")</f>
        <v>2</v>
      </c>
      <c r="AB44" s="605"/>
      <c r="AC44" s="605"/>
      <c r="AD44" s="605"/>
      <c r="AE44" s="606"/>
      <c r="AF44" s="554"/>
      <c r="AG44" s="584"/>
      <c r="AH44" s="585"/>
      <c r="AI44" s="582"/>
      <c r="AJ44" s="366" t="s">
        <v>23</v>
      </c>
      <c r="AK44" s="386"/>
      <c r="AL44" s="596"/>
      <c r="AM44" s="597"/>
      <c r="AN44" s="598"/>
    </row>
    <row r="45" spans="1:40" ht="13.5" thickBot="1">
      <c r="A45" s="564"/>
      <c r="B45" s="565"/>
      <c r="C45" s="566"/>
      <c r="D45" s="567"/>
      <c r="E45" s="567"/>
      <c r="F45" s="567"/>
      <c r="G45" s="567"/>
      <c r="H45" s="567"/>
      <c r="I45" s="567"/>
      <c r="J45" s="567"/>
      <c r="K45" s="567"/>
      <c r="L45" s="554"/>
      <c r="M45" s="566"/>
      <c r="N45" s="567"/>
      <c r="O45" s="567"/>
      <c r="P45" s="567"/>
      <c r="Q45" s="567"/>
      <c r="R45" s="567"/>
      <c r="S45" s="567"/>
      <c r="T45" s="567"/>
      <c r="U45" s="567"/>
      <c r="V45" s="554"/>
      <c r="W45" s="526"/>
      <c r="X45" s="527"/>
      <c r="Y45" s="527"/>
      <c r="Z45" s="527"/>
      <c r="AA45" s="527"/>
      <c r="AB45" s="527"/>
      <c r="AC45" s="527"/>
      <c r="AD45" s="527"/>
      <c r="AE45" s="528"/>
      <c r="AF45" s="554"/>
      <c r="AG45" s="586"/>
      <c r="AH45" s="587"/>
      <c r="AI45" s="583"/>
      <c r="AJ45" s="367"/>
      <c r="AK45" s="474"/>
      <c r="AL45" s="599"/>
      <c r="AM45" s="600"/>
      <c r="AN45" s="601"/>
    </row>
    <row r="46" spans="1:40" ht="13.5" thickBot="1">
      <c r="A46" s="558" t="s">
        <v>2</v>
      </c>
      <c r="B46" s="575" t="s">
        <v>90</v>
      </c>
      <c r="C46" s="345" t="s">
        <v>21</v>
      </c>
      <c r="D46" s="342"/>
      <c r="E46" s="341">
        <v>1</v>
      </c>
      <c r="F46" s="342"/>
      <c r="G46" s="341">
        <v>1</v>
      </c>
      <c r="H46" s="342"/>
      <c r="I46" s="341">
        <v>1</v>
      </c>
      <c r="J46" s="342"/>
      <c r="K46" s="389" t="s">
        <v>21</v>
      </c>
      <c r="L46" s="344">
        <f>SUM(IF(C46=1,1,0),IF(D46=1,1,0),IF(E46=1,1,0),IF(F46=1,1,0),IF(G46=1,1,0),IF(H46=1,1,0),IF(I46=1,1,0),IF(J46=1,1,0),IF(K46=1,1,0),IF(C47=1,1,0),IF(D47=1,1,0),IF(E47=1,1,0),IF(F47=1,1,0),IF(G47=1,1,0),IF(H47=1,1,0),IF(I47=1,1,0),IF(J47=1,1,0),IF(K47=1,1,0))</f>
        <v>5</v>
      </c>
      <c r="M46" s="340">
        <v>1</v>
      </c>
      <c r="N46" s="342"/>
      <c r="O46" s="341">
        <v>1</v>
      </c>
      <c r="P46" s="342"/>
      <c r="Q46" s="341">
        <v>1</v>
      </c>
      <c r="R46" s="342"/>
      <c r="S46" s="341">
        <v>1</v>
      </c>
      <c r="T46" s="342"/>
      <c r="U46" s="347">
        <v>1</v>
      </c>
      <c r="V46" s="344">
        <f>SUM(IF(M46=1,1,0),IF(N46=1,1,0),IF(O46=1,1,0),IF(P46=1,1,0),IF(Q46=1,1,0),IF(R46=1,1,0),IF(S46=1,1,0),IF(T46=1,1,0),IF(U46=1,1,0),IF(M47=1,1,0),IF(N47=1,1,0),IF(O47=1,1,0),IF(P47=1,1,0),IF(Q47=1,1,0),IF(R47=1,1,0),IF(S47=1,1,0),IF(T47=1,1,0),IF(U47=1,1,0))</f>
        <v>6</v>
      </c>
      <c r="W46" s="340">
        <v>1</v>
      </c>
      <c r="X46" s="342"/>
      <c r="Y46" s="341">
        <v>1</v>
      </c>
      <c r="Z46" s="342"/>
      <c r="AA46" s="341">
        <v>1</v>
      </c>
      <c r="AB46" s="342"/>
      <c r="AC46" s="341">
        <v>1</v>
      </c>
      <c r="AD46" s="342"/>
      <c r="AE46" s="347">
        <v>1</v>
      </c>
      <c r="AF46" s="344">
        <f>SUM(IF(W46=1,1,0),IF(X46=1,1,0),IF(Y46=1,1,0),IF(Z46=1,1,0),IF(AA46=1,1,0),IF(AB46=1,1,0),IF(AC46=1,1,0),IF(AD46=1,1,0),IF(AE46=1,1,0),IF(W47=1,1,0),IF(X47=1,1,0),IF(Y47=1,1,0),IF(Z47=1,1,0),IF(AA47=1,1,0),IF(AB47=1,1,0),IF(AC47=1,1,0),IF(AD47=1,1,0),IF(AE47=1,1,0))</f>
        <v>6</v>
      </c>
      <c r="AG46" s="349"/>
      <c r="AH46" s="350"/>
      <c r="AI46" s="351">
        <f>SUM(IF(AG46=1,1,0),IF(AH46=1,1,0),IF(AG47=1,1,0),IF(AH47=1,1,0))</f>
        <v>0</v>
      </c>
      <c r="AJ46" s="387"/>
      <c r="AK46" s="388"/>
      <c r="AL46" s="354">
        <f>SUM(L46,V46,AF46,AI46)+IF(AA48&lt;&gt;"",AA48,0)</f>
        <v>19</v>
      </c>
      <c r="AM46" s="355">
        <f>IF(AL46&gt;0,(SUM(AJ46,AJ47)),"")</f>
        <v>0</v>
      </c>
      <c r="AN46" s="355">
        <f>IF(AL46&gt;0,(SUM(AK46,AK47,AK48)),"")</f>
        <v>0</v>
      </c>
    </row>
    <row r="47" spans="1:40" ht="13.5" thickBot="1">
      <c r="A47" s="670"/>
      <c r="B47" s="576"/>
      <c r="C47" s="360"/>
      <c r="D47" s="361">
        <v>1</v>
      </c>
      <c r="E47" s="357"/>
      <c r="F47" s="361">
        <v>1</v>
      </c>
      <c r="G47" s="357"/>
      <c r="H47" s="357"/>
      <c r="I47" s="357"/>
      <c r="J47" s="357"/>
      <c r="K47" s="359"/>
      <c r="L47" s="344">
        <f>SUM(IF(C46="X",1,0),IF(D46="X",1,0),IF(E46="X",1,0),IF(F46="X",1,0),IF(G46="X",1,0),IF(H46="X",1,0),IF(I46="X",1,0),IF(J46="X",1,0),IF(K46="X",1,0),IF(C47="X",1,0),IF(D47="X",1,0),IF(E47="X",1,0),IF(F47="X",1,0),IF(G47="X",1,0),IF(H47="X",1,0),IF(I47="X",1,0),IF(J47="X",1,0),IF(K47="X",1,0))</f>
        <v>2</v>
      </c>
      <c r="M47" s="360"/>
      <c r="N47" s="361">
        <v>1</v>
      </c>
      <c r="O47" s="357"/>
      <c r="P47" s="357"/>
      <c r="Q47" s="357"/>
      <c r="R47" s="357"/>
      <c r="S47" s="357"/>
      <c r="T47" s="357"/>
      <c r="U47" s="359"/>
      <c r="V47" s="344">
        <f>SUM(IF(M46="X",1,0),IF(N46="X",1,0),IF(O46="X",1,0),IF(P46="X",1,0),IF(Q46="X",1,0),IF(R46="X",1,0),IF(S46="X",1,0),IF(T46="X",1,0),IF(U46="X",1,0),IF(M47="X",1,0),IF(N47="X",1,0),IF(O47="X",1,0),IF(P47="X",1,0),IF(Q47="X",1,0),IF(R47="X",1,0),IF(S47="X",1,0),IF(T47="X",1,0),IF(U47="X",1,0))</f>
        <v>0</v>
      </c>
      <c r="W47" s="360"/>
      <c r="X47" s="361">
        <v>1</v>
      </c>
      <c r="Y47" s="357"/>
      <c r="Z47" s="357"/>
      <c r="AA47" s="357"/>
      <c r="AB47" s="357"/>
      <c r="AC47" s="357"/>
      <c r="AD47" s="357"/>
      <c r="AE47" s="359"/>
      <c r="AF47" s="344">
        <f>SUM(IF(W46="X",1,0),IF(X46="X",1,0),IF(Y46="X",1,0),IF(Z46="X",1,0),IF(AA46="X",1,0),IF(AB46="X",1,0),IF(AC46="X",1,0),IF(AD46="X",1,0),IF(AE46="X",1,0),IF(W47="X",1,0),IF(X47="X",1,0),IF(Y47="X",1,0),IF(Z47="X",1,0),IF(AA47="X",1,0),IF(AB47="X",1,0),IF(AC47="X",1,0),IF(AD47="X",1,0),IF(AE47="X",1,0))</f>
        <v>0</v>
      </c>
      <c r="AG47" s="362"/>
      <c r="AH47" s="363"/>
      <c r="AI47" s="351">
        <f>SUM(IF(AG46="X",1,0),IF(AH46="X",1,0),IF(AG47="X",1,0),IF(AH47="X",1,0))</f>
        <v>0</v>
      </c>
      <c r="AJ47" s="392"/>
      <c r="AK47" s="393"/>
      <c r="AL47" s="364" t="e">
        <f>IF(AL46&gt;0,AL46/AL91,"")</f>
        <v>#REF!</v>
      </c>
      <c r="AM47" s="385">
        <f>IF(AL46&gt;0,AM46/AL46,"")</f>
        <v>0</v>
      </c>
      <c r="AN47" s="385">
        <f>IF(AL46&gt;0,AN46/AL46,"")</f>
        <v>0</v>
      </c>
    </row>
    <row r="48" spans="1:40" ht="13.5" thickBot="1">
      <c r="A48" s="562"/>
      <c r="B48" s="563"/>
      <c r="C48" s="566"/>
      <c r="D48" s="567"/>
      <c r="E48" s="567"/>
      <c r="F48" s="567"/>
      <c r="G48" s="567"/>
      <c r="H48" s="567"/>
      <c r="I48" s="567"/>
      <c r="J48" s="567"/>
      <c r="K48" s="567"/>
      <c r="L48" s="554"/>
      <c r="M48" s="566"/>
      <c r="N48" s="567"/>
      <c r="O48" s="567"/>
      <c r="P48" s="567"/>
      <c r="Q48" s="567"/>
      <c r="R48" s="567"/>
      <c r="S48" s="567"/>
      <c r="T48" s="567"/>
      <c r="U48" s="567"/>
      <c r="V48" s="554"/>
      <c r="W48" s="555" t="s">
        <v>22</v>
      </c>
      <c r="X48" s="556"/>
      <c r="Y48" s="556"/>
      <c r="Z48" s="557"/>
      <c r="AA48" s="604">
        <f>IF(SUM(L47,V47,AF47,AI47)&gt;0,SUM(L47,V47,AF47,AI47),"")</f>
        <v>2</v>
      </c>
      <c r="AB48" s="605"/>
      <c r="AC48" s="605"/>
      <c r="AD48" s="605"/>
      <c r="AE48" s="606"/>
      <c r="AF48" s="554"/>
      <c r="AG48" s="580"/>
      <c r="AH48" s="581"/>
      <c r="AI48" s="582"/>
      <c r="AJ48" s="366" t="s">
        <v>23</v>
      </c>
      <c r="AK48" s="353"/>
      <c r="AL48" s="596"/>
      <c r="AM48" s="597"/>
      <c r="AN48" s="598"/>
    </row>
    <row r="49" spans="1:40" ht="13.5" thickBot="1">
      <c r="A49" s="564"/>
      <c r="B49" s="565"/>
      <c r="C49" s="566"/>
      <c r="D49" s="567"/>
      <c r="E49" s="567"/>
      <c r="F49" s="567"/>
      <c r="G49" s="567"/>
      <c r="H49" s="567"/>
      <c r="I49" s="567"/>
      <c r="J49" s="567"/>
      <c r="K49" s="567"/>
      <c r="L49" s="554"/>
      <c r="M49" s="566"/>
      <c r="N49" s="567"/>
      <c r="O49" s="567"/>
      <c r="P49" s="567"/>
      <c r="Q49" s="567"/>
      <c r="R49" s="567"/>
      <c r="S49" s="567"/>
      <c r="T49" s="567"/>
      <c r="U49" s="567"/>
      <c r="V49" s="554"/>
      <c r="W49" s="526"/>
      <c r="X49" s="527"/>
      <c r="Y49" s="527"/>
      <c r="Z49" s="527"/>
      <c r="AA49" s="527"/>
      <c r="AB49" s="527"/>
      <c r="AC49" s="527"/>
      <c r="AD49" s="527"/>
      <c r="AE49" s="528"/>
      <c r="AF49" s="554"/>
      <c r="AG49" s="580"/>
      <c r="AH49" s="581"/>
      <c r="AI49" s="583"/>
      <c r="AJ49" s="367"/>
      <c r="AK49" s="474"/>
      <c r="AL49" s="599"/>
      <c r="AM49" s="600"/>
      <c r="AN49" s="601"/>
    </row>
    <row r="50" spans="1:40" ht="13.5" thickBot="1">
      <c r="A50" s="610" t="s">
        <v>3</v>
      </c>
      <c r="B50" s="671" t="s">
        <v>91</v>
      </c>
      <c r="C50" s="369"/>
      <c r="D50" s="341">
        <v>1</v>
      </c>
      <c r="E50" s="370"/>
      <c r="F50" s="341">
        <v>1</v>
      </c>
      <c r="G50" s="370"/>
      <c r="H50" s="341">
        <v>1</v>
      </c>
      <c r="I50" s="370"/>
      <c r="J50" s="370"/>
      <c r="K50" s="371"/>
      <c r="L50" s="372">
        <f>SUM(IF(C50=1,1,0),IF(D50=1,1,0),IF(E50=1,1,0),IF(F50=1,1,0),IF(G50=1,1,0),IF(H50=1,1,0),IF(I50=1,1,0),IF(J50=1,1,0),IF(K50=1,1,0),IF(C51=1,1,0),IF(D51=1,1,0),IF(E51=1,1,0),IF(F51=1,1,0),IF(G51=1,1,0),IF(H51=1,1,0),IF(I51=1,1,0),IF(J51=1,1,0),IF(K51=1,1,0))</f>
        <v>5</v>
      </c>
      <c r="M50" s="369"/>
      <c r="N50" s="341">
        <v>1</v>
      </c>
      <c r="O50" s="370"/>
      <c r="P50" s="346" t="s">
        <v>21</v>
      </c>
      <c r="Q50" s="370"/>
      <c r="R50" s="341">
        <v>1</v>
      </c>
      <c r="S50" s="370"/>
      <c r="T50" s="370"/>
      <c r="U50" s="371"/>
      <c r="V50" s="372">
        <f>SUM(IF(M50=1,1,0),IF(N50=1,1,0),IF(O50=1,1,0),IF(P50=1,1,0),IF(Q50=1,1,0),IF(R50=1,1,0),IF(S50=1,1,0),IF(T50=1,1,0),IF(U50=1,1,0),IF(M51=1,1,0),IF(N51=1,1,0),IF(O51=1,1,0),IF(P51=1,1,0),IF(Q51=1,1,0),IF(R51=1,1,0),IF(S51=1,1,0),IF(T51=1,1,0),IF(U51=1,1,0))</f>
        <v>4</v>
      </c>
      <c r="W50" s="369"/>
      <c r="X50" s="341">
        <v>1</v>
      </c>
      <c r="Y50" s="370"/>
      <c r="Z50" s="370"/>
      <c r="AA50" s="370"/>
      <c r="AB50" s="341">
        <v>1</v>
      </c>
      <c r="AC50" s="370"/>
      <c r="AD50" s="341">
        <v>1</v>
      </c>
      <c r="AE50" s="371"/>
      <c r="AF50" s="372">
        <f>SUM(IF(W50=1,1,0),IF(X50=1,1,0),IF(Y50=1,1,0),IF(Z50=1,1,0),IF(AA50=1,1,0),IF(AB50=1,1,0),IF(AC50=1,1,0),IF(AD50=1,1,0),IF(AE50=1,1,0),IF(W51=1,1,0),IF(X51=1,1,0),IF(Y51=1,1,0),IF(Z51=1,1,0),IF(AA51=1,1,0),IF(AB51=1,1,0),IF(AC51=1,1,0),IF(AD51=1,1,0),IF(AE51=1,1,0))</f>
        <v>3</v>
      </c>
      <c r="AG50" s="373"/>
      <c r="AH50" s="374"/>
      <c r="AI50" s="351">
        <f>SUM(IF(AG50=1,1,0),IF(AH50=1,1,0),IF(AG51=1,1,0),IF(AH51=1,1,0))</f>
        <v>0</v>
      </c>
      <c r="AJ50" s="383"/>
      <c r="AK50" s="384"/>
      <c r="AL50" s="354">
        <f>SUM(L50,V50,AF50,AI50)+IF(AA52&lt;&gt;"",AA52,0)</f>
        <v>14</v>
      </c>
      <c r="AM50" s="355">
        <f>IF(AL50&gt;0,(SUM(AJ50,AJ51)),"")</f>
        <v>0</v>
      </c>
      <c r="AN50" s="355">
        <f>IF(AL50&gt;0,(SUM(AK50,AK51,AK52)),"")</f>
        <v>0</v>
      </c>
    </row>
    <row r="51" spans="1:40" ht="13.5" thickBot="1">
      <c r="A51" s="611"/>
      <c r="B51" s="672"/>
      <c r="C51" s="356">
        <v>1</v>
      </c>
      <c r="D51" s="378"/>
      <c r="E51" s="361">
        <v>1</v>
      </c>
      <c r="F51" s="378"/>
      <c r="G51" s="378"/>
      <c r="H51" s="378"/>
      <c r="I51" s="378"/>
      <c r="J51" s="378"/>
      <c r="K51" s="379"/>
      <c r="L51" s="372">
        <f>SUM(IF(C50="X",1,0),IF(D50="X",1,0),IF(E50="X",1,0),IF(F50="X",1,0),IF(G50="X",1,0),IF(H50="X",1,0),IF(I50="X",1,0),IF(J50="X",1,0),IF(K50="X",1,0),IF(C51="X",1,0),IF(D51="X",1,0),IF(E51="X",1,0),IF(F51="X",1,0),IF(G51="X",1,0),IF(H51="X",1,0),IF(I51="X",1,0),IF(J51="X",1,0),IF(K51="X",1,0))</f>
        <v>0</v>
      </c>
      <c r="M51" s="356">
        <v>1</v>
      </c>
      <c r="N51" s="378"/>
      <c r="O51" s="361">
        <v>1</v>
      </c>
      <c r="P51" s="378"/>
      <c r="Q51" s="378"/>
      <c r="R51" s="378"/>
      <c r="S51" s="378"/>
      <c r="T51" s="378"/>
      <c r="U51" s="379"/>
      <c r="V51" s="372">
        <f>SUM(IF(M50="X",1,0),IF(N50="X",1,0),IF(O50="X",1,0),IF(P50="X",1,0),IF(Q50="X",1,0),IF(R50="X",1,0),IF(S50="X",1,0),IF(T50="X",1,0),IF(U50="X",1,0),IF(M51="X",1,0),IF(N51="X",1,0),IF(O51="X",1,0),IF(P51="X",1,0),IF(Q51="X",1,0),IF(R51="X",1,0),IF(S51="X",1,0),IF(T51="X",1,0),IF(U51="X",1,0))</f>
        <v>1</v>
      </c>
      <c r="W51" s="380" t="s">
        <v>21</v>
      </c>
      <c r="X51" s="378"/>
      <c r="Y51" s="378"/>
      <c r="Z51" s="378"/>
      <c r="AA51" s="378"/>
      <c r="AB51" s="378"/>
      <c r="AC51" s="378"/>
      <c r="AD51" s="378"/>
      <c r="AE51" s="379"/>
      <c r="AF51" s="372">
        <f>SUM(IF(W50="X",1,0),IF(X50="X",1,0),IF(Y50="X",1,0),IF(Z50="X",1,0),IF(AA50="X",1,0),IF(AB50="X",1,0),IF(AC50="X",1,0),IF(AD50="X",1,0),IF(AE50="X",1,0),IF(W51="X",1,0),IF(X51="X",1,0),IF(Y51="X",1,0),IF(Z51="X",1,0),IF(AA51="X",1,0),IF(AB51="X",1,0),IF(AC51="X",1,0),IF(AD51="X",1,0),IF(AE51="X",1,0))</f>
        <v>1</v>
      </c>
      <c r="AG51" s="381"/>
      <c r="AH51" s="382"/>
      <c r="AI51" s="351">
        <f>SUM(IF(AG50="X",1,0),IF(AH50="X",1,0),IF(AG51="X",1,0),IF(AH51="X",1,0))</f>
        <v>0</v>
      </c>
      <c r="AJ51" s="398"/>
      <c r="AK51" s="399"/>
      <c r="AL51" s="364" t="e">
        <f>IF(AL50&gt;0,AL50/AL91,"")</f>
        <v>#REF!</v>
      </c>
      <c r="AM51" s="385">
        <f>IF(AL50&gt;0,AM50/AL50,"")</f>
        <v>0</v>
      </c>
      <c r="AN51" s="385">
        <f>IF(AL50&gt;0,AN50/AL50,"")</f>
        <v>0</v>
      </c>
    </row>
    <row r="52" spans="1:40" ht="13.5" thickBot="1">
      <c r="A52" s="562"/>
      <c r="B52" s="563"/>
      <c r="C52" s="566"/>
      <c r="D52" s="567"/>
      <c r="E52" s="567"/>
      <c r="F52" s="567"/>
      <c r="G52" s="567"/>
      <c r="H52" s="567"/>
      <c r="I52" s="567"/>
      <c r="J52" s="567"/>
      <c r="K52" s="567"/>
      <c r="L52" s="554"/>
      <c r="M52" s="566"/>
      <c r="N52" s="567"/>
      <c r="O52" s="567"/>
      <c r="P52" s="567"/>
      <c r="Q52" s="567"/>
      <c r="R52" s="567"/>
      <c r="S52" s="567"/>
      <c r="T52" s="567"/>
      <c r="U52" s="567"/>
      <c r="V52" s="554"/>
      <c r="W52" s="607" t="s">
        <v>22</v>
      </c>
      <c r="X52" s="608"/>
      <c r="Y52" s="608"/>
      <c r="Z52" s="609"/>
      <c r="AA52" s="604">
        <f>IF(SUM(L51,V51,AF51,AI51)&gt;0,SUM(L51,V51,AF51,AI51),"")</f>
        <v>2</v>
      </c>
      <c r="AB52" s="605"/>
      <c r="AC52" s="605"/>
      <c r="AD52" s="605"/>
      <c r="AE52" s="606"/>
      <c r="AF52" s="554"/>
      <c r="AG52" s="584"/>
      <c r="AH52" s="585"/>
      <c r="AI52" s="582"/>
      <c r="AJ52" s="366" t="s">
        <v>23</v>
      </c>
      <c r="AK52" s="386"/>
      <c r="AL52" s="596"/>
      <c r="AM52" s="597"/>
      <c r="AN52" s="598"/>
    </row>
    <row r="53" spans="1:40" ht="13.5" thickBot="1">
      <c r="A53" s="564"/>
      <c r="B53" s="565"/>
      <c r="C53" s="566"/>
      <c r="D53" s="567"/>
      <c r="E53" s="567"/>
      <c r="F53" s="567"/>
      <c r="G53" s="567"/>
      <c r="H53" s="567"/>
      <c r="I53" s="567"/>
      <c r="J53" s="567"/>
      <c r="K53" s="567"/>
      <c r="L53" s="554"/>
      <c r="M53" s="566"/>
      <c r="N53" s="567"/>
      <c r="O53" s="567"/>
      <c r="P53" s="567"/>
      <c r="Q53" s="567"/>
      <c r="R53" s="567"/>
      <c r="S53" s="567"/>
      <c r="T53" s="567"/>
      <c r="U53" s="567"/>
      <c r="V53" s="554"/>
      <c r="W53" s="526"/>
      <c r="X53" s="527"/>
      <c r="Y53" s="527"/>
      <c r="Z53" s="527"/>
      <c r="AA53" s="527"/>
      <c r="AB53" s="527"/>
      <c r="AC53" s="527"/>
      <c r="AD53" s="527"/>
      <c r="AE53" s="528"/>
      <c r="AF53" s="554"/>
      <c r="AG53" s="586"/>
      <c r="AH53" s="587"/>
      <c r="AI53" s="583"/>
      <c r="AJ53" s="367"/>
      <c r="AK53" s="474"/>
      <c r="AL53" s="599"/>
      <c r="AM53" s="600"/>
      <c r="AN53" s="601"/>
    </row>
    <row r="54" spans="1:40" ht="13.5" thickBot="1">
      <c r="A54" s="610" t="s">
        <v>4</v>
      </c>
      <c r="B54" s="560" t="s">
        <v>92</v>
      </c>
      <c r="C54" s="340">
        <v>1</v>
      </c>
      <c r="D54" s="342"/>
      <c r="E54" s="342"/>
      <c r="F54" s="341">
        <v>1</v>
      </c>
      <c r="G54" s="342"/>
      <c r="H54" s="346" t="s">
        <v>21</v>
      </c>
      <c r="I54" s="342"/>
      <c r="J54" s="342"/>
      <c r="K54" s="347">
        <v>1</v>
      </c>
      <c r="L54" s="344">
        <f>SUM(IF(C54=1,1,0),IF(D54=1,1,0),IF(E54=1,1,0),IF(F54=1,1,0),IF(G54=1,1,0),IF(H54=1,1,0),IF(I54=1,1,0),IF(J54=1,1,0),IF(K54=1,1,0),IF(C55=1,1,0),IF(D55=1,1,0),IF(E55=1,1,0),IF(F55=1,1,0),IF(G55=1,1,0),IF(H55=1,1,0),IF(I55=1,1,0),IF(J55=1,1,0),IF(K55=1,1,0))</f>
        <v>4</v>
      </c>
      <c r="M54" s="340">
        <v>1</v>
      </c>
      <c r="N54" s="342"/>
      <c r="O54" s="342"/>
      <c r="P54" s="341">
        <v>1</v>
      </c>
      <c r="Q54" s="342"/>
      <c r="R54" s="341">
        <v>1</v>
      </c>
      <c r="S54" s="342"/>
      <c r="T54" s="342"/>
      <c r="U54" s="347">
        <v>1</v>
      </c>
      <c r="V54" s="344">
        <f>SUM(IF(M54=1,1,0),IF(N54=1,1,0),IF(O54=1,1,0),IF(P54=1,1,0),IF(Q54=1,1,0),IF(R54=1,1,0),IF(S54=1,1,0),IF(T54=1,1,0),IF(U54=1,1,0),IF(M55=1,1,0),IF(N55=1,1,0),IF(O55=1,1,0),IF(P55=1,1,0),IF(Q55=1,1,0),IF(R55=1,1,0),IF(S55=1,1,0),IF(T55=1,1,0),IF(U55=1,1,0))</f>
        <v>5</v>
      </c>
      <c r="W54" s="348"/>
      <c r="X54" s="341">
        <v>1</v>
      </c>
      <c r="Y54" s="342"/>
      <c r="Z54" s="342"/>
      <c r="AA54" s="342"/>
      <c r="AB54" s="342"/>
      <c r="AC54" s="342"/>
      <c r="AD54" s="341">
        <v>1</v>
      </c>
      <c r="AE54" s="343"/>
      <c r="AF54" s="344">
        <f>SUM(IF(W54=1,1,0),IF(X54=1,1,0),IF(Y54=1,1,0),IF(Z54=1,1,0),IF(AA54=1,1,0),IF(AB54=1,1,0),IF(AC54=1,1,0),IF(AD54=1,1,0),IF(AE54=1,1,0),IF(W55=1,1,0),IF(X55=1,1,0),IF(Y55=1,1,0),IF(Z55=1,1,0),IF(AA55=1,1,0),IF(AB55=1,1,0),IF(AC55=1,1,0),IF(AD55=1,1,0),IF(AE55=1,1,0))</f>
        <v>2</v>
      </c>
      <c r="AG54" s="349"/>
      <c r="AH54" s="350"/>
      <c r="AI54" s="351">
        <f>SUM(IF(AG54=1,1,0),IF(AH54=1,1,0),IF(AG55=1,1,0),IF(AH55=1,1,0))</f>
        <v>0</v>
      </c>
      <c r="AJ54" s="387"/>
      <c r="AK54" s="388"/>
      <c r="AL54" s="354">
        <f>SUM(L54,V54,AF54,AI54)+IF(AA56&lt;&gt;"",AA56,0)</f>
        <v>12</v>
      </c>
      <c r="AM54" s="355">
        <f>IF(AL54&gt;0,(SUM(AJ54,AJ55)),"")</f>
        <v>0</v>
      </c>
      <c r="AN54" s="355">
        <f>IF(AL54&gt;0,(SUM(AK54,AK55,AK56)),"")</f>
        <v>0</v>
      </c>
    </row>
    <row r="55" spans="1:40" ht="13.5" thickBot="1">
      <c r="A55" s="611"/>
      <c r="B55" s="561"/>
      <c r="C55" s="360"/>
      <c r="D55" s="357"/>
      <c r="E55" s="361">
        <v>1</v>
      </c>
      <c r="F55" s="357"/>
      <c r="G55" s="357"/>
      <c r="H55" s="357"/>
      <c r="I55" s="357"/>
      <c r="J55" s="357"/>
      <c r="K55" s="359"/>
      <c r="L55" s="344">
        <f>SUM(IF(C54="X",1,0),IF(D54="X",1,0),IF(E54="X",1,0),IF(F54="X",1,0),IF(G54="X",1,0),IF(H54="X",1,0),IF(I54="X",1,0),IF(J54="X",1,0),IF(K54="X",1,0),IF(C55="X",1,0),IF(D55="X",1,0),IF(E55="X",1,0),IF(F55="X",1,0),IF(G55="X",1,0),IF(H55="X",1,0),IF(I55="X",1,0),IF(J55="X",1,0),IF(K55="X",1,0))</f>
        <v>1</v>
      </c>
      <c r="M55" s="360"/>
      <c r="N55" s="357"/>
      <c r="O55" s="361">
        <v>1</v>
      </c>
      <c r="P55" s="357"/>
      <c r="Q55" s="357"/>
      <c r="R55" s="357"/>
      <c r="S55" s="357"/>
      <c r="T55" s="357"/>
      <c r="U55" s="359"/>
      <c r="V55" s="344">
        <f>SUM(IF(M54="X",1,0),IF(N54="X",1,0),IF(O54="X",1,0),IF(P54="X",1,0),IF(Q54="X",1,0),IF(R54="X",1,0),IF(S54="X",1,0),IF(T54="X",1,0),IF(U54="X",1,0),IF(M55="X",1,0),IF(N55="X",1,0),IF(O55="X",1,0),IF(P55="X",1,0),IF(Q55="X",1,0),IF(R55="X",1,0),IF(S55="X",1,0),IF(T55="X",1,0),IF(U55="X",1,0))</f>
        <v>0</v>
      </c>
      <c r="W55" s="360"/>
      <c r="X55" s="357"/>
      <c r="Y55" s="357"/>
      <c r="Z55" s="357"/>
      <c r="AA55" s="357"/>
      <c r="AB55" s="357"/>
      <c r="AC55" s="357"/>
      <c r="AD55" s="357"/>
      <c r="AE55" s="359"/>
      <c r="AF55" s="344">
        <f>SUM(IF(W54="X",1,0),IF(X54="X",1,0),IF(Y54="X",1,0),IF(Z54="X",1,0),IF(AA54="X",1,0),IF(AB54="X",1,0),IF(AC54="X",1,0),IF(AD54="X",1,0),IF(AE54="X",1,0),IF(W55="X",1,0),IF(X55="X",1,0),IF(Y55="X",1,0),IF(Z55="X",1,0),IF(AA55="X",1,0),IF(AB55="X",1,0),IF(AC55="X",1,0),IF(AD55="X",1,0),IF(AE55="X",1,0))</f>
        <v>0</v>
      </c>
      <c r="AG55" s="362"/>
      <c r="AH55" s="363"/>
      <c r="AI55" s="351">
        <f>SUM(IF(AG54="X",1,0),IF(AH54="X",1,0),IF(AG55="X",1,0),IF(AH55="X",1,0))</f>
        <v>0</v>
      </c>
      <c r="AJ55" s="392"/>
      <c r="AK55" s="393"/>
      <c r="AL55" s="364" t="e">
        <f>IF(AL54&gt;0,AL54/AL91,"")</f>
        <v>#REF!</v>
      </c>
      <c r="AM55" s="385">
        <f>IF(AL54&gt;0,AM54/AL54,"")</f>
        <v>0</v>
      </c>
      <c r="AN55" s="385">
        <f>IF(AL54&gt;0,AN54/AL54,"")</f>
        <v>0</v>
      </c>
    </row>
    <row r="56" spans="1:40" ht="13.5" thickBot="1">
      <c r="A56" s="562"/>
      <c r="B56" s="563"/>
      <c r="C56" s="566"/>
      <c r="D56" s="567"/>
      <c r="E56" s="567"/>
      <c r="F56" s="567"/>
      <c r="G56" s="567"/>
      <c r="H56" s="567"/>
      <c r="I56" s="567"/>
      <c r="J56" s="567"/>
      <c r="K56" s="567"/>
      <c r="L56" s="554"/>
      <c r="M56" s="566"/>
      <c r="N56" s="567"/>
      <c r="O56" s="567"/>
      <c r="P56" s="567"/>
      <c r="Q56" s="567"/>
      <c r="R56" s="567"/>
      <c r="S56" s="567"/>
      <c r="T56" s="567"/>
      <c r="U56" s="567"/>
      <c r="V56" s="554"/>
      <c r="W56" s="607" t="s">
        <v>22</v>
      </c>
      <c r="X56" s="608"/>
      <c r="Y56" s="608"/>
      <c r="Z56" s="609"/>
      <c r="AA56" s="577">
        <f>IF(SUM(L55,V55,AF55,AI55)&gt;0,SUM(L55,V55,AF55,AI55),"")</f>
        <v>1</v>
      </c>
      <c r="AB56" s="578"/>
      <c r="AC56" s="578"/>
      <c r="AD56" s="578"/>
      <c r="AE56" s="579"/>
      <c r="AF56" s="554"/>
      <c r="AG56" s="580"/>
      <c r="AH56" s="581"/>
      <c r="AI56" s="582"/>
      <c r="AJ56" s="366" t="s">
        <v>23</v>
      </c>
      <c r="AK56" s="353"/>
      <c r="AL56" s="596"/>
      <c r="AM56" s="597"/>
      <c r="AN56" s="598"/>
    </row>
    <row r="57" spans="1:40" ht="13.5" thickBot="1">
      <c r="A57" s="564"/>
      <c r="B57" s="565"/>
      <c r="C57" s="566"/>
      <c r="D57" s="567"/>
      <c r="E57" s="567"/>
      <c r="F57" s="567"/>
      <c r="G57" s="567"/>
      <c r="H57" s="567"/>
      <c r="I57" s="567"/>
      <c r="J57" s="567"/>
      <c r="K57" s="567"/>
      <c r="L57" s="554"/>
      <c r="M57" s="566"/>
      <c r="N57" s="567"/>
      <c r="O57" s="567"/>
      <c r="P57" s="567"/>
      <c r="Q57" s="567"/>
      <c r="R57" s="567"/>
      <c r="S57" s="567"/>
      <c r="T57" s="567"/>
      <c r="U57" s="567"/>
      <c r="V57" s="554"/>
      <c r="W57" s="526"/>
      <c r="X57" s="527"/>
      <c r="Y57" s="527"/>
      <c r="Z57" s="527"/>
      <c r="AA57" s="527"/>
      <c r="AB57" s="527"/>
      <c r="AC57" s="527"/>
      <c r="AD57" s="527"/>
      <c r="AE57" s="528"/>
      <c r="AF57" s="554"/>
      <c r="AG57" s="580"/>
      <c r="AH57" s="581"/>
      <c r="AI57" s="583"/>
      <c r="AJ57" s="367"/>
      <c r="AK57" s="474"/>
      <c r="AL57" s="599"/>
      <c r="AM57" s="600"/>
      <c r="AN57" s="601"/>
    </row>
    <row r="58" spans="1:40" ht="13.5" thickBot="1">
      <c r="A58" s="610"/>
      <c r="B58" s="560"/>
      <c r="C58" s="369"/>
      <c r="D58" s="370"/>
      <c r="E58" s="370"/>
      <c r="F58" s="370"/>
      <c r="G58" s="370"/>
      <c r="H58" s="370"/>
      <c r="I58" s="370"/>
      <c r="J58" s="370"/>
      <c r="K58" s="371"/>
      <c r="L58" s="372">
        <f>SUM(IF(C58=1,1,0),IF(D58=1,1,0),IF(E58=1,1,0),IF(F58=1,1,0),IF(G58=1,1,0),IF(H58=1,1,0),IF(I58=1,1,0),IF(J58=1,1,0),IF(K58=1,1,0),IF(C59=1,1,0),IF(D59=1,1,0),IF(E59=1,1,0),IF(F59=1,1,0),IF(G59=1,1,0),IF(H59=1,1,0),IF(I59=1,1,0),IF(J59=1,1,0),IF(K59=1,1,0))</f>
        <v>0</v>
      </c>
      <c r="M58" s="369"/>
      <c r="N58" s="370"/>
      <c r="O58" s="370"/>
      <c r="P58" s="370"/>
      <c r="Q58" s="370"/>
      <c r="R58" s="370"/>
      <c r="S58" s="370"/>
      <c r="T58" s="370"/>
      <c r="U58" s="371"/>
      <c r="V58" s="372">
        <f>SUM(IF(M58=1,1,0),IF(N58=1,1,0),IF(O58=1,1,0),IF(P58=1,1,0),IF(Q58=1,1,0),IF(R58=1,1,0),IF(S58=1,1,0),IF(T58=1,1,0),IF(U58=1,1,0),IF(M59=1,1,0),IF(N59=1,1,0),IF(O59=1,1,0),IF(P59=1,1,0),IF(Q59=1,1,0),IF(R59=1,1,0),IF(S59=1,1,0),IF(T59=1,1,0),IF(U59=1,1,0))</f>
        <v>0</v>
      </c>
      <c r="W58" s="369"/>
      <c r="X58" s="370"/>
      <c r="Y58" s="370"/>
      <c r="Z58" s="370"/>
      <c r="AA58" s="370"/>
      <c r="AB58" s="370"/>
      <c r="AC58" s="370"/>
      <c r="AD58" s="370"/>
      <c r="AE58" s="371"/>
      <c r="AF58" s="372">
        <f>SUM(IF(W58=1,1,0),IF(X58=1,1,0),IF(Y58=1,1,0),IF(Z58=1,1,0),IF(AA58=1,1,0),IF(AB58=1,1,0),IF(AC58=1,1,0),IF(AD58=1,1,0),IF(AE58=1,1,0),IF(W59=1,1,0),IF(X59=1,1,0),IF(Y59=1,1,0),IF(Z59=1,1,0),IF(AA59=1,1,0),IF(AB59=1,1,0),IF(AC59=1,1,0),IF(AD59=1,1,0),IF(AE59=1,1,0))</f>
        <v>0</v>
      </c>
      <c r="AG58" s="373"/>
      <c r="AH58" s="374"/>
      <c r="AI58" s="351">
        <f>SUM(IF(AG58=1,1,0),IF(AH58=1,1,0),IF(AG59=1,1,0),IF(AH59=1,1,0))</f>
        <v>0</v>
      </c>
      <c r="AJ58" s="383"/>
      <c r="AK58" s="384"/>
      <c r="AL58" s="354">
        <f>SUM(L58,V58,AF58,AI58)+IF(AA60&lt;&gt;"",AA60,0)</f>
        <v>0</v>
      </c>
      <c r="AM58" s="355">
        <f>IF(AL58&gt;0,(SUM(AJ58,AJ59)),"")</f>
      </c>
      <c r="AN58" s="355">
        <f>IF(AL58&gt;0,(SUM(AK58,AK59,AK60)),"")</f>
      </c>
    </row>
    <row r="59" spans="1:40" ht="13.5" thickBot="1">
      <c r="A59" s="611"/>
      <c r="B59" s="561"/>
      <c r="C59" s="377"/>
      <c r="D59" s="378"/>
      <c r="E59" s="378"/>
      <c r="F59" s="378"/>
      <c r="G59" s="378"/>
      <c r="H59" s="378"/>
      <c r="I59" s="378"/>
      <c r="J59" s="378"/>
      <c r="K59" s="379"/>
      <c r="L59" s="372">
        <f>SUM(IF(C58="X",1,0),IF(D58="X",1,0),IF(E58="X",1,0),IF(F58="X",1,0),IF(G58="X",1,0),IF(H58="X",1,0),IF(I58="X",1,0),IF(J58="X",1,0),IF(K58="X",1,0),IF(C59="X",1,0),IF(D59="X",1,0),IF(E59="X",1,0),IF(F59="X",1,0),IF(G59="X",1,0),IF(H59="X",1,0),IF(I59="X",1,0),IF(J59="X",1,0),IF(K59="X",1,0))</f>
        <v>0</v>
      </c>
      <c r="M59" s="377"/>
      <c r="N59" s="378"/>
      <c r="O59" s="378"/>
      <c r="P59" s="378"/>
      <c r="Q59" s="378"/>
      <c r="R59" s="378"/>
      <c r="S59" s="378"/>
      <c r="T59" s="378"/>
      <c r="U59" s="379"/>
      <c r="V59" s="372">
        <f>SUM(IF(M58="X",1,0),IF(N58="X",1,0),IF(O58="X",1,0),IF(P58="X",1,0),IF(Q58="X",1,0),IF(R58="X",1,0),IF(S58="X",1,0),IF(T58="X",1,0),IF(U58="X",1,0),IF(M59="X",1,0),IF(N59="X",1,0),IF(O59="X",1,0),IF(P59="X",1,0),IF(Q59="X",1,0),IF(R59="X",1,0),IF(S59="X",1,0),IF(T59="X",1,0),IF(U59="X",1,0))</f>
        <v>0</v>
      </c>
      <c r="W59" s="377"/>
      <c r="X59" s="378"/>
      <c r="Y59" s="378"/>
      <c r="Z59" s="378"/>
      <c r="AA59" s="378"/>
      <c r="AB59" s="378"/>
      <c r="AC59" s="378"/>
      <c r="AD59" s="378"/>
      <c r="AE59" s="379"/>
      <c r="AF59" s="372">
        <f>SUM(IF(W58="X",1,0),IF(X58="X",1,0),IF(Y58="X",1,0),IF(Z58="X",1,0),IF(AA58="X",1,0),IF(AB58="X",1,0),IF(AC58="X",1,0),IF(AD58="X",1,0),IF(AE58="X",1,0),IF(W59="X",1,0),IF(X59="X",1,0),IF(Y59="X",1,0),IF(Z59="X",1,0),IF(AA59="X",1,0),IF(AB59="X",1,0),IF(AC59="X",1,0),IF(AD59="X",1,0),IF(AE59="X",1,0))</f>
        <v>0</v>
      </c>
      <c r="AG59" s="381"/>
      <c r="AH59" s="382"/>
      <c r="AI59" s="351">
        <f>SUM(IF(AG58="X",1,0),IF(AH58="X",1,0),IF(AG59="X",1,0),IF(AH59="X",1,0))</f>
        <v>0</v>
      </c>
      <c r="AJ59" s="398"/>
      <c r="AK59" s="399"/>
      <c r="AL59" s="364">
        <f>IF(AL58&gt;0,AL58/AL91,"")</f>
      </c>
      <c r="AM59" s="385">
        <f>IF(AL58&gt;0,AM58/AL58,"")</f>
      </c>
      <c r="AN59" s="385">
        <f>IF(AL58&gt;0,AN58/AL58,"")</f>
      </c>
    </row>
    <row r="60" spans="1:40" ht="13.5" thickBot="1">
      <c r="A60" s="562"/>
      <c r="B60" s="563"/>
      <c r="C60" s="566"/>
      <c r="D60" s="567"/>
      <c r="E60" s="567"/>
      <c r="F60" s="567"/>
      <c r="G60" s="567"/>
      <c r="H60" s="567"/>
      <c r="I60" s="567"/>
      <c r="J60" s="567"/>
      <c r="K60" s="567"/>
      <c r="L60" s="554"/>
      <c r="M60" s="566"/>
      <c r="N60" s="567"/>
      <c r="O60" s="567"/>
      <c r="P60" s="567"/>
      <c r="Q60" s="567"/>
      <c r="R60" s="567"/>
      <c r="S60" s="567"/>
      <c r="T60" s="567"/>
      <c r="U60" s="567"/>
      <c r="V60" s="554"/>
      <c r="W60" s="612" t="s">
        <v>22</v>
      </c>
      <c r="X60" s="613"/>
      <c r="Y60" s="613"/>
      <c r="Z60" s="614"/>
      <c r="AA60" s="604">
        <f>IF(SUM(L59,V59,AF59,AI59)&gt;0,SUM(L59,V59,AF59,AI59),"")</f>
      </c>
      <c r="AB60" s="605"/>
      <c r="AC60" s="605"/>
      <c r="AD60" s="605"/>
      <c r="AE60" s="606"/>
      <c r="AF60" s="554"/>
      <c r="AG60" s="584"/>
      <c r="AH60" s="585"/>
      <c r="AI60" s="582"/>
      <c r="AJ60" s="366" t="s">
        <v>23</v>
      </c>
      <c r="AK60" s="386"/>
      <c r="AL60" s="673"/>
      <c r="AM60" s="674"/>
      <c r="AN60" s="675"/>
    </row>
    <row r="61" spans="1:40" ht="13.5" thickBot="1">
      <c r="A61" s="564"/>
      <c r="B61" s="565"/>
      <c r="C61" s="566"/>
      <c r="D61" s="567"/>
      <c r="E61" s="567"/>
      <c r="F61" s="567"/>
      <c r="G61" s="567"/>
      <c r="H61" s="567"/>
      <c r="I61" s="567"/>
      <c r="J61" s="567"/>
      <c r="K61" s="567"/>
      <c r="L61" s="554"/>
      <c r="M61" s="566"/>
      <c r="N61" s="567"/>
      <c r="O61" s="567"/>
      <c r="P61" s="567"/>
      <c r="Q61" s="567"/>
      <c r="R61" s="567"/>
      <c r="S61" s="567"/>
      <c r="T61" s="567"/>
      <c r="U61" s="567"/>
      <c r="V61" s="554"/>
      <c r="W61" s="526"/>
      <c r="X61" s="527"/>
      <c r="Y61" s="527"/>
      <c r="Z61" s="527"/>
      <c r="AA61" s="527"/>
      <c r="AB61" s="527"/>
      <c r="AC61" s="527"/>
      <c r="AD61" s="527"/>
      <c r="AE61" s="528"/>
      <c r="AF61" s="554"/>
      <c r="AG61" s="586"/>
      <c r="AH61" s="587"/>
      <c r="AI61" s="583"/>
      <c r="AJ61" s="367"/>
      <c r="AK61" s="474"/>
      <c r="AL61" s="676"/>
      <c r="AM61" s="677"/>
      <c r="AN61" s="678"/>
    </row>
    <row r="62" spans="1:40" ht="13.5" thickBot="1">
      <c r="A62" s="610"/>
      <c r="B62" s="560"/>
      <c r="C62" s="348"/>
      <c r="D62" s="342"/>
      <c r="E62" s="342"/>
      <c r="F62" s="342"/>
      <c r="G62" s="342"/>
      <c r="H62" s="342"/>
      <c r="I62" s="342"/>
      <c r="J62" s="342"/>
      <c r="K62" s="343"/>
      <c r="L62" s="344">
        <f>SUM(IF(C62=1,1,0),IF(D62=1,1,0),IF(E62=1,1,0),IF(F62=1,1,0),IF(G62=1,1,0),IF(H62=1,1,0),IF(I62=1,1,0),IF(J62=1,1,0),IF(K62=1,1,0),IF(C63=1,1,0),IF(D63=1,1,0),IF(E63=1,1,0),IF(F63=1,1,0),IF(G63=1,1,0),IF(H63=1,1,0),IF(I63=1,1,0),IF(J63=1,1,0),IF(K63=1,1,0))</f>
        <v>0</v>
      </c>
      <c r="M62" s="348"/>
      <c r="N62" s="342"/>
      <c r="O62" s="342"/>
      <c r="P62" s="342"/>
      <c r="Q62" s="342"/>
      <c r="R62" s="342"/>
      <c r="S62" s="342"/>
      <c r="T62" s="342"/>
      <c r="U62" s="343"/>
      <c r="V62" s="344">
        <f>SUM(IF(M62=1,1,0),IF(N62=1,1,0),IF(O62=1,1,0),IF(P62=1,1,0),IF(Q62=1,1,0),IF(R62=1,1,0),IF(S62=1,1,0),IF(T62=1,1,0),IF(U62=1,1,0),IF(M63=1,1,0),IF(N63=1,1,0),IF(O63=1,1,0),IF(P63=1,1,0),IF(Q63=1,1,0),IF(R63=1,1,0),IF(S63=1,1,0),IF(T63=1,1,0),IF(U63=1,1,0))</f>
        <v>0</v>
      </c>
      <c r="W62" s="348"/>
      <c r="X62" s="342"/>
      <c r="Y62" s="342"/>
      <c r="Z62" s="342"/>
      <c r="AA62" s="342"/>
      <c r="AB62" s="342"/>
      <c r="AC62" s="342"/>
      <c r="AD62" s="342"/>
      <c r="AE62" s="395"/>
      <c r="AF62" s="344">
        <f>SUM(IF(W62=1,1,0),IF(X62=1,1,0),IF(Y62=1,1,0),IF(Z62=1,1,0),IF(AA62=1,1,0),IF(AB62=1,1,0),IF(AC62=1,1,0),IF(AD62=1,1,0),IF(AE62=1,1,0),IF(W63=1,1,0),IF(X63=1,1,0),IF(Y63=1,1,0),IF(Z63=1,1,0),IF(AA63=1,1,0),IF(AB63=1,1,0),IF(AC63=1,1,0),IF(AD63=1,1,0),IF(AE63=1,1,0))</f>
        <v>0</v>
      </c>
      <c r="AG62" s="349"/>
      <c r="AH62" s="350"/>
      <c r="AI62" s="351">
        <f>SUM(IF(AG62=1,1,0),IF(AH62=1,1,0),IF(AG63=1,1,0),IF(AH63=1,1,0))</f>
        <v>0</v>
      </c>
      <c r="AJ62" s="387"/>
      <c r="AK62" s="388"/>
      <c r="AL62" s="354">
        <f>SUM(L62,V62,AF62,AI62)+IF(AA64&lt;&gt;"",AA64,0)</f>
        <v>0</v>
      </c>
      <c r="AM62" s="355">
        <f>IF(AL62&gt;0,(SUM(AJ62,AJ63)),"")</f>
      </c>
      <c r="AN62" s="355">
        <f>IF(AL62&gt;0,(SUM(AK62,AK63,AK64)),"")</f>
      </c>
    </row>
    <row r="63" spans="1:40" ht="13.5" thickBot="1">
      <c r="A63" s="611"/>
      <c r="B63" s="561"/>
      <c r="C63" s="360"/>
      <c r="D63" s="357"/>
      <c r="E63" s="357"/>
      <c r="F63" s="357"/>
      <c r="G63" s="357"/>
      <c r="H63" s="357"/>
      <c r="I63" s="357"/>
      <c r="J63" s="357"/>
      <c r="K63" s="359"/>
      <c r="L63" s="344">
        <f>SUM(IF(C62="X",1,0),IF(D62="X",1,0),IF(E62="X",1,0),IF(F62="X",1,0),IF(G62="X",1,0),IF(H62="X",1,0),IF(I62="X",1,0),IF(J62="X",1,0),IF(K62="X",1,0),IF(C63="X",1,0),IF(D63="X",1,0),IF(E63="X",1,0),IF(F63="X",1,0),IF(G63="X",1,0),IF(H63="X",1,0),IF(I63="X",1,0),IF(J63="X",1,0),IF(K63="X",1,0))</f>
        <v>0</v>
      </c>
      <c r="M63" s="360"/>
      <c r="N63" s="357"/>
      <c r="O63" s="357"/>
      <c r="P63" s="357"/>
      <c r="Q63" s="357"/>
      <c r="R63" s="357"/>
      <c r="S63" s="357"/>
      <c r="T63" s="357"/>
      <c r="U63" s="359"/>
      <c r="V63" s="344">
        <f>SUM(IF(M62="X",1,0),IF(N62="X",1,0),IF(O62="X",1,0),IF(P62="X",1,0),IF(Q62="X",1,0),IF(R62="X",1,0),IF(S62="X",1,0),IF(T62="X",1,0),IF(U62="X",1,0),IF(M63="X",1,0),IF(N63="X",1,0),IF(O63="X",1,0),IF(P63="X",1,0),IF(Q63="X",1,0),IF(R63="X",1,0),IF(S63="X",1,0),IF(T63="X",1,0),IF(U63="X",1,0))</f>
        <v>0</v>
      </c>
      <c r="W63" s="360"/>
      <c r="X63" s="357"/>
      <c r="Y63" s="357"/>
      <c r="Z63" s="357"/>
      <c r="AA63" s="357"/>
      <c r="AB63" s="357"/>
      <c r="AC63" s="357"/>
      <c r="AD63" s="357"/>
      <c r="AE63" s="397"/>
      <c r="AF63" s="344">
        <f>SUM(IF(W62="X",1,0),IF(X62="X",1,0),IF(Y62="X",1,0),IF(Z62="X",1,0),IF(AA62="X",1,0),IF(AB62="X",1,0),IF(AC62="X",1,0),IF(AD62="X",1,0),IF(AE62="X",1,0),IF(W63="X",1,0),IF(X63="X",1,0),IF(Y63="X",1,0),IF(Z63="X",1,0),IF(AA63="X",1,0),IF(AB63="X",1,0),IF(AC63="X",1,0),IF(AD63="X",1,0),IF(AE63="X",1,0))</f>
        <v>0</v>
      </c>
      <c r="AG63" s="362"/>
      <c r="AH63" s="363"/>
      <c r="AI63" s="351">
        <f>SUM(IF(AG62="X",1,0),IF(AH62="X",1,0),IF(AG63="X",1,0),IF(AH63="X",1,0))</f>
        <v>0</v>
      </c>
      <c r="AJ63" s="392"/>
      <c r="AK63" s="393"/>
      <c r="AL63" s="364">
        <f>IF(AL62&gt;0,AL62/'[1]JamSummary'!AL90,"")</f>
      </c>
      <c r="AM63" s="385">
        <f>IF(AL62&gt;0,AM62/AL62,"")</f>
      </c>
      <c r="AN63" s="385">
        <f>IF(AL62&gt;0,AN62/AL62,"")</f>
      </c>
    </row>
    <row r="64" spans="1:40" ht="13.5" thickBot="1">
      <c r="A64" s="562"/>
      <c r="B64" s="563"/>
      <c r="C64" s="566"/>
      <c r="D64" s="567"/>
      <c r="E64" s="567"/>
      <c r="F64" s="567"/>
      <c r="G64" s="567"/>
      <c r="H64" s="567"/>
      <c r="I64" s="567"/>
      <c r="J64" s="567"/>
      <c r="K64" s="567"/>
      <c r="L64" s="554"/>
      <c r="M64" s="566"/>
      <c r="N64" s="567"/>
      <c r="O64" s="567"/>
      <c r="P64" s="567"/>
      <c r="Q64" s="567"/>
      <c r="R64" s="567"/>
      <c r="S64" s="567"/>
      <c r="T64" s="567"/>
      <c r="U64" s="567"/>
      <c r="V64" s="554"/>
      <c r="W64" s="555" t="s">
        <v>22</v>
      </c>
      <c r="X64" s="556"/>
      <c r="Y64" s="556"/>
      <c r="Z64" s="557"/>
      <c r="AA64" s="615">
        <f>IF(SUM(L63,V63,AF63,AI63)&gt;0,SUM(L63,V63,AF63,AI63),"")</f>
      </c>
      <c r="AB64" s="616"/>
      <c r="AC64" s="616"/>
      <c r="AD64" s="616"/>
      <c r="AE64" s="617"/>
      <c r="AF64" s="554"/>
      <c r="AG64" s="580"/>
      <c r="AH64" s="581"/>
      <c r="AI64" s="582"/>
      <c r="AJ64" s="366" t="s">
        <v>23</v>
      </c>
      <c r="AK64" s="353"/>
      <c r="AL64" s="596"/>
      <c r="AM64" s="597"/>
      <c r="AN64" s="598"/>
    </row>
    <row r="65" spans="1:40" ht="13.5" thickBot="1">
      <c r="A65" s="564"/>
      <c r="B65" s="565"/>
      <c r="C65" s="566"/>
      <c r="D65" s="567"/>
      <c r="E65" s="567"/>
      <c r="F65" s="567"/>
      <c r="G65" s="567"/>
      <c r="H65" s="567"/>
      <c r="I65" s="567"/>
      <c r="J65" s="567"/>
      <c r="K65" s="567"/>
      <c r="L65" s="554"/>
      <c r="M65" s="566"/>
      <c r="N65" s="567"/>
      <c r="O65" s="567"/>
      <c r="P65" s="567"/>
      <c r="Q65" s="567"/>
      <c r="R65" s="567"/>
      <c r="S65" s="567"/>
      <c r="T65" s="567"/>
      <c r="U65" s="567"/>
      <c r="V65" s="554"/>
      <c r="W65" s="526"/>
      <c r="X65" s="527"/>
      <c r="Y65" s="527"/>
      <c r="Z65" s="527"/>
      <c r="AA65" s="527"/>
      <c r="AB65" s="527"/>
      <c r="AC65" s="527"/>
      <c r="AD65" s="527"/>
      <c r="AE65" s="528"/>
      <c r="AF65" s="554"/>
      <c r="AG65" s="580"/>
      <c r="AH65" s="581"/>
      <c r="AI65" s="583"/>
      <c r="AJ65" s="367"/>
      <c r="AK65" s="474"/>
      <c r="AL65" s="599"/>
      <c r="AM65" s="600"/>
      <c r="AN65" s="601"/>
    </row>
    <row r="66" spans="1:40" ht="13.5" thickBot="1">
      <c r="A66" s="610"/>
      <c r="B66" s="560"/>
      <c r="C66" s="369"/>
      <c r="D66" s="370"/>
      <c r="E66" s="370"/>
      <c r="F66" s="370"/>
      <c r="G66" s="370"/>
      <c r="H66" s="370"/>
      <c r="I66" s="370"/>
      <c r="J66" s="370"/>
      <c r="K66" s="371"/>
      <c r="L66" s="372">
        <f>SUM(IF(C66=1,1,0),IF(D66=1,1,0),IF(E66=1,1,0),IF(F66=1,1,0),IF(G66=1,1,0),IF(H66=1,1,0),IF(I66=1,1,0),IF(J66=1,1,0),IF(K66=1,1,0),IF(C67=1,1,0),IF(D67=1,1,0),IF(E67=1,1,0),IF(F67=1,1,0),IF(G67=1,1,0),IF(H67=1,1,0),IF(I67=1,1,0),IF(J67=1,1,0),IF(K67=1,1,0))</f>
        <v>0</v>
      </c>
      <c r="M66" s="369"/>
      <c r="N66" s="370"/>
      <c r="O66" s="370"/>
      <c r="P66" s="370"/>
      <c r="Q66" s="370"/>
      <c r="R66" s="370"/>
      <c r="S66" s="370"/>
      <c r="T66" s="370"/>
      <c r="U66" s="371"/>
      <c r="V66" s="372">
        <f>SUM(IF(M66=1,1,0),IF(N66=1,1,0),IF(O66=1,1,0),IF(P66=1,1,0),IF(Q66=1,1,0),IF(R66=1,1,0),IF(S66=1,1,0),IF(T66=1,1,0),IF(U66=1,1,0),IF(M67=1,1,0),IF(N67=1,1,0),IF(O67=1,1,0),IF(P67=1,1,0),IF(Q67=1,1,0),IF(R67=1,1,0),IF(S67=1,1,0),IF(T67=1,1,0),IF(U67=1,1,0))</f>
        <v>0</v>
      </c>
      <c r="W66" s="369"/>
      <c r="X66" s="370"/>
      <c r="Y66" s="370"/>
      <c r="Z66" s="370"/>
      <c r="AA66" s="370"/>
      <c r="AB66" s="370"/>
      <c r="AC66" s="370"/>
      <c r="AD66" s="370"/>
      <c r="AE66" s="371"/>
      <c r="AF66" s="372">
        <f>SUM(IF(W66=1,1,0),IF(X66=1,1,0),IF(Y66=1,1,0),IF(Z66=1,1,0),IF(AA66=1,1,0),IF(AB66=1,1,0),IF(AC66=1,1,0),IF(AD66=1,1,0),IF(AE66=1,1,0),IF(W67=1,1,0),IF(X67=1,1,0),IF(Y67=1,1,0),IF(Z67=1,1,0),IF(AA67=1,1,0),IF(AB67=1,1,0),IF(AC67=1,1,0),IF(AD67=1,1,0),IF(AE67=1,1,0))</f>
        <v>0</v>
      </c>
      <c r="AG66" s="373"/>
      <c r="AH66" s="374"/>
      <c r="AI66" s="351">
        <f>SUM(IF(AG66=1,1,0),IF(AH66=1,1,0),IF(AG67=1,1,0),IF(AH67=1,1,0))</f>
        <v>0</v>
      </c>
      <c r="AJ66" s="383"/>
      <c r="AK66" s="384"/>
      <c r="AL66" s="354">
        <f>SUM(L66,V66,AF66,AI66)+IF(AA68&lt;&gt;"",AA68,0)</f>
        <v>0</v>
      </c>
      <c r="AM66" s="355">
        <f>IF(AL66&gt;0,(SUM(AJ66,AJ67)),"")</f>
      </c>
      <c r="AN66" s="355">
        <f>IF(AL66&gt;0,(SUM(AK66,AK67,AK68)),"")</f>
      </c>
    </row>
    <row r="67" spans="1:40" ht="13.5" thickBot="1">
      <c r="A67" s="611"/>
      <c r="B67" s="561"/>
      <c r="C67" s="377"/>
      <c r="D67" s="378"/>
      <c r="E67" s="378"/>
      <c r="F67" s="378"/>
      <c r="G67" s="378"/>
      <c r="H67" s="378"/>
      <c r="I67" s="378"/>
      <c r="J67" s="378"/>
      <c r="K67" s="379"/>
      <c r="L67" s="372">
        <f>SUM(IF(C66="X",1,0),IF(D66="X",1,0),IF(E66="X",1,0),IF(F66="X",1,0),IF(G66="X",1,0),IF(H66="X",1,0),IF(I66="X",1,0),IF(J66="X",1,0),IF(K66="X",1,0),IF(C67="X",1,0),IF(D67="X",1,0),IF(E67="X",1,0),IF(F67="X",1,0),IF(G67="X",1,0),IF(H67="X",1,0),IF(I67="X",1,0),IF(J67="X",1,0),IF(K67="X",1,0))</f>
        <v>0</v>
      </c>
      <c r="M67" s="377"/>
      <c r="N67" s="378"/>
      <c r="O67" s="378"/>
      <c r="P67" s="378"/>
      <c r="Q67" s="378"/>
      <c r="R67" s="378"/>
      <c r="S67" s="378"/>
      <c r="T67" s="378"/>
      <c r="U67" s="379"/>
      <c r="V67" s="372">
        <f>SUM(IF(M66="X",1,0),IF(N66="X",1,0),IF(O66="X",1,0),IF(P66="X",1,0),IF(Q66="X",1,0),IF(R66="X",1,0),IF(S66="X",1,0),IF(T66="X",1,0),IF(U66="X",1,0),IF(M67="X",1,0),IF(N67="X",1,0),IF(O67="X",1,0),IF(P67="X",1,0),IF(Q67="X",1,0),IF(R67="X",1,0),IF(S67="X",1,0),IF(T67="X",1,0),IF(U67="X",1,0))</f>
        <v>0</v>
      </c>
      <c r="W67" s="377"/>
      <c r="X67" s="378"/>
      <c r="Y67" s="378"/>
      <c r="Z67" s="378"/>
      <c r="AA67" s="378"/>
      <c r="AB67" s="378"/>
      <c r="AC67" s="378"/>
      <c r="AD67" s="378"/>
      <c r="AE67" s="379"/>
      <c r="AF67" s="372">
        <f>SUM(IF(W66="X",1,0),IF(X66="X",1,0),IF(Y66="X",1,0),IF(Z66="X",1,0),IF(AA66="X",1,0),IF(AB66="X",1,0),IF(AC66="X",1,0),IF(AD66="X",1,0),IF(AE66="X",1,0),IF(W67="X",1,0),IF(X67="X",1,0),IF(Y67="X",1,0),IF(Z67="X",1,0),IF(AA67="X",1,0),IF(AB67="X",1,0),IF(AC67="X",1,0),IF(AD67="X",1,0),IF(AE67="X",1,0))</f>
        <v>0</v>
      </c>
      <c r="AG67" s="381"/>
      <c r="AH67" s="382"/>
      <c r="AI67" s="351">
        <f>SUM(IF(AG66="X",1,0),IF(AH66="X",1,0),IF(AG67="X",1,0),IF(AH67="X",1,0))</f>
        <v>0</v>
      </c>
      <c r="AJ67" s="398"/>
      <c r="AK67" s="399"/>
      <c r="AL67" s="364">
        <f>IF(AL66&gt;0,AL66/'[1]JamSummary'!AL90,"")</f>
      </c>
      <c r="AM67" s="385">
        <f>IF(AL66&gt;0,AM66/AL66,"")</f>
      </c>
      <c r="AN67" s="385">
        <f>IF(AL66&gt;0,AN66/AL66,"")</f>
      </c>
    </row>
    <row r="68" spans="1:40" ht="13.5" thickBot="1">
      <c r="A68" s="475"/>
      <c r="B68" s="475"/>
      <c r="C68" s="475"/>
      <c r="D68" s="475"/>
      <c r="E68" s="475"/>
      <c r="F68" s="475"/>
      <c r="G68" s="475"/>
      <c r="H68" s="475"/>
      <c r="I68" s="475"/>
      <c r="J68" s="475"/>
      <c r="K68" s="475"/>
      <c r="L68" s="475"/>
      <c r="M68" s="475"/>
      <c r="N68" s="475"/>
      <c r="O68" s="475"/>
      <c r="P68" s="475"/>
      <c r="Q68" s="475"/>
      <c r="R68" s="475"/>
      <c r="S68" s="475"/>
      <c r="T68" s="475"/>
      <c r="U68" s="475"/>
      <c r="V68" s="405"/>
      <c r="W68" s="612" t="s">
        <v>22</v>
      </c>
      <c r="X68" s="613"/>
      <c r="Y68" s="613"/>
      <c r="Z68" s="614"/>
      <c r="AA68" s="620">
        <f>IF(SUM(L67,V67,AF67,AI67)&gt;0,SUM(L67,V67,AF67,AI67),"")</f>
      </c>
      <c r="AB68" s="621"/>
      <c r="AC68" s="621"/>
      <c r="AD68" s="621"/>
      <c r="AE68" s="622"/>
      <c r="AF68" s="405"/>
      <c r="AG68" s="406"/>
      <c r="AH68" s="407"/>
      <c r="AI68" s="582"/>
      <c r="AJ68" s="366" t="s">
        <v>23</v>
      </c>
      <c r="AK68" s="476"/>
      <c r="AL68" s="679"/>
      <c r="AM68" s="680"/>
      <c r="AN68" s="681"/>
    </row>
    <row r="69" spans="1:40" ht="15.75" thickBot="1">
      <c r="A69" s="311"/>
      <c r="B69" s="311"/>
      <c r="C69" s="311"/>
      <c r="D69" s="311"/>
      <c r="E69" s="311"/>
      <c r="F69" s="311"/>
      <c r="G69" s="311"/>
      <c r="H69" s="311"/>
      <c r="I69" s="311"/>
      <c r="J69" s="311"/>
      <c r="K69" s="311"/>
      <c r="L69" s="311"/>
      <c r="M69" s="44"/>
      <c r="N69" s="44"/>
      <c r="O69" s="44"/>
      <c r="P69" s="44"/>
      <c r="Q69" s="44"/>
      <c r="R69" s="44"/>
      <c r="S69" s="44"/>
      <c r="T69" s="44"/>
      <c r="U69" s="44"/>
      <c r="V69" s="44"/>
      <c r="W69" s="44"/>
      <c r="X69" s="44"/>
      <c r="Y69" s="44"/>
      <c r="Z69" s="44"/>
      <c r="AA69" s="313"/>
      <c r="AB69" s="408"/>
      <c r="AC69" s="408"/>
      <c r="AD69" s="408"/>
      <c r="AE69" s="408"/>
      <c r="AF69" s="404"/>
      <c r="AG69" s="409"/>
      <c r="AH69" s="409"/>
      <c r="AI69" s="583"/>
      <c r="AJ69" s="626" t="s">
        <v>39</v>
      </c>
      <c r="AK69" s="627"/>
      <c r="AL69" s="628"/>
      <c r="AM69" s="411">
        <f>SUM(AM6,AM10,AM14,AM18,AM22,AM26,AM30,AM34,AM38,AM42,AM46,AM50,AM54,AM58)</f>
        <v>0</v>
      </c>
      <c r="AN69" s="411">
        <f>SUM(AN6,AN10,AN14,AN18,AN22,AN26,AN30,AN34,AN38,AN42,AN46,AN50,AN54,AN58)</f>
        <v>0</v>
      </c>
    </row>
    <row r="70" spans="1:40" ht="15">
      <c r="A70" s="311"/>
      <c r="B70" s="311"/>
      <c r="C70" s="311"/>
      <c r="D70" s="311"/>
      <c r="E70" s="311"/>
      <c r="F70" s="311"/>
      <c r="G70" s="311"/>
      <c r="H70" s="311"/>
      <c r="I70" s="311"/>
      <c r="J70" s="311"/>
      <c r="K70" s="311"/>
      <c r="L70" s="311"/>
      <c r="M70" s="44"/>
      <c r="N70" s="44"/>
      <c r="O70" s="44"/>
      <c r="P70" s="44"/>
      <c r="Q70" s="44"/>
      <c r="R70" s="44"/>
      <c r="S70" s="44"/>
      <c r="T70" s="44"/>
      <c r="U70" s="44"/>
      <c r="V70" s="44"/>
      <c r="W70" s="44"/>
      <c r="X70" s="44"/>
      <c r="Y70" s="44"/>
      <c r="Z70" s="44"/>
      <c r="AA70" s="313"/>
      <c r="AB70" s="408"/>
      <c r="AC70" s="408"/>
      <c r="AD70" s="408"/>
      <c r="AE70" s="408"/>
      <c r="AF70" s="404"/>
      <c r="AG70" s="409"/>
      <c r="AH70" s="409"/>
      <c r="AI70" s="495"/>
      <c r="AJ70" s="496"/>
      <c r="AK70" s="496"/>
      <c r="AL70" s="496"/>
      <c r="AM70" s="497"/>
      <c r="AN70" s="497"/>
    </row>
    <row r="71" spans="1:40" ht="15">
      <c r="A71" s="629" t="str">
        <f>A3&amp;"' Penalty Jams"</f>
        <v>CRG' Penalty Jams</v>
      </c>
      <c r="B71" s="629"/>
      <c r="C71" s="629"/>
      <c r="D71" s="629"/>
      <c r="E71" s="629"/>
      <c r="F71" s="629"/>
      <c r="G71" s="629"/>
      <c r="H71" s="629"/>
      <c r="I71" s="629"/>
      <c r="J71" s="629"/>
      <c r="K71" s="629"/>
      <c r="L71" s="629"/>
      <c r="M71" s="44"/>
      <c r="N71" s="44"/>
      <c r="O71" s="44"/>
      <c r="P71" s="44"/>
      <c r="Q71" s="44"/>
      <c r="R71" s="44"/>
      <c r="S71" s="44"/>
      <c r="T71" s="44"/>
      <c r="U71" s="44"/>
      <c r="V71" s="44"/>
      <c r="W71" s="44"/>
      <c r="X71" s="44"/>
      <c r="Y71" s="44"/>
      <c r="Z71" s="44"/>
      <c r="AA71" s="313"/>
      <c r="AB71" s="408"/>
      <c r="AC71" s="408"/>
      <c r="AD71" s="408"/>
      <c r="AE71" s="408"/>
      <c r="AF71" s="313"/>
      <c r="AG71" s="413"/>
      <c r="AH71" s="413"/>
      <c r="AI71" s="313"/>
      <c r="AJ71" s="414"/>
      <c r="AK71" s="414"/>
      <c r="AL71" s="415"/>
      <c r="AM71" s="415"/>
      <c r="AN71" s="415"/>
    </row>
    <row r="72" spans="1:40" ht="15.75" thickBot="1">
      <c r="A72" s="412"/>
      <c r="B72" s="412"/>
      <c r="C72" s="412"/>
      <c r="D72" s="412"/>
      <c r="E72" s="412"/>
      <c r="F72" s="412"/>
      <c r="G72" s="412"/>
      <c r="H72" s="412"/>
      <c r="I72" s="412"/>
      <c r="J72" s="412"/>
      <c r="K72" s="412"/>
      <c r="L72" s="412"/>
      <c r="M72" s="44"/>
      <c r="N72" s="44"/>
      <c r="O72" s="44"/>
      <c r="P72" s="44"/>
      <c r="Q72" s="44"/>
      <c r="R72" s="44"/>
      <c r="S72" s="44"/>
      <c r="T72" s="44"/>
      <c r="U72" s="44"/>
      <c r="V72" s="44"/>
      <c r="W72" s="44"/>
      <c r="X72" s="44"/>
      <c r="Y72" s="44"/>
      <c r="Z72" s="44"/>
      <c r="AA72" s="408"/>
      <c r="AB72" s="408"/>
      <c r="AC72" s="408"/>
      <c r="AD72" s="408"/>
      <c r="AE72" s="408"/>
      <c r="AF72" s="408"/>
      <c r="AG72" s="416"/>
      <c r="AH72" s="416"/>
      <c r="AI72" s="408"/>
      <c r="AJ72" s="408"/>
      <c r="AK72" s="408"/>
      <c r="AL72" s="408"/>
      <c r="AM72" s="408"/>
      <c r="AN72" s="408"/>
    </row>
    <row r="73" spans="1:40" ht="15.75" thickBot="1">
      <c r="A73" s="630" t="s">
        <v>40</v>
      </c>
      <c r="B73" s="631"/>
      <c r="C73" s="44"/>
      <c r="D73" s="44"/>
      <c r="E73" s="44"/>
      <c r="F73" s="44"/>
      <c r="G73" s="44"/>
      <c r="H73" s="44"/>
      <c r="I73" s="44"/>
      <c r="J73" s="44"/>
      <c r="K73" s="44"/>
      <c r="L73" s="44"/>
      <c r="M73" s="44"/>
      <c r="N73" s="44"/>
      <c r="O73" s="44"/>
      <c r="P73" s="44"/>
      <c r="Q73" s="44"/>
      <c r="R73" s="44"/>
      <c r="S73" s="44"/>
      <c r="T73" s="44"/>
      <c r="U73" s="44"/>
      <c r="V73" s="44"/>
      <c r="W73" s="44"/>
      <c r="X73" s="44"/>
      <c r="Y73" s="44"/>
      <c r="Z73" s="44"/>
      <c r="AA73" s="408"/>
      <c r="AB73" s="408"/>
      <c r="AC73" s="408"/>
      <c r="AD73" s="408"/>
      <c r="AE73" s="408"/>
      <c r="AF73" s="408"/>
      <c r="AG73" s="416"/>
      <c r="AH73" s="416"/>
      <c r="AI73" s="408"/>
      <c r="AJ73" s="408"/>
      <c r="AK73" s="417" t="s">
        <v>246</v>
      </c>
      <c r="AL73" s="408"/>
      <c r="AM73" s="408"/>
      <c r="AN73" s="408"/>
    </row>
    <row r="74" spans="1:40" ht="12.75">
      <c r="A74" s="632" t="s">
        <v>41</v>
      </c>
      <c r="B74" s="633"/>
      <c r="C74" s="418" t="e">
        <f>IF(#REF!&lt;&gt;"",#REF!,"")</f>
        <v>#REF!</v>
      </c>
      <c r="D74" s="419" t="e">
        <f>IF(#REF!&lt;&gt;"",#REF!,"")</f>
        <v>#REF!</v>
      </c>
      <c r="E74" s="419" t="e">
        <f>IF(#REF!&lt;&gt;"",#REF!,"")</f>
        <v>#REF!</v>
      </c>
      <c r="F74" s="419" t="e">
        <f>IF(#REF!&lt;&gt;"",#REF!,"")</f>
        <v>#REF!</v>
      </c>
      <c r="G74" s="419" t="e">
        <f>IF(#REF!&lt;&gt;"",#REF!,"")</f>
        <v>#REF!</v>
      </c>
      <c r="H74" s="419" t="e">
        <f>IF(#REF!&lt;&gt;"",#REF!,"")</f>
        <v>#REF!</v>
      </c>
      <c r="I74" s="419" t="e">
        <f>IF(#REF!&lt;&gt;"",#REF!,"")</f>
        <v>#REF!</v>
      </c>
      <c r="J74" s="419" t="e">
        <f>IF(#REF!&lt;&gt;"",#REF!,"")</f>
        <v>#REF!</v>
      </c>
      <c r="K74" s="420" t="e">
        <f>IF(#REF!&lt;&gt;"",#REF!,"")</f>
        <v>#REF!</v>
      </c>
      <c r="L74" s="451"/>
      <c r="M74" s="418" t="e">
        <f>IF(#REF!&lt;&gt;"",#REF!,"")</f>
        <v>#REF!</v>
      </c>
      <c r="N74" s="419" t="e">
        <f>IF(#REF!&lt;&gt;"",#REF!,"")</f>
        <v>#REF!</v>
      </c>
      <c r="O74" s="419" t="e">
        <f>IF(#REF!&lt;&gt;"",#REF!,"")</f>
        <v>#REF!</v>
      </c>
      <c r="P74" s="419" t="e">
        <f>IF(#REF!&lt;&gt;"",#REF!,"")</f>
        <v>#REF!</v>
      </c>
      <c r="Q74" s="419" t="e">
        <f>IF(#REF!&lt;&gt;"",#REF!,"")</f>
        <v>#REF!</v>
      </c>
      <c r="R74" s="419" t="e">
        <f>IF(#REF!&lt;&gt;"",#REF!,"")</f>
        <v>#REF!</v>
      </c>
      <c r="S74" s="419" t="e">
        <f>IF(#REF!&lt;&gt;"",#REF!,"")</f>
        <v>#REF!</v>
      </c>
      <c r="T74" s="419" t="e">
        <f>IF(#REF!&lt;&gt;"",#REF!,"")</f>
        <v>#REF!</v>
      </c>
      <c r="U74" s="420" t="e">
        <f>IF(#REF!&lt;&gt;"",#REF!,"")</f>
        <v>#REF!</v>
      </c>
      <c r="V74" s="443"/>
      <c r="W74" s="418" t="e">
        <f>IF(#REF!&lt;&gt;"",#REF!,"")</f>
        <v>#REF!</v>
      </c>
      <c r="X74" s="419" t="e">
        <f>IF(#REF!&lt;&gt;"",#REF!,"")</f>
        <v>#REF!</v>
      </c>
      <c r="Y74" s="419" t="e">
        <f>IF(#REF!&lt;&gt;"",#REF!,"")</f>
        <v>#REF!</v>
      </c>
      <c r="Z74" s="419" t="e">
        <f>IF(#REF!&lt;&gt;"",#REF!,"")</f>
        <v>#REF!</v>
      </c>
      <c r="AA74" s="419" t="e">
        <f>IF(#REF!&lt;&gt;"",#REF!,"")</f>
        <v>#REF!</v>
      </c>
      <c r="AB74" s="419" t="e">
        <f>IF(#REF!&lt;&gt;"",#REF!,"")</f>
        <v>#REF!</v>
      </c>
      <c r="AC74" s="419" t="e">
        <f>IF(#REF!&lt;&gt;"",#REF!,"")</f>
        <v>#REF!</v>
      </c>
      <c r="AD74" s="419" t="e">
        <f>IF(#REF!&lt;&gt;"",#REF!,"")</f>
        <v>#REF!</v>
      </c>
      <c r="AE74" s="420" t="e">
        <f>IF(#REF!&lt;&gt;"",#REF!,"")</f>
        <v>#REF!</v>
      </c>
      <c r="AF74" s="443"/>
      <c r="AG74" s="477" t="e">
        <f>IF(#REF!&lt;&gt;"",1,"")</f>
        <v>#REF!</v>
      </c>
      <c r="AH74" s="425" t="e">
        <f>IF(#REF!&lt;&gt;"",1,"")</f>
        <v>#REF!</v>
      </c>
      <c r="AI74" s="426"/>
      <c r="AJ74" s="636"/>
      <c r="AK74" s="638" t="e">
        <f>IF(SUM(C74:AH75),SUM(C74:AH75),"")</f>
        <v>#REF!</v>
      </c>
      <c r="AL74" s="640" t="s">
        <v>42</v>
      </c>
      <c r="AM74" s="641"/>
      <c r="AN74" s="641"/>
    </row>
    <row r="75" spans="1:40" ht="13.5" thickBot="1">
      <c r="A75" s="634"/>
      <c r="B75" s="635"/>
      <c r="C75" s="430" t="e">
        <f>IF(#REF!&lt;&gt;"",#REF!,"")</f>
        <v>#REF!</v>
      </c>
      <c r="D75" s="431" t="e">
        <f>IF(#REF!&lt;&gt;"",#REF!,"")</f>
        <v>#REF!</v>
      </c>
      <c r="E75" s="431" t="e">
        <f>IF(#REF!&lt;&gt;"",#REF!,"")</f>
        <v>#REF!</v>
      </c>
      <c r="F75" s="431" t="e">
        <f>IF(#REF!&lt;&gt;"",#REF!,"")</f>
        <v>#REF!</v>
      </c>
      <c r="G75" s="431" t="e">
        <f>IF(#REF!&lt;&gt;"",#REF!,"")</f>
        <v>#REF!</v>
      </c>
      <c r="H75" s="431" t="e">
        <f>IF(#REF!&lt;&gt;"",#REF!,"")</f>
        <v>#REF!</v>
      </c>
      <c r="I75" s="431" t="e">
        <f>IF(#REF!&lt;&gt;"",#REF!,"")</f>
        <v>#REF!</v>
      </c>
      <c r="J75" s="431" t="e">
        <f>IF(#REF!&lt;&gt;"",#REF!,"")</f>
        <v>#REF!</v>
      </c>
      <c r="K75" s="432" t="e">
        <f>IF(#REF!&lt;&gt;"",#REF!,"")</f>
        <v>#REF!</v>
      </c>
      <c r="L75" s="455"/>
      <c r="M75" s="430" t="e">
        <f>IF(#REF!&lt;&gt;"",#REF!,"")</f>
        <v>#REF!</v>
      </c>
      <c r="N75" s="431" t="e">
        <f>IF(#REF!&lt;&gt;"",#REF!,"")</f>
        <v>#REF!</v>
      </c>
      <c r="O75" s="431" t="e">
        <f>IF(#REF!&lt;&gt;"",#REF!,"")</f>
        <v>#REF!</v>
      </c>
      <c r="P75" s="431" t="e">
        <f>IF(#REF!&lt;&gt;"",#REF!,"")</f>
        <v>#REF!</v>
      </c>
      <c r="Q75" s="431" t="e">
        <f>IF(#REF!&lt;&gt;"",#REF!,"")</f>
        <v>#REF!</v>
      </c>
      <c r="R75" s="431" t="e">
        <f>IF(#REF!&lt;&gt;"",#REF!,"")</f>
        <v>#REF!</v>
      </c>
      <c r="S75" s="431" t="e">
        <f>IF(#REF!&lt;&gt;"",#REF!,"")</f>
        <v>#REF!</v>
      </c>
      <c r="T75" s="431" t="e">
        <f>IF(#REF!&lt;&gt;"",#REF!,"")</f>
        <v>#REF!</v>
      </c>
      <c r="U75" s="432" t="e">
        <f>IF(#REF!&lt;&gt;"",#REF!,"")</f>
        <v>#REF!</v>
      </c>
      <c r="V75" s="444"/>
      <c r="W75" s="430" t="e">
        <f>IF(#REF!&lt;&gt;"",#REF!,"")</f>
        <v>#REF!</v>
      </c>
      <c r="X75" s="431" t="e">
        <f>IF(#REF!&lt;&gt;"",#REF!,"")</f>
        <v>#REF!</v>
      </c>
      <c r="Y75" s="431" t="e">
        <f>IF(#REF!&lt;&gt;"",#REF!,"")</f>
        <v>#REF!</v>
      </c>
      <c r="Z75" s="431" t="e">
        <f>IF(#REF!&lt;&gt;"",#REF!,"")</f>
        <v>#REF!</v>
      </c>
      <c r="AA75" s="431" t="e">
        <f>IF(#REF!&lt;&gt;"",#REF!,"")</f>
        <v>#REF!</v>
      </c>
      <c r="AB75" s="431" t="e">
        <f>IF(#REF!&lt;&gt;"",#REF!,"")</f>
        <v>#REF!</v>
      </c>
      <c r="AC75" s="431" t="e">
        <f>IF(#REF!&lt;&gt;"",#REF!,"")</f>
        <v>#REF!</v>
      </c>
      <c r="AD75" s="431" t="e">
        <f>IF(#REF!&lt;&gt;"",#REF!,"")</f>
        <v>#REF!</v>
      </c>
      <c r="AE75" s="432" t="e">
        <f>IF(#REF!&lt;&gt;"",#REF!,"")</f>
        <v>#REF!</v>
      </c>
      <c r="AF75" s="444"/>
      <c r="AG75" s="478" t="e">
        <f>IF(#REF!&lt;&gt;"",1,"")</f>
        <v>#REF!</v>
      </c>
      <c r="AH75" s="437" t="e">
        <f>IF(#REF!&lt;&gt;"",1,"")</f>
        <v>#REF!</v>
      </c>
      <c r="AI75" s="438"/>
      <c r="AJ75" s="637"/>
      <c r="AK75" s="639"/>
      <c r="AL75" s="640"/>
      <c r="AM75" s="641"/>
      <c r="AN75" s="641"/>
    </row>
    <row r="76" spans="1:40" ht="13.5" thickBot="1">
      <c r="A76" s="428"/>
      <c r="B76" s="429"/>
      <c r="C76" s="479" t="e">
        <f>IF(C74&lt;&gt;"",C74,0)</f>
        <v>#REF!</v>
      </c>
      <c r="D76" s="479" t="e">
        <f aca="true" t="shared" si="0" ref="D76:K77">IF(D74&lt;&gt;"",D74,0)</f>
        <v>#REF!</v>
      </c>
      <c r="E76" s="479" t="e">
        <f t="shared" si="0"/>
        <v>#REF!</v>
      </c>
      <c r="F76" s="479" t="e">
        <f t="shared" si="0"/>
        <v>#REF!</v>
      </c>
      <c r="G76" s="479" t="e">
        <f t="shared" si="0"/>
        <v>#REF!</v>
      </c>
      <c r="H76" s="479" t="e">
        <f t="shared" si="0"/>
        <v>#REF!</v>
      </c>
      <c r="I76" s="479" t="e">
        <f t="shared" si="0"/>
        <v>#REF!</v>
      </c>
      <c r="J76" s="479" t="e">
        <f t="shared" si="0"/>
        <v>#REF!</v>
      </c>
      <c r="K76" s="479" t="e">
        <f t="shared" si="0"/>
        <v>#REF!</v>
      </c>
      <c r="L76" s="480"/>
      <c r="M76" s="479" t="e">
        <f aca="true" t="shared" si="1" ref="M76:U77">IF(M74&lt;&gt;"",M74,0)</f>
        <v>#REF!</v>
      </c>
      <c r="N76" s="479" t="e">
        <f t="shared" si="1"/>
        <v>#REF!</v>
      </c>
      <c r="O76" s="479" t="e">
        <f t="shared" si="1"/>
        <v>#REF!</v>
      </c>
      <c r="P76" s="479" t="e">
        <f t="shared" si="1"/>
        <v>#REF!</v>
      </c>
      <c r="Q76" s="479" t="e">
        <f t="shared" si="1"/>
        <v>#REF!</v>
      </c>
      <c r="R76" s="479" t="e">
        <f t="shared" si="1"/>
        <v>#REF!</v>
      </c>
      <c r="S76" s="479" t="e">
        <f t="shared" si="1"/>
        <v>#REF!</v>
      </c>
      <c r="T76" s="479" t="e">
        <f t="shared" si="1"/>
        <v>#REF!</v>
      </c>
      <c r="U76" s="479" t="e">
        <f>IF(U74&lt;&gt;"",U74,0)</f>
        <v>#REF!</v>
      </c>
      <c r="V76" s="480"/>
      <c r="W76" s="479" t="e">
        <f aca="true" t="shared" si="2" ref="W76:AE77">IF(W74&lt;&gt;"",W74,0)</f>
        <v>#REF!</v>
      </c>
      <c r="X76" s="479" t="e">
        <f t="shared" si="2"/>
        <v>#REF!</v>
      </c>
      <c r="Y76" s="479" t="e">
        <f t="shared" si="2"/>
        <v>#REF!</v>
      </c>
      <c r="Z76" s="479" t="e">
        <f t="shared" si="2"/>
        <v>#REF!</v>
      </c>
      <c r="AA76" s="479" t="e">
        <f t="shared" si="2"/>
        <v>#REF!</v>
      </c>
      <c r="AB76" s="479" t="e">
        <f t="shared" si="2"/>
        <v>#REF!</v>
      </c>
      <c r="AC76" s="479" t="e">
        <f t="shared" si="2"/>
        <v>#REF!</v>
      </c>
      <c r="AD76" s="479" t="e">
        <f t="shared" si="2"/>
        <v>#REF!</v>
      </c>
      <c r="AE76" s="479" t="e">
        <f t="shared" si="2"/>
        <v>#REF!</v>
      </c>
      <c r="AF76" s="480"/>
      <c r="AG76" s="479" t="e">
        <f>IF(AG74&lt;&gt;"",AG74,0)</f>
        <v>#REF!</v>
      </c>
      <c r="AH76" s="479" t="e">
        <f>IF(AH74&lt;&gt;"",AH74,0)</f>
        <v>#REF!</v>
      </c>
      <c r="AI76" s="438"/>
      <c r="AJ76" s="481"/>
      <c r="AK76" s="439"/>
      <c r="AL76" s="640"/>
      <c r="AM76" s="641"/>
      <c r="AN76" s="641"/>
    </row>
    <row r="77" spans="1:40" ht="13.5" thickBot="1">
      <c r="A77" s="428"/>
      <c r="B77" s="429"/>
      <c r="C77" s="479" t="e">
        <f aca="true" t="shared" si="3" ref="C77:I77">IF(C75&lt;&gt;"",C75,0)</f>
        <v>#REF!</v>
      </c>
      <c r="D77" s="479" t="e">
        <f t="shared" si="3"/>
        <v>#REF!</v>
      </c>
      <c r="E77" s="479" t="e">
        <f t="shared" si="3"/>
        <v>#REF!</v>
      </c>
      <c r="F77" s="479" t="e">
        <f t="shared" si="3"/>
        <v>#REF!</v>
      </c>
      <c r="G77" s="479" t="e">
        <f t="shared" si="3"/>
        <v>#REF!</v>
      </c>
      <c r="H77" s="479" t="e">
        <f t="shared" si="3"/>
        <v>#REF!</v>
      </c>
      <c r="I77" s="479" t="e">
        <f t="shared" si="3"/>
        <v>#REF!</v>
      </c>
      <c r="J77" s="479" t="e">
        <f t="shared" si="0"/>
        <v>#REF!</v>
      </c>
      <c r="K77" s="479" t="e">
        <f t="shared" si="0"/>
        <v>#REF!</v>
      </c>
      <c r="L77" s="480"/>
      <c r="M77" s="479" t="e">
        <f t="shared" si="1"/>
        <v>#REF!</v>
      </c>
      <c r="N77" s="479" t="e">
        <f t="shared" si="1"/>
        <v>#REF!</v>
      </c>
      <c r="O77" s="479" t="e">
        <f t="shared" si="1"/>
        <v>#REF!</v>
      </c>
      <c r="P77" s="479" t="e">
        <f t="shared" si="1"/>
        <v>#REF!</v>
      </c>
      <c r="Q77" s="479" t="e">
        <f t="shared" si="1"/>
        <v>#REF!</v>
      </c>
      <c r="R77" s="479" t="e">
        <f t="shared" si="1"/>
        <v>#REF!</v>
      </c>
      <c r="S77" s="479" t="e">
        <f t="shared" si="1"/>
        <v>#REF!</v>
      </c>
      <c r="T77" s="479" t="e">
        <f t="shared" si="1"/>
        <v>#REF!</v>
      </c>
      <c r="U77" s="479" t="e">
        <f t="shared" si="1"/>
        <v>#REF!</v>
      </c>
      <c r="V77" s="480"/>
      <c r="W77" s="479" t="e">
        <f t="shared" si="2"/>
        <v>#REF!</v>
      </c>
      <c r="X77" s="479" t="e">
        <f t="shared" si="2"/>
        <v>#REF!</v>
      </c>
      <c r="Y77" s="479" t="e">
        <f t="shared" si="2"/>
        <v>#REF!</v>
      </c>
      <c r="Z77" s="479" t="e">
        <f t="shared" si="2"/>
        <v>#REF!</v>
      </c>
      <c r="AA77" s="479" t="e">
        <f t="shared" si="2"/>
        <v>#REF!</v>
      </c>
      <c r="AB77" s="479" t="e">
        <f t="shared" si="2"/>
        <v>#REF!</v>
      </c>
      <c r="AC77" s="479" t="e">
        <f t="shared" si="2"/>
        <v>#REF!</v>
      </c>
      <c r="AD77" s="479" t="e">
        <f t="shared" si="2"/>
        <v>#REF!</v>
      </c>
      <c r="AE77" s="479" t="e">
        <f t="shared" si="2"/>
        <v>#REF!</v>
      </c>
      <c r="AF77" s="480"/>
      <c r="AG77" s="479" t="e">
        <f>IF(AG75&lt;&gt;"",AG75,0)</f>
        <v>#REF!</v>
      </c>
      <c r="AH77" s="479" t="e">
        <f>IF(AH75&lt;&gt;"",AH75,0)</f>
        <v>#REF!</v>
      </c>
      <c r="AI77" s="438"/>
      <c r="AJ77" s="481"/>
      <c r="AK77" s="439"/>
      <c r="AL77" s="640"/>
      <c r="AM77" s="641"/>
      <c r="AN77" s="641"/>
    </row>
    <row r="78" spans="1:40" ht="13.5" thickBot="1">
      <c r="A78" s="330"/>
      <c r="B78" s="331"/>
      <c r="C78" s="682"/>
      <c r="D78" s="683"/>
      <c r="E78" s="683"/>
      <c r="F78" s="683"/>
      <c r="G78" s="683"/>
      <c r="H78" s="683"/>
      <c r="I78" s="683"/>
      <c r="J78" s="683"/>
      <c r="K78" s="684"/>
      <c r="L78" s="332"/>
      <c r="M78" s="682"/>
      <c r="N78" s="683"/>
      <c r="O78" s="683"/>
      <c r="P78" s="683"/>
      <c r="Q78" s="683"/>
      <c r="R78" s="683"/>
      <c r="S78" s="683"/>
      <c r="T78" s="683"/>
      <c r="U78" s="684"/>
      <c r="V78" s="332"/>
      <c r="W78" s="682"/>
      <c r="X78" s="683"/>
      <c r="Y78" s="683"/>
      <c r="Z78" s="683"/>
      <c r="AA78" s="683"/>
      <c r="AB78" s="683"/>
      <c r="AC78" s="683"/>
      <c r="AD78" s="683"/>
      <c r="AE78" s="684"/>
      <c r="AF78" s="332"/>
      <c r="AG78" s="685"/>
      <c r="AH78" s="686"/>
      <c r="AI78" s="441"/>
      <c r="AJ78" s="442"/>
      <c r="AK78" s="368"/>
      <c r="AL78" s="640"/>
      <c r="AM78" s="641"/>
      <c r="AN78" s="641"/>
    </row>
    <row r="79" spans="1:40" ht="12.75">
      <c r="A79" s="632" t="s">
        <v>43</v>
      </c>
      <c r="B79" s="633"/>
      <c r="C79" s="418">
        <f>IF(SUM(IF(C84&lt;&gt;"",C84,0),IF(C6="X",1,0),IF(C10="X",1,0),IF(C14="X",1,0),IF(C18="X",1,0),IF(C22="X",1,0),IF(C26="X",1,0),IF(C30="X",1,0),IF(C34="X",1,0),IF(C38="X",1,0),IF(C42="X",1,0),IF(C46="X",1,0),IF(C50="X",1,0),IF(C54="X",1,0),IF(C58="X",1,0),IF(C62="X",1,0),IF(C66="X",1,0))&gt;0,SUM(IF(C84&lt;&gt;"",C84,0),IF(C6="X",1,0),IF(C10="X",1,0),IF(C14="X",1,0),IF(C18="X",1,0),IF(C22="X",1,0),IF(C26="X",1,0),IF(C30="X",1,0),IF(C34="X",1,0),IF(C38="X",1,0),IF(C42="X",1,0),IF(C46="X",1,0),IF(C50="X",1,0),IF(C54="X",1,0),IF(C58="X",1,0),IF(C62="X",1,0),IF(C66="X",1,0)),"")</f>
        <v>1</v>
      </c>
      <c r="D79" s="419">
        <f aca="true" t="shared" si="4" ref="D79:K79">IF(SUM(IF(D84&lt;&gt;"",D84,0),IF(D6="X",1,0),IF(D10="X",1,0),IF(D14="X",1,0),IF(D18="X",1,0),IF(D22="X",1,0),IF(D26="X",1,0),IF(D30="X",1,0),IF(D34="X",1,0),IF(D38="X",1,0),IF(D42="X",1,0),IF(D46="X",1,0),IF(D50="X",1,0),IF(D54="X",1,0),IF(D58="X",1,0),IF(D62="X",1,0),IF(D66="X",1,0))&gt;0,SUM(IF(D84&lt;&gt;"",D84,0),IF(D6="X",1,0),IF(D10="X",1,0),IF(D14="X",1,0),IF(D18="X",1,0),IF(D22="X",1,0),IF(D26="X",1,0),IF(D30="X",1,0),IF(D34="X",1,0),IF(D38="X",1,0),IF(D42="X",1,0),IF(D46="X",1,0),IF(D50="X",1,0),IF(D54="X",1,0),IF(D58="X",1,0),IF(D62="X",1,0),IF(D66="X",1,0)),"")</f>
      </c>
      <c r="E79" s="419">
        <f t="shared" si="4"/>
        <v>1</v>
      </c>
      <c r="F79" s="419">
        <f t="shared" si="4"/>
      </c>
      <c r="G79" s="419">
        <f t="shared" si="4"/>
        <v>1</v>
      </c>
      <c r="H79" s="419">
        <f t="shared" si="4"/>
        <v>1</v>
      </c>
      <c r="I79" s="419">
        <f t="shared" si="4"/>
      </c>
      <c r="J79" s="419">
        <f t="shared" si="4"/>
      </c>
      <c r="K79" s="420">
        <f t="shared" si="4"/>
        <v>1</v>
      </c>
      <c r="L79" s="421"/>
      <c r="M79" s="418">
        <f>IF(SUM(IF(M84&lt;&gt;"",M84,0),IF(M6="X",1,0),IF(M10="X",1,0),IF(M14="X",1,0),IF(M18="X",1,0),IF(M22="X",1,0),IF(M26="X",1,0),IF(M30="X",1,0),IF(M34="X",1,0),IF(M38="X",1,0),IF(M42="X",1,0),IF(M46="X",1,0),IF(M50="X",1,0),IF(M54="X",1,0),IF(M58="X",1,0),IF(M62="X",1,0),IF(M66="X",1,0))&gt;0,SUM(IF(M84&lt;&gt;"",M84,0),IF(M6="X",1,0),IF(M10="X",1,0),IF(M14="X",1,0),IF(M18="X",1,0),IF(M22="X",1,0),IF(M26="X",1,0),IF(M30="X",1,0),IF(M34="X",1,0),IF(M38="X",1,0),IF(M42="X",1,0),IF(M46="X",1,0),IF(M50="X",1,0),IF(M54="X",1,0),IF(M58="X",1,0),IF(M62="X",1,0),IF(M66="X",1,0)),"")</f>
      </c>
      <c r="N79" s="419">
        <f aca="true" t="shared" si="5" ref="N79:U79">IF(SUM(IF(N84&lt;&gt;"",N84,0),IF(N6="X",1,0),IF(N10="X",1,0),IF(N14="X",1,0),IF(N18="X",1,0),IF(N22="X",1,0),IF(N26="X",1,0),IF(N30="X",1,0),IF(N34="X",1,0),IF(N38="X",1,0),IF(N42="X",1,0),IF(N46="X",1,0),IF(N50="X",1,0),IF(N54="X",1,0),IF(N58="X",1,0),IF(N62="X",1,0),IF(N66="X",1,0))&gt;0,SUM(IF(N84&lt;&gt;"",N84,0),IF(N6="X",1,0),IF(N10="X",1,0),IF(N14="X",1,0),IF(N18="X",1,0),IF(N22="X",1,0),IF(N26="X",1,0),IF(N30="X",1,0),IF(N34="X",1,0),IF(N38="X",1,0),IF(N42="X",1,0),IF(N46="X",1,0),IF(N50="X",1,0),IF(N54="X",1,0),IF(N58="X",1,0),IF(N62="X",1,0),IF(N66="X",1,0)),"")</f>
      </c>
      <c r="O79" s="419">
        <f t="shared" si="5"/>
      </c>
      <c r="P79" s="419">
        <f t="shared" si="5"/>
        <v>1</v>
      </c>
      <c r="Q79" s="419">
        <f t="shared" si="5"/>
      </c>
      <c r="R79" s="419">
        <f t="shared" si="5"/>
        <v>1</v>
      </c>
      <c r="S79" s="419">
        <f t="shared" si="5"/>
      </c>
      <c r="T79" s="419">
        <f t="shared" si="5"/>
      </c>
      <c r="U79" s="420">
        <f t="shared" si="5"/>
      </c>
      <c r="V79" s="422"/>
      <c r="W79" s="418">
        <f>IF(SUM(IF(W84&lt;&gt;"",W84,0),IF(W6="X",1,0),IF(W10="X",1,0),IF(W14="X",1,0),IF(W18="X",1,0),IF(W22="X",1,0),IF(W26="X",1,0),IF(W30="X",1,0),IF(W34="X",1,0),IF(W38="X",1,0),IF(W42="X",1,0),IF(W46="X",1,0),IF(W50="X",1,0),IF(W54="X",1,0),IF(W58="X",1,0),IF(W62="X",1,0),IF(W66="X",1,0))&gt;0,SUM(IF(W84&lt;&gt;"",W84,0),IF(W6="X",1,0),IF(W10="X",1,0),IF(W14="X",1,0),IF(W18="X",1,0),IF(W22="X",1,0),IF(W26="X",1,0),IF(W30="X",1,0),IF(W34="X",1,0),IF(W38="X",1,0),IF(W42="X",1,0),IF(W46="X",1,0),IF(W50="X",1,0),IF(W54="X",1,0),IF(W58="X",1,0),IF(W62="X",1,0),IF(W66="X",1,0)),"")</f>
      </c>
      <c r="X79" s="419">
        <f aca="true" t="shared" si="6" ref="X79:AE79">IF(SUM(IF(X84&lt;&gt;"",X84,0),IF(X6="X",1,0),IF(X10="X",1,0),IF(X14="X",1,0),IF(X18="X",1,0),IF(X22="X",1,0),IF(X26="X",1,0),IF(X30="X",1,0),IF(X34="X",1,0),IF(X38="X",1,0),IF(X42="X",1,0),IF(X46="X",1,0),IF(X50="X",1,0),IF(X54="X",1,0),IF(X58="X",1,0),IF(X62="X",1,0),IF(X66="X",1,0))&gt;0,SUM(IF(X84&lt;&gt;"",X84,0),IF(X6="X",1,0),IF(X10="X",1,0),IF(X14="X",1,0),IF(X18="X",1,0),IF(X22="X",1,0),IF(X26="X",1,0),IF(X30="X",1,0),IF(X34="X",1,0),IF(X38="X",1,0),IF(X42="X",1,0),IF(X46="X",1,0),IF(X50="X",1,0),IF(X54="X",1,0),IF(X58="X",1,0),IF(X62="X",1,0),IF(X66="X",1,0)),"")</f>
        <v>1</v>
      </c>
      <c r="Y79" s="419">
        <f t="shared" si="6"/>
      </c>
      <c r="Z79" s="419">
        <f t="shared" si="6"/>
        <v>1</v>
      </c>
      <c r="AA79" s="419">
        <f t="shared" si="6"/>
        <v>2</v>
      </c>
      <c r="AB79" s="419">
        <f t="shared" si="6"/>
      </c>
      <c r="AC79" s="419">
        <f t="shared" si="6"/>
      </c>
      <c r="AD79" s="419">
        <f t="shared" si="6"/>
      </c>
      <c r="AE79" s="420">
        <f t="shared" si="6"/>
        <v>2</v>
      </c>
      <c r="AF79" s="443"/>
      <c r="AG79" s="418">
        <f>IF(SUM(IF(AG84&lt;&gt;"",AG84,0),IF(AG6="X",1,0),IF(AG10="X",1,0),IF(AG14="X",1,0),IF(AG18="X",1,0),IF(AG22="X",1,0),IF(AG26="X",1,0),IF(AG30="X",1,0),IF(AG34="X",1,0),IF(AG38="X",1,0),IF(AG42="X",1,0),IF(AG46="X",1,0),IF(AG50="X",1,0),IF(AG54="X",1,0),IF(AG58="X",1,0),IF(AG62="X",1,0),IF(AG66="X",1,0))&gt;0,SUM(IF(AG84&lt;&gt;"",AG84,0),IF(AG6="X",1,0),IF(AG10="X",1,0),IF(AG14="X",1,0),IF(AG18="X",1,0),IF(AG22="X",1,0),IF(AG26="X",1,0),IF(AG30="X",1,0),IF(AG34="X",1,0),IF(AG38="X",1,0),IF(AG42="X",1,0),IF(AG46="X",1,0),IF(AG50="X",1,0),IF(AG54="X",1,0),IF(AG58="X",1,0),IF(AG62="X",1,0),IF(AG66="X",1,0)),"")</f>
      </c>
      <c r="AH79" s="419">
        <f>IF(SUM(IF(AH84&lt;&gt;"",AH84,0),IF(AH6="X",1,0),IF(AH10="X",1,0),IF(AH14="X",1,0),IF(AH18="X",1,0),IF(AH22="X",1,0),IF(AH26="X",1,0),IF(AH30="X",1,0),IF(AH34="X",1,0),IF(AH38="X",1,0),IF(AH42="X",1,0),IF(AH46="X",1,0),IF(AH50="X",1,0),IF(AH54="X",1,0),IF(AH58="X",1,0),IF(AH62="X",1,0),IF(AH66="X",1,0))&gt;0,SUM(IF(AH84&lt;&gt;"",AH84,0),IF(AH6="X",1,0),IF(AH10="X",1,0),IF(AH14="X",1,0),IF(AH18="X",1,0),IF(AH22="X",1,0),IF(AH26="X",1,0),IF(AH30="X",1,0),IF(AH34="X",1,0),IF(AH38="X",1,0),IF(AH42="X",1,0),IF(AH46="X",1,0),IF(AH50="X",1,0),IF(AH54="X",1,0),IF(AH58="X",1,0),IF(AH62="X",1,0),IF(AH66="X",1,0)),"")</f>
      </c>
      <c r="AI79" s="452"/>
      <c r="AJ79" s="636"/>
      <c r="AK79" s="638">
        <f>IF(SUM(C79:AH80),SUM(C79:AH80),"")</f>
        <v>18</v>
      </c>
      <c r="AL79" s="640"/>
      <c r="AM79" s="641"/>
      <c r="AN79" s="641"/>
    </row>
    <row r="80" spans="1:40" ht="13.5" thickBot="1">
      <c r="A80" s="634"/>
      <c r="B80" s="635"/>
      <c r="C80" s="430">
        <f aca="true" t="shared" si="7" ref="C80:K80">IF(SUM(IF(C85&lt;&gt;"",C85,0),IF(C7="X",1,0),IF(C11="X",1,0),IF(C15="X",1,0),IF(C19="X",1,0),IF(C23="X",1,0),IF(C27="X",1,0),IF(C31="X",1,0),IF(C35="X",1,0),IF(C39="X",1,0),IF(C43="X",1,0),IF(C47="X",1,0),IF(C51="X",1,0),IF(C55="X",1,0),IF(C59="X",1,0),IF(C63="X",1,0),IF(C67="X",1,0))&gt;0,SUM(IF(C85&lt;&gt;"",C85,0),IF(C7="X",1,0),IF(C11="X",1,0),IF(C15="X",1,0),IF(C19="X",1,0),IF(C23="X",1,0),IF(C27="X",1,0),IF(C31="X",1,0),IF(C35="X",1,0),IF(C39="X",1,0),IF(C43="X",1,0),IF(C47="X",1,0),IF(C51="X",1,0),IF(C55="X",1,0),IF(C59="X",1,0),IF(C63="X",1,0),IF(C67="X",1,0)),"")</f>
      </c>
      <c r="D80" s="431">
        <f t="shared" si="7"/>
        <v>2</v>
      </c>
      <c r="E80" s="431">
        <f t="shared" si="7"/>
        <v>1</v>
      </c>
      <c r="F80" s="431">
        <f t="shared" si="7"/>
        <v>1</v>
      </c>
      <c r="G80" s="431">
        <f t="shared" si="7"/>
      </c>
      <c r="H80" s="431">
        <f t="shared" si="7"/>
      </c>
      <c r="I80" s="431">
        <f t="shared" si="7"/>
      </c>
      <c r="J80" s="431">
        <f t="shared" si="7"/>
      </c>
      <c r="K80" s="432">
        <f t="shared" si="7"/>
      </c>
      <c r="L80" s="433"/>
      <c r="M80" s="430">
        <f aca="true" t="shared" si="8" ref="M80:U80">IF(SUM(IF(M85&lt;&gt;"",M85,0),IF(M7="X",1,0),IF(M11="X",1,0),IF(M15="X",1,0),IF(M19="X",1,0),IF(M23="X",1,0),IF(M27="X",1,0),IF(M31="X",1,0),IF(M35="X",1,0),IF(M39="X",1,0),IF(M43="X",1,0),IF(M47="X",1,0),IF(M51="X",1,0),IF(M55="X",1,0),IF(M59="X",1,0),IF(M63="X",1,0),IF(M67="X",1,0))&gt;0,SUM(IF(M85&lt;&gt;"",M85,0),IF(M7="X",1,0),IF(M11="X",1,0),IF(M15="X",1,0),IF(M19="X",1,0),IF(M23="X",1,0),IF(M27="X",1,0),IF(M31="X",1,0),IF(M35="X",1,0),IF(M39="X",1,0),IF(M43="X",1,0),IF(M47="X",1,0),IF(M51="X",1,0),IF(M55="X",1,0),IF(M59="X",1,0),IF(M63="X",1,0),IF(M67="X",1,0)),"")</f>
      </c>
      <c r="N80" s="431">
        <f t="shared" si="8"/>
      </c>
      <c r="O80" s="431">
        <f t="shared" si="8"/>
      </c>
      <c r="P80" s="431">
        <f t="shared" si="8"/>
      </c>
      <c r="Q80" s="431">
        <f t="shared" si="8"/>
      </c>
      <c r="R80" s="431">
        <f t="shared" si="8"/>
      </c>
      <c r="S80" s="431">
        <f t="shared" si="8"/>
      </c>
      <c r="T80" s="431">
        <f t="shared" si="8"/>
      </c>
      <c r="U80" s="432">
        <f t="shared" si="8"/>
      </c>
      <c r="V80" s="434"/>
      <c r="W80" s="430">
        <f aca="true" t="shared" si="9" ref="W80:AE80">IF(SUM(IF(W85&lt;&gt;"",W85,0),IF(W7="X",1,0),IF(W11="X",1,0),IF(W15="X",1,0),IF(W19="X",1,0),IF(W23="X",1,0),IF(W27="X",1,0),IF(W31="X",1,0),IF(W35="X",1,0),IF(W39="X",1,0),IF(W43="X",1,0),IF(W47="X",1,0),IF(W51="X",1,0),IF(W55="X",1,0),IF(W59="X",1,0),IF(W63="X",1,0),IF(W67="X",1,0))&gt;0,SUM(IF(W85&lt;&gt;"",W85,0),IF(W7="X",1,0),IF(W11="X",1,0),IF(W15="X",1,0),IF(W19="X",1,0),IF(W23="X",1,0),IF(W27="X",1,0),IF(W31="X",1,0),IF(W35="X",1,0),IF(W39="X",1,0),IF(W43="X",1,0),IF(W47="X",1,0),IF(W51="X",1,0),IF(W55="X",1,0),IF(W59="X",1,0),IF(W63="X",1,0),IF(W67="X",1,0)),"")</f>
        <v>1</v>
      </c>
      <c r="X80" s="431">
        <f t="shared" si="9"/>
      </c>
      <c r="Y80" s="431">
        <f t="shared" si="9"/>
      </c>
      <c r="Z80" s="431">
        <f t="shared" si="9"/>
      </c>
      <c r="AA80" s="431">
        <f t="shared" si="9"/>
      </c>
      <c r="AB80" s="431">
        <f t="shared" si="9"/>
      </c>
      <c r="AC80" s="431">
        <f t="shared" si="9"/>
      </c>
      <c r="AD80" s="431">
        <f t="shared" si="9"/>
      </c>
      <c r="AE80" s="432">
        <f t="shared" si="9"/>
      </c>
      <c r="AF80" s="444"/>
      <c r="AG80" s="430">
        <f>IF(SUM(IF(AG85&lt;&gt;"",AG85,0),IF(AG7="X",1,0),IF(AG11="X",1,0),IF(AG15="X",1,0),IF(AG19="X",1,0),IF(AG23="X",1,0),IF(AG27="X",1,0),IF(AG31="X",1,0),IF(AG35="X",1,0),IF(AG39="X",1,0),IF(AG43="X",1,0),IF(AG47="X",1,0),IF(AG51="X",1,0),IF(AG55="X",1,0),IF(AG59="X",1,0),IF(AG63="X",1,0),IF(AG67="X",1,0))&gt;0,SUM(IF(AG85&lt;&gt;"",AG85,0),IF(AG7="X",1,0),IF(AG11="X",1,0),IF(AG15="X",1,0),IF(AG19="X",1,0),IF(AG23="X",1,0),IF(AG27="X",1,0),IF(AG31="X",1,0),IF(AG35="X",1,0),IF(AG39="X",1,0),IF(AG43="X",1,0),IF(AG47="X",1,0),IF(AG51="X",1,0),IF(AG55="X",1,0),IF(AG59="X",1,0),IF(AG63="X",1,0),IF(AG67="X",1,0)),"")</f>
      </c>
      <c r="AH80" s="431">
        <f>IF(SUM(IF(AH85&lt;&gt;"",AH85,0),IF(AH7="X",1,0),IF(AH11="X",1,0),IF(AH15="X",1,0),IF(AH19="X",1,0),IF(AH23="X",1,0),IF(AH27="X",1,0),IF(AH31="X",1,0),IF(AH35="X",1,0),IF(AH39="X",1,0),IF(AH43="X",1,0),IF(AH47="X",1,0),IF(AH51="X",1,0),IF(AH55="X",1,0),IF(AH59="X",1,0),IF(AH63="X",1,0),IF(AH67="X",1,0))&gt;0,SUM(IF(AH85&lt;&gt;"",AH85,0),IF(AH7="X",1,0),IF(AH11="X",1,0),IF(AH15="X",1,0),IF(AH19="X",1,0),IF(AH23="X",1,0),IF(AH27="X",1,0),IF(AH31="X",1,0),IF(AH35="X",1,0),IF(AH39="X",1,0),IF(AH43="X",1,0),IF(AH47="X",1,0),IF(AH51="X",1,0),IF(AH55="X",1,0),IF(AH59="X",1,0),IF(AH63="X",1,0),IF(AH67="X",1,0)),"")</f>
      </c>
      <c r="AI80" s="456"/>
      <c r="AJ80" s="637"/>
      <c r="AK80" s="639"/>
      <c r="AL80" s="640"/>
      <c r="AM80" s="641"/>
      <c r="AN80" s="641"/>
    </row>
    <row r="81" spans="1:40" ht="12.75">
      <c r="A81" s="482"/>
      <c r="B81" s="482"/>
      <c r="C81" s="479">
        <f aca="true" t="shared" si="10" ref="C81:K82">IF(C79&lt;&gt;"",C79,0)</f>
        <v>1</v>
      </c>
      <c r="D81" s="479">
        <f t="shared" si="10"/>
        <v>0</v>
      </c>
      <c r="E81" s="479">
        <f t="shared" si="10"/>
        <v>1</v>
      </c>
      <c r="F81" s="479">
        <f t="shared" si="10"/>
        <v>0</v>
      </c>
      <c r="G81" s="479">
        <f t="shared" si="10"/>
        <v>1</v>
      </c>
      <c r="H81" s="479">
        <f t="shared" si="10"/>
        <v>1</v>
      </c>
      <c r="I81" s="479">
        <f t="shared" si="10"/>
        <v>0</v>
      </c>
      <c r="J81" s="479">
        <f t="shared" si="10"/>
        <v>0</v>
      </c>
      <c r="K81" s="479">
        <f t="shared" si="10"/>
        <v>1</v>
      </c>
      <c r="L81" s="483"/>
      <c r="M81" s="479">
        <f aca="true" t="shared" si="11" ref="M81:U82">IF(M79&lt;&gt;"",M79,0)</f>
        <v>0</v>
      </c>
      <c r="N81" s="479">
        <f t="shared" si="11"/>
        <v>0</v>
      </c>
      <c r="O81" s="479">
        <f t="shared" si="11"/>
        <v>0</v>
      </c>
      <c r="P81" s="479">
        <f t="shared" si="11"/>
        <v>1</v>
      </c>
      <c r="Q81" s="479">
        <f t="shared" si="11"/>
        <v>0</v>
      </c>
      <c r="R81" s="479">
        <f t="shared" si="11"/>
        <v>1</v>
      </c>
      <c r="S81" s="479">
        <f t="shared" si="11"/>
        <v>0</v>
      </c>
      <c r="T81" s="479">
        <f t="shared" si="11"/>
        <v>0</v>
      </c>
      <c r="U81" s="479">
        <f>IF(U79&lt;&gt;"",U79,0)</f>
        <v>0</v>
      </c>
      <c r="V81" s="483"/>
      <c r="W81" s="479">
        <f aca="true" t="shared" si="12" ref="W81:AE82">IF(W79&lt;&gt;"",W79,0)</f>
        <v>0</v>
      </c>
      <c r="X81" s="479">
        <f t="shared" si="12"/>
        <v>1</v>
      </c>
      <c r="Y81" s="479">
        <f t="shared" si="12"/>
        <v>0</v>
      </c>
      <c r="Z81" s="479">
        <f t="shared" si="12"/>
        <v>1</v>
      </c>
      <c r="AA81" s="479">
        <f t="shared" si="12"/>
        <v>2</v>
      </c>
      <c r="AB81" s="479">
        <f t="shared" si="12"/>
        <v>0</v>
      </c>
      <c r="AC81" s="479">
        <f t="shared" si="12"/>
        <v>0</v>
      </c>
      <c r="AD81" s="479">
        <f t="shared" si="12"/>
        <v>0</v>
      </c>
      <c r="AE81" s="479">
        <f t="shared" si="12"/>
        <v>2</v>
      </c>
      <c r="AF81" s="483"/>
      <c r="AG81" s="479">
        <f>IF(AG79&lt;&gt;"",AG79,0)</f>
        <v>0</v>
      </c>
      <c r="AH81" s="479">
        <f>IF(AH79&lt;&gt;"",AH79,0)</f>
        <v>0</v>
      </c>
      <c r="AI81" s="484"/>
      <c r="AJ81" s="2"/>
      <c r="AK81" s="485"/>
      <c r="AL81" s="486"/>
      <c r="AM81" s="487"/>
      <c r="AN81" s="487"/>
    </row>
    <row r="82" spans="1:40" ht="13.5" thickBot="1">
      <c r="A82" s="482"/>
      <c r="B82" s="482"/>
      <c r="C82" s="479">
        <f t="shared" si="10"/>
        <v>0</v>
      </c>
      <c r="D82" s="479">
        <f t="shared" si="10"/>
        <v>2</v>
      </c>
      <c r="E82" s="479">
        <f t="shared" si="10"/>
        <v>1</v>
      </c>
      <c r="F82" s="479">
        <f t="shared" si="10"/>
        <v>1</v>
      </c>
      <c r="G82" s="479">
        <f t="shared" si="10"/>
        <v>0</v>
      </c>
      <c r="H82" s="479">
        <f t="shared" si="10"/>
        <v>0</v>
      </c>
      <c r="I82" s="479">
        <f t="shared" si="10"/>
        <v>0</v>
      </c>
      <c r="J82" s="479">
        <f t="shared" si="10"/>
        <v>0</v>
      </c>
      <c r="K82" s="479">
        <f t="shared" si="10"/>
        <v>0</v>
      </c>
      <c r="L82" s="483"/>
      <c r="M82" s="479">
        <f t="shared" si="11"/>
        <v>0</v>
      </c>
      <c r="N82" s="479">
        <f t="shared" si="11"/>
        <v>0</v>
      </c>
      <c r="O82" s="479">
        <f t="shared" si="11"/>
        <v>0</v>
      </c>
      <c r="P82" s="479">
        <f t="shared" si="11"/>
        <v>0</v>
      </c>
      <c r="Q82" s="479">
        <f t="shared" si="11"/>
        <v>0</v>
      </c>
      <c r="R82" s="479">
        <f t="shared" si="11"/>
        <v>0</v>
      </c>
      <c r="S82" s="479">
        <f t="shared" si="11"/>
        <v>0</v>
      </c>
      <c r="T82" s="479">
        <f t="shared" si="11"/>
        <v>0</v>
      </c>
      <c r="U82" s="479">
        <f t="shared" si="11"/>
        <v>0</v>
      </c>
      <c r="V82" s="483"/>
      <c r="W82" s="479">
        <f t="shared" si="12"/>
        <v>1</v>
      </c>
      <c r="X82" s="479">
        <f t="shared" si="12"/>
        <v>0</v>
      </c>
      <c r="Y82" s="479">
        <f t="shared" si="12"/>
        <v>0</v>
      </c>
      <c r="Z82" s="479">
        <f t="shared" si="12"/>
        <v>0</v>
      </c>
      <c r="AA82" s="479">
        <f t="shared" si="12"/>
        <v>0</v>
      </c>
      <c r="AB82" s="479">
        <f t="shared" si="12"/>
        <v>0</v>
      </c>
      <c r="AC82" s="479">
        <f t="shared" si="12"/>
        <v>0</v>
      </c>
      <c r="AD82" s="479">
        <f t="shared" si="12"/>
        <v>0</v>
      </c>
      <c r="AE82" s="479">
        <f t="shared" si="12"/>
        <v>0</v>
      </c>
      <c r="AF82" s="483"/>
      <c r="AG82" s="479">
        <f>IF(AG80&lt;&gt;"",AG80,0)</f>
        <v>0</v>
      </c>
      <c r="AH82" s="479">
        <f>IF(AH80&lt;&gt;"",AH80,0)</f>
        <v>0</v>
      </c>
      <c r="AI82" s="484"/>
      <c r="AJ82" s="2"/>
      <c r="AK82" s="485"/>
      <c r="AL82" s="486"/>
      <c r="AM82" s="487"/>
      <c r="AN82" s="487"/>
    </row>
    <row r="83" spans="1:40" ht="16.5" thickBot="1">
      <c r="A83" s="488"/>
      <c r="B83" s="39"/>
      <c r="C83" s="687"/>
      <c r="D83" s="653"/>
      <c r="E83" s="653"/>
      <c r="F83" s="653"/>
      <c r="G83" s="653"/>
      <c r="H83" s="653"/>
      <c r="I83" s="653"/>
      <c r="J83" s="653"/>
      <c r="K83" s="688"/>
      <c r="L83" s="39"/>
      <c r="M83" s="689"/>
      <c r="N83" s="690"/>
      <c r="O83" s="690"/>
      <c r="P83" s="690"/>
      <c r="Q83" s="690"/>
      <c r="R83" s="690"/>
      <c r="S83" s="690"/>
      <c r="T83" s="690"/>
      <c r="U83" s="691"/>
      <c r="V83" s="459"/>
      <c r="W83" s="644"/>
      <c r="X83" s="645"/>
      <c r="Y83" s="645"/>
      <c r="Z83" s="645"/>
      <c r="AA83" s="645"/>
      <c r="AB83" s="645"/>
      <c r="AC83" s="645"/>
      <c r="AD83" s="645"/>
      <c r="AE83" s="646"/>
      <c r="AF83" s="414"/>
      <c r="AG83" s="692"/>
      <c r="AH83" s="693"/>
      <c r="AI83" s="489"/>
      <c r="AJ83" s="408"/>
      <c r="AK83" s="408"/>
      <c r="AL83" s="408"/>
      <c r="AM83" s="408"/>
      <c r="AN83" s="408"/>
    </row>
    <row r="84" spans="1:40" ht="15">
      <c r="A84" s="632" t="s">
        <v>44</v>
      </c>
      <c r="B84" s="633"/>
      <c r="C84" s="418">
        <f>IF(AND(G89&lt;&gt;"off",SUM(IF(C6&lt;&gt;"",1,0),IF(C10&lt;&gt;"",1,0),IF(C14&lt;&gt;"",1,0),IF(C18&lt;&gt;"",1,0),IF(C22&lt;&gt;"",1,0),IF(C26&lt;&gt;"",1,0),IF(C30&lt;&gt;"",1,0),IF(C34&lt;&gt;"",1,0),IF(C38&lt;&gt;"",1,0),IF(C42&lt;&gt;"",1,0),IF(C46&lt;&gt;"",1,0),IF(C50&lt;&gt;"",1,0),IF(C54&lt;&gt;"",1,0),IF(C58&lt;&gt;"",1,0),IF(C62&lt;&gt;"",1,0),IF(C66&lt;&gt;"",1,0))&lt;5,SUM(IF(C6&lt;&gt;"",1,0),IF(C10&lt;&gt;"",1,0),IF(C14&lt;&gt;"",1,0),IF(C18&lt;&gt;"",1,0),IF(C22&lt;&gt;"",1,0),IF(C26&lt;&gt;"",1,0),IF(C30&lt;&gt;"",1,0),IF(C34&lt;&gt;"",1,0),IF(C38&lt;&gt;"",1,0),IF(C42&lt;&gt;"",1,0),IF(C46&lt;&gt;"",1,0),IF(C50&lt;&gt;"",1,0),IF(C54&lt;&gt;"",1,0),IF(C58&lt;&gt;"",1,0),IF(C62&lt;&gt;"",1,0),IF(C66&lt;&gt;"",1,0))&gt;1),5-(SUM(IF(C6&lt;&gt;"",1,0),IF(C10&lt;&gt;"",1,0),IF(C14&lt;&gt;"",1,0),IF(C18&lt;&gt;"",1,0),IF(C22&lt;&gt;"",1,0),IF(C26&lt;&gt;"",1,0),IF(C30&lt;&gt;"",1,0),IF(C34&lt;&gt;"",1,0),IF(C38&lt;&gt;"",1,0),IF(C42&lt;&gt;"",1,0),IF(C46&lt;&gt;"",1,0),IF(C50&lt;&gt;"",1,0),IF(C54&lt;&gt;"",1,0),IF(C58&lt;&gt;"",1,0),IF(C62&lt;&gt;"",1,0),IF(C66&lt;&gt;"",1,0))),"")</f>
      </c>
      <c r="D84" s="419">
        <f>IF(AND(G89&lt;&gt;"off",SUM(IF(D6&lt;&gt;"",1,0),IF(D10&lt;&gt;"",1,0),IF(D14&lt;&gt;"",1,0),IF(D18&lt;&gt;"",1,0),IF(D22&lt;&gt;"",1,0),IF(D26&lt;&gt;"",1,0),IF(D30&lt;&gt;"",1,0),IF(D34&lt;&gt;"",1,0),IF(D38&lt;&gt;"",1,0),IF(D42&lt;&gt;"",1,0),IF(D46&lt;&gt;"",1,0),IF(D50&lt;&gt;"",1,0),IF(D54&lt;&gt;"",1,0),IF(D58&lt;&gt;"",1,0),IF(D62&lt;&gt;"",1,0),IF(D66&lt;&gt;"",1,0))&lt;5,SUM(IF(D6&lt;&gt;"",1,0),IF(D10&lt;&gt;"",1,0),IF(D14&lt;&gt;"",1,0),IF(D18&lt;&gt;"",1,0),IF(D22&lt;&gt;"",1,0),IF(D26&lt;&gt;"",1,0),IF(D30&lt;&gt;"",1,0),IF(D34&lt;&gt;"",1,0),IF(D38&lt;&gt;"",1,0),IF(D42&lt;&gt;"",1,0),IF(D46&lt;&gt;"",1,0),IF(D50&lt;&gt;"",1,0),IF(D54&lt;&gt;"",1,0),IF(D58&lt;&gt;"",1,0),IF(D62&lt;&gt;"",1,0),IF(D66&lt;&gt;"",1,0))&gt;1),5-(SUM(IF(D6&lt;&gt;"",1,0),IF(D10&lt;&gt;"",1,0),IF(D14&lt;&gt;"",1,0),IF(D18&lt;&gt;"",1,0),IF(D22&lt;&gt;"",1,0),IF(D26&lt;&gt;"",1,0),IF(D30&lt;&gt;"",1,0),IF(D34&lt;&gt;"",1,0),IF(D38&lt;&gt;"",1,0),IF(D42&lt;&gt;"",1,0),IF(D46&lt;&gt;"",1,0),IF(D50&lt;&gt;"",1,0),IF(D54&lt;&gt;"",1,0),IF(D58&lt;&gt;"",1,0),IF(D62&lt;&gt;"",1,0),IF(D66&lt;&gt;"",1,0))),"")</f>
      </c>
      <c r="E84" s="419">
        <f>IF(AND(G89&lt;&gt;"off",SUM(IF(E6&lt;&gt;"",1,0),IF(E10&lt;&gt;"",1,0),IF(E14&lt;&gt;"",1,0),IF(E18&lt;&gt;"",1,0),IF(E22&lt;&gt;"",1,0),IF(E26&lt;&gt;"",1,0),IF(E30&lt;&gt;"",1,0),IF(E34&lt;&gt;"",1,0),IF(E38&lt;&gt;"",1,0),IF(E42&lt;&gt;"",1,0),IF(E46&lt;&gt;"",1,0),IF(E50&lt;&gt;"",1,0),IF(E54&lt;&gt;"",1,0),IF(E58&lt;&gt;"",1,0),IF(E62&lt;&gt;"",1,0),IF(E66&lt;&gt;"",1,0))&lt;5,SUM(IF(E6&lt;&gt;"",1,0),IF(E10&lt;&gt;"",1,0),IF(E14&lt;&gt;"",1,0),IF(E18&lt;&gt;"",1,0),IF(E22&lt;&gt;"",1,0),IF(E26&lt;&gt;"",1,0),IF(E30&lt;&gt;"",1,0),IF(E34&lt;&gt;"",1,0),IF(E38&lt;&gt;"",1,0),IF(E42&lt;&gt;"",1,0),IF(E46&lt;&gt;"",1,0),IF(E50&lt;&gt;"",1,0),IF(E54&lt;&gt;"",1,0),IF(E58&lt;&gt;"",1,0),IF(E62&lt;&gt;"",1,0),IF(E66&lt;&gt;"",1,0))&gt;1),5-(SUM(IF(E6&lt;&gt;"",1,0),IF(E10&lt;&gt;"",1,0),IF(E14&lt;&gt;"",1,0),IF(E18&lt;&gt;"",1,0),IF(E22&lt;&gt;"",1,0),IF(E26&lt;&gt;"",1,0),IF(E30&lt;&gt;"",1,0),IF(E34&lt;&gt;"",1,0),IF(E38&lt;&gt;"",1,0),IF(E42&lt;&gt;"",1,0),IF(E46&lt;&gt;"",1,0),IF(E50&lt;&gt;"",1,0),IF(E54&lt;&gt;"",1,0),IF(E58&lt;&gt;"",1,0),IF(E62&lt;&gt;"",1,0),IF(E66&lt;&gt;"",1,0))),"")</f>
      </c>
      <c r="F84" s="419">
        <f>IF(AND(G89&lt;&gt;"off",SUM(IF(F6&lt;&gt;"",1,0),IF(F10&lt;&gt;"",1,0),IF(F14&lt;&gt;"",1,0),IF(F18&lt;&gt;"",1,0),IF(F22&lt;&gt;"",1,0),IF(F26&lt;&gt;"",1,0),IF(F30&lt;&gt;"",1,0),IF(F34&lt;&gt;"",1,0),IF(F38&lt;&gt;"",1,0),IF(F42&lt;&gt;"",1,0),IF(F46&lt;&gt;"",1,0),IF(F50&lt;&gt;"",1,0),IF(F54&lt;&gt;"",1,0),IF(F58&lt;&gt;"",1,0),IF(F62&lt;&gt;"",1,0),IF(F66&lt;&gt;"",1,0))&lt;5,SUM(IF(F6&lt;&gt;"",1,0),IF(F10&lt;&gt;"",1,0),IF(F14&lt;&gt;"",1,0),IF(F18&lt;&gt;"",1,0),IF(F22&lt;&gt;"",1,0),IF(F26&lt;&gt;"",1,0),IF(F30&lt;&gt;"",1,0),IF(F34&lt;&gt;"",1,0),IF(F38&lt;&gt;"",1,0),IF(F42&lt;&gt;"",1,0),IF(F46&lt;&gt;"",1,0),IF(F50&lt;&gt;"",1,0),IF(F54&lt;&gt;"",1,0),IF(F58&lt;&gt;"",1,0),IF(F62&lt;&gt;"",1,0),IF(F66&lt;&gt;"",1,0))&gt;1),5-(SUM(IF(F6&lt;&gt;"",1,0),IF(F10&lt;&gt;"",1,0),IF(F14&lt;&gt;"",1,0),IF(F18&lt;&gt;"",1,0),IF(F22&lt;&gt;"",1,0),IF(F26&lt;&gt;"",1,0),IF(F30&lt;&gt;"",1,0),IF(F34&lt;&gt;"",1,0),IF(F38&lt;&gt;"",1,0),IF(F42&lt;&gt;"",1,0),IF(F46&lt;&gt;"",1,0),IF(F50&lt;&gt;"",1,0),IF(F54&lt;&gt;"",1,0),IF(F58&lt;&gt;"",1,0),IF(F62&lt;&gt;"",1,0),IF(F66&lt;&gt;"",1,0))),"")</f>
      </c>
      <c r="G84" s="419">
        <f>IF(AND(G89&lt;&gt;"off",SUM(IF(G6&lt;&gt;"",1,0),IF(G10&lt;&gt;"",1,0),IF(G14&lt;&gt;"",1,0),IF(G18&lt;&gt;"",1,0),IF(G22&lt;&gt;"",1,0),IF(G26&lt;&gt;"",1,0),IF(G30&lt;&gt;"",1,0),IF(G34&lt;&gt;"",1,0),IF(G38&lt;&gt;"",1,0),IF(G42&lt;&gt;"",1,0),IF(G46&lt;&gt;"",1,0),IF(G50&lt;&gt;"",1,0),IF(G54&lt;&gt;"",1,0),IF(G58&lt;&gt;"",1,0),IF(G62&lt;&gt;"",1,0),IF(G66&lt;&gt;"",1,0))&lt;5,SUM(IF(G6&lt;&gt;"",1,0),IF(G10&lt;&gt;"",1,0),IF(G14&lt;&gt;"",1,0),IF(G18&lt;&gt;"",1,0),IF(G22&lt;&gt;"",1,0),IF(G26&lt;&gt;"",1,0),IF(G30&lt;&gt;"",1,0),IF(G34&lt;&gt;"",1,0),IF(G38&lt;&gt;"",1,0),IF(G42&lt;&gt;"",1,0),IF(G46&lt;&gt;"",1,0),IF(G50&lt;&gt;"",1,0),IF(G54&lt;&gt;"",1,0),IF(G58&lt;&gt;"",1,0),IF(G62&lt;&gt;"",1,0),IF(G66&lt;&gt;"",1,0))&gt;1),5-(SUM(IF(G6&lt;&gt;"",1,0),IF(G10&lt;&gt;"",1,0),IF(G14&lt;&gt;"",1,0),IF(G18&lt;&gt;"",1,0),IF(G22&lt;&gt;"",1,0),IF(G26&lt;&gt;"",1,0),IF(G30&lt;&gt;"",1,0),IF(G34&lt;&gt;"",1,0),IF(G38&lt;&gt;"",1,0),IF(G42&lt;&gt;"",1,0),IF(G46&lt;&gt;"",1,0),IF(G50&lt;&gt;"",1,0),IF(G54&lt;&gt;"",1,0),IF(G58&lt;&gt;"",1,0),IF(G62&lt;&gt;"",1,0),IF(G66&lt;&gt;"",1,0))),"")</f>
      </c>
      <c r="H84" s="419">
        <f>IF(AND(G89&lt;&gt;"off",SUM(IF(H6&lt;&gt;"",1,0),IF(H10&lt;&gt;"",1,0),IF(H14&lt;&gt;"",1,0),IF(H18&lt;&gt;"",1,0),IF(H22&lt;&gt;"",1,0),IF(H26&lt;&gt;"",1,0),IF(H30&lt;&gt;"",1,0),IF(H34&lt;&gt;"",1,0),IF(H38&lt;&gt;"",1,0),IF(H42&lt;&gt;"",1,0),IF(H46&lt;&gt;"",1,0),IF(H50&lt;&gt;"",1,0),IF(H54&lt;&gt;"",1,0),IF(H58&lt;&gt;"",1,0),IF(H62&lt;&gt;"",1,0),IF(H66&lt;&gt;"",1,0))&lt;5,SUM(IF(H6&lt;&gt;"",1,0),IF(H10&lt;&gt;"",1,0),IF(H14&lt;&gt;"",1,0),IF(H18&lt;&gt;"",1,0),IF(H22&lt;&gt;"",1,0),IF(H26&lt;&gt;"",1,0),IF(H30&lt;&gt;"",1,0),IF(H34&lt;&gt;"",1,0),IF(H38&lt;&gt;"",1,0),IF(H42&lt;&gt;"",1,0),IF(H46&lt;&gt;"",1,0),IF(H50&lt;&gt;"",1,0),IF(H54&lt;&gt;"",1,0),IF(H58&lt;&gt;"",1,0),IF(H62&lt;&gt;"",1,0),IF(H66&lt;&gt;"",1,0))&gt;1),5-(SUM(IF(H6&lt;&gt;"",1,0),IF(H10&lt;&gt;"",1,0),IF(H14&lt;&gt;"",1,0),IF(H18&lt;&gt;"",1,0),IF(H22&lt;&gt;"",1,0),IF(H26&lt;&gt;"",1,0),IF(H30&lt;&gt;"",1,0),IF(H34&lt;&gt;"",1,0),IF(H38&lt;&gt;"",1,0),IF(H42&lt;&gt;"",1,0),IF(H46&lt;&gt;"",1,0),IF(H50&lt;&gt;"",1,0),IF(H54&lt;&gt;"",1,0),IF(H58&lt;&gt;"",1,0),IF(H62&lt;&gt;"",1,0),IF(H66&lt;&gt;"",1,0))),"")</f>
      </c>
      <c r="I84" s="419">
        <f>IF(AND(G89&lt;&gt;"off",SUM(IF(I6&lt;&gt;"",1,0),IF(I10&lt;&gt;"",1,0),IF(I14&lt;&gt;"",1,0),IF(I18&lt;&gt;"",1,0),IF(I22&lt;&gt;"",1,0),IF(I26&lt;&gt;"",1,0),IF(I30&lt;&gt;"",1,0),IF(I34&lt;&gt;"",1,0),IF(I38&lt;&gt;"",1,0),IF(I42&lt;&gt;"",1,0),IF(I46&lt;&gt;"",1,0),IF(I50&lt;&gt;"",1,0),IF(I54&lt;&gt;"",1,0),IF(I58&lt;&gt;"",1,0),IF(I62&lt;&gt;"",1,0),IF(I66&lt;&gt;"",1,0))&lt;5,SUM(IF(I6&lt;&gt;"",1,0),IF(I10&lt;&gt;"",1,0),IF(I14&lt;&gt;"",1,0),IF(I18&lt;&gt;"",1,0),IF(I22&lt;&gt;"",1,0),IF(I26&lt;&gt;"",1,0),IF(I30&lt;&gt;"",1,0),IF(I34&lt;&gt;"",1,0),IF(I38&lt;&gt;"",1,0),IF(I42&lt;&gt;"",1,0),IF(I46&lt;&gt;"",1,0),IF(I50&lt;&gt;"",1,0),IF(I54&lt;&gt;"",1,0),IF(I58&lt;&gt;"",1,0),IF(I62&lt;&gt;"",1,0),IF(I66&lt;&gt;"",1,0))&gt;1),5-(SUM(IF(I6&lt;&gt;"",1,0),IF(I10&lt;&gt;"",1,0),IF(I14&lt;&gt;"",1,0),IF(I18&lt;&gt;"",1,0),IF(I22&lt;&gt;"",1,0),IF(I26&lt;&gt;"",1,0),IF(I30&lt;&gt;"",1,0),IF(I34&lt;&gt;"",1,0),IF(I38&lt;&gt;"",1,0),IF(I42&lt;&gt;"",1,0),IF(I46&lt;&gt;"",1,0),IF(I50&lt;&gt;"",1,0),IF(I54&lt;&gt;"",1,0),IF(I58&lt;&gt;"",1,0),IF(I62&lt;&gt;"",1,0),IF(I66&lt;&gt;"",1,0))),"")</f>
      </c>
      <c r="J84" s="419">
        <f>IF(AND(G89&lt;&gt;"off",SUM(IF(J6&lt;&gt;"",1,0),IF(J10&lt;&gt;"",1,0),IF(J14&lt;&gt;"",1,0),IF(J18&lt;&gt;"",1,0),IF(J22&lt;&gt;"",1,0),IF(J26&lt;&gt;"",1,0),IF(J30&lt;&gt;"",1,0),IF(J34&lt;&gt;"",1,0),IF(J38&lt;&gt;"",1,0),IF(J42&lt;&gt;"",1,0),IF(J46&lt;&gt;"",1,0),IF(J50&lt;&gt;"",1,0),IF(J54&lt;&gt;"",1,0),IF(J58&lt;&gt;"",1,0),IF(J62&lt;&gt;"",1,0),IF(J66&lt;&gt;"",1,0))&lt;5,SUM(IF(J6&lt;&gt;"",1,0),IF(J10&lt;&gt;"",1,0),IF(J14&lt;&gt;"",1,0),IF(J18&lt;&gt;"",1,0),IF(J22&lt;&gt;"",1,0),IF(J26&lt;&gt;"",1,0),IF(J30&lt;&gt;"",1,0),IF(J34&lt;&gt;"",1,0),IF(J38&lt;&gt;"",1,0),IF(J42&lt;&gt;"",1,0),IF(J46&lt;&gt;"",1,0),IF(J50&lt;&gt;"",1,0),IF(J54&lt;&gt;"",1,0),IF(J58&lt;&gt;"",1,0),IF(J62&lt;&gt;"",1,0),IF(J66&lt;&gt;"",1,0))&gt;1),5-(SUM(IF(J6&lt;&gt;"",1,0),IF(J10&lt;&gt;"",1,0),IF(J14&lt;&gt;"",1,0),IF(J18&lt;&gt;"",1,0),IF(J22&lt;&gt;"",1,0),IF(J26&lt;&gt;"",1,0),IF(J30&lt;&gt;"",1,0),IF(J34&lt;&gt;"",1,0),IF(J38&lt;&gt;"",1,0),IF(J42&lt;&gt;"",1,0),IF(J46&lt;&gt;"",1,0),IF(J50&lt;&gt;"",1,0),IF(J54&lt;&gt;"",1,0),IF(J58&lt;&gt;"",1,0),IF(J62&lt;&gt;"",1,0),IF(J66&lt;&gt;"",1,0))),"")</f>
      </c>
      <c r="K84" s="420">
        <f>IF(AND(G89&lt;&gt;"off",SUM(IF(K6&lt;&gt;"",1,0),IF(K10&lt;&gt;"",1,0),IF(K14&lt;&gt;"",1,0),IF(K18&lt;&gt;"",1,0),IF(K22&lt;&gt;"",1,0),IF(K26&lt;&gt;"",1,0),IF(K30&lt;&gt;"",1,0),IF(K34&lt;&gt;"",1,0),IF(K38&lt;&gt;"",1,0),IF(K42&lt;&gt;"",1,0),IF(K46&lt;&gt;"",1,0),IF(K50&lt;&gt;"",1,0),IF(K54&lt;&gt;"",1,0),IF(K58&lt;&gt;"",1,0),IF(K62&lt;&gt;"",1,0),IF(K66&lt;&gt;"",1,0))&lt;5,SUM(IF(K6&lt;&gt;"",1,0),IF(K10&lt;&gt;"",1,0),IF(K14&lt;&gt;"",1,0),IF(K18&lt;&gt;"",1,0),IF(K22&lt;&gt;"",1,0),IF(K26&lt;&gt;"",1,0),IF(K30&lt;&gt;"",1,0),IF(K34&lt;&gt;"",1,0),IF(K38&lt;&gt;"",1,0),IF(K42&lt;&gt;"",1,0),IF(K46&lt;&gt;"",1,0),IF(K50&lt;&gt;"",1,0),IF(K54&lt;&gt;"",1,0),IF(K58&lt;&gt;"",1,0),IF(K62&lt;&gt;"",1,0),IF(K66&lt;&gt;"",1,0))&gt;1),5-(SUM(IF(K6&lt;&gt;"",1,0),IF(K10&lt;&gt;"",1,0),IF(K14&lt;&gt;"",1,0),IF(K18&lt;&gt;"",1,0),IF(K22&lt;&gt;"",1,0),IF(K26&lt;&gt;"",1,0),IF(K30&lt;&gt;"",1,0),IF(K34&lt;&gt;"",1,0),IF(K38&lt;&gt;"",1,0),IF(K42&lt;&gt;"",1,0),IF(K46&lt;&gt;"",1,0),IF(K50&lt;&gt;"",1,0),IF(K54&lt;&gt;"",1,0),IF(K58&lt;&gt;"",1,0),IF(K62&lt;&gt;"",1,0),IF(K66&lt;&gt;"",1,0))),"")</f>
      </c>
      <c r="L84" s="450"/>
      <c r="M84" s="418">
        <f>IF(AND(Q89&lt;&gt;"off",SUM(IF(M6&lt;&gt;"",1,0),IF(M10&lt;&gt;"",1,0),IF(M14&lt;&gt;"",1,0),IF(M18&lt;&gt;"",1,0),IF(M22&lt;&gt;"",1,0),IF(M26&lt;&gt;"",1,0),IF(M30&lt;&gt;"",1,0),IF(M34&lt;&gt;"",1,0),IF(M38&lt;&gt;"",1,0),IF(M42&lt;&gt;"",1,0),IF(M46&lt;&gt;"",1,0),IF(M50&lt;&gt;"",1,0),IF(M54&lt;&gt;"",1,0),IF(M58&lt;&gt;"",1,0),IF(M62&lt;&gt;"",1,0),IF(M66&lt;&gt;"",1,0))&lt;5,SUM(IF(M6&lt;&gt;"",1,0),IF(M10&lt;&gt;"",1,0),IF(M14&lt;&gt;"",1,0),IF(M18&lt;&gt;"",1,0),IF(M22&lt;&gt;"",1,0),IF(M26&lt;&gt;"",1,0),IF(M30&lt;&gt;"",1,0),IF(M34&lt;&gt;"",1,0),IF(M38&lt;&gt;"",1,0),IF(M42&lt;&gt;"",1,0),IF(M46&lt;&gt;"",1,0),IF(M50&lt;&gt;"",1,0),IF(M54&lt;&gt;"",1,0),IF(M58&lt;&gt;"",1,0),IF(M62&lt;&gt;"",1,0),IF(M66&lt;&gt;"",1,0))&gt;1),5-(SUM(IF(M6&lt;&gt;"",1,0),IF(M10&lt;&gt;"",1,0),IF(M14&lt;&gt;"",1,0),IF(M18&lt;&gt;"",1,0),IF(M22&lt;&gt;"",1,0),IF(M26&lt;&gt;"",1,0),IF(M30&lt;&gt;"",1,0),IF(M34&lt;&gt;"",1,0),IF(M38&lt;&gt;"",1,0),IF(M42&lt;&gt;"",1,0),IF(M46&lt;&gt;"",1,0),IF(M50&lt;&gt;"",1,0),IF(M54&lt;&gt;"",1,0),IF(M58&lt;&gt;"",1,0),IF(M62&lt;&gt;"",1,0),IF(M66&lt;&gt;"",1,0))),"")</f>
      </c>
      <c r="N84" s="419">
        <f>IF(AND(Q89&lt;&gt;"off",SUM(IF(N6&lt;&gt;"",1,0),IF(N10&lt;&gt;"",1,0),IF(N14&lt;&gt;"",1,0),IF(N18&lt;&gt;"",1,0),IF(N22&lt;&gt;"",1,0),IF(N26&lt;&gt;"",1,0),IF(N30&lt;&gt;"",1,0),IF(N34&lt;&gt;"",1,0),IF(N38&lt;&gt;"",1,0),IF(N42&lt;&gt;"",1,0),IF(N46&lt;&gt;"",1,0),IF(N50&lt;&gt;"",1,0),IF(N54&lt;&gt;"",1,0),IF(N58&lt;&gt;"",1,0),IF(N62&lt;&gt;"",1,0),IF(N66&lt;&gt;"",1,0))&lt;5,SUM(IF(N6&lt;&gt;"",1,0),IF(N10&lt;&gt;"",1,0),IF(N14&lt;&gt;"",1,0),IF(N18&lt;&gt;"",1,0),IF(N22&lt;&gt;"",1,0),IF(N26&lt;&gt;"",1,0),IF(N30&lt;&gt;"",1,0),IF(N34&lt;&gt;"",1,0),IF(N38&lt;&gt;"",1,0),IF(N42&lt;&gt;"",1,0),IF(N46&lt;&gt;"",1,0),IF(N50&lt;&gt;"",1,0),IF(N54&lt;&gt;"",1,0),IF(N58&lt;&gt;"",1,0),IF(N62&lt;&gt;"",1,0),IF(N66&lt;&gt;"",1,0))&gt;1),5-(SUM(IF(N6&lt;&gt;"",1,0),IF(N10&lt;&gt;"",1,0),IF(N14&lt;&gt;"",1,0),IF(N18&lt;&gt;"",1,0),IF(N22&lt;&gt;"",1,0),IF(N26&lt;&gt;"",1,0),IF(N30&lt;&gt;"",1,0),IF(N34&lt;&gt;"",1,0),IF(N38&lt;&gt;"",1,0),IF(N42&lt;&gt;"",1,0),IF(N46&lt;&gt;"",1,0),IF(N50&lt;&gt;"",1,0),IF(N54&lt;&gt;"",1,0),IF(N58&lt;&gt;"",1,0),IF(N62&lt;&gt;"",1,0),IF(N66&lt;&gt;"",1,0))),"")</f>
      </c>
      <c r="O84" s="419">
        <f>IF(AND(Q89&lt;&gt;"off",SUM(IF(O6&lt;&gt;"",1,0),IF(O10&lt;&gt;"",1,0),IF(O14&lt;&gt;"",1,0),IF(O18&lt;&gt;"",1,0),IF(O22&lt;&gt;"",1,0),IF(O26&lt;&gt;"",1,0),IF(O30&lt;&gt;"",1,0),IF(O34&lt;&gt;"",1,0),IF(O38&lt;&gt;"",1,0),IF(O42&lt;&gt;"",1,0),IF(O46&lt;&gt;"",1,0),IF(O50&lt;&gt;"",1,0),IF(O54&lt;&gt;"",1,0),IF(O58&lt;&gt;"",1,0),IF(O62&lt;&gt;"",1,0),IF(O66&lt;&gt;"",1,0))&lt;5,SUM(IF(O6&lt;&gt;"",1,0),IF(O10&lt;&gt;"",1,0),IF(O14&lt;&gt;"",1,0),IF(O18&lt;&gt;"",1,0),IF(O22&lt;&gt;"",1,0),IF(O26&lt;&gt;"",1,0),IF(O30&lt;&gt;"",1,0),IF(O34&lt;&gt;"",1,0),IF(O38&lt;&gt;"",1,0),IF(O42&lt;&gt;"",1,0),IF(O46&lt;&gt;"",1,0),IF(O50&lt;&gt;"",1,0),IF(O54&lt;&gt;"",1,0),IF(O58&lt;&gt;"",1,0),IF(O62&lt;&gt;"",1,0),IF(O66&lt;&gt;"",1,0))&gt;1),5-(SUM(IF(O6&lt;&gt;"",1,0),IF(O10&lt;&gt;"",1,0),IF(O14&lt;&gt;"",1,0),IF(O18&lt;&gt;"",1,0),IF(O22&lt;&gt;"",1,0),IF(O26&lt;&gt;"",1,0),IF(O30&lt;&gt;"",1,0),IF(O34&lt;&gt;"",1,0),IF(O38&lt;&gt;"",1,0),IF(O42&lt;&gt;"",1,0),IF(O46&lt;&gt;"",1,0),IF(O50&lt;&gt;"",1,0),IF(O54&lt;&gt;"",1,0),IF(O58&lt;&gt;"",1,0),IF(O62&lt;&gt;"",1,0),IF(O66&lt;&gt;"",1,0))),"")</f>
      </c>
      <c r="P84" s="419">
        <f>IF(AND(Q89&lt;&gt;"off",SUM(IF(P6&lt;&gt;"",1,0),IF(P10&lt;&gt;"",1,0),IF(P14&lt;&gt;"",1,0),IF(P18&lt;&gt;"",1,0),IF(P22&lt;&gt;"",1,0),IF(P26&lt;&gt;"",1,0),IF(P30&lt;&gt;"",1,0),IF(P34&lt;&gt;"",1,0),IF(P38&lt;&gt;"",1,0),IF(P42&lt;&gt;"",1,0),IF(P46&lt;&gt;"",1,0),IF(P50&lt;&gt;"",1,0),IF(P54&lt;&gt;"",1,0),IF(P58&lt;&gt;"",1,0),IF(P62&lt;&gt;"",1,0),IF(P66&lt;&gt;"",1,0))&lt;5,SUM(IF(P6&lt;&gt;"",1,0),IF(P10&lt;&gt;"",1,0),IF(P14&lt;&gt;"",1,0),IF(P18&lt;&gt;"",1,0),IF(P22&lt;&gt;"",1,0),IF(P26&lt;&gt;"",1,0),IF(P30&lt;&gt;"",1,0),IF(P34&lt;&gt;"",1,0),IF(P38&lt;&gt;"",1,0),IF(P42&lt;&gt;"",1,0),IF(P46&lt;&gt;"",1,0),IF(P50&lt;&gt;"",1,0),IF(P54&lt;&gt;"",1,0),IF(P58&lt;&gt;"",1,0),IF(P62&lt;&gt;"",1,0),IF(P66&lt;&gt;"",1,0))&gt;1),5-(SUM(IF(P6&lt;&gt;"",1,0),IF(P10&lt;&gt;"",1,0),IF(P14&lt;&gt;"",1,0),IF(P18&lt;&gt;"",1,0),IF(P22&lt;&gt;"",1,0),IF(P26&lt;&gt;"",1,0),IF(P30&lt;&gt;"",1,0),IF(P34&lt;&gt;"",1,0),IF(P38&lt;&gt;"",1,0),IF(P42&lt;&gt;"",1,0),IF(P46&lt;&gt;"",1,0),IF(P50&lt;&gt;"",1,0),IF(P54&lt;&gt;"",1,0),IF(P58&lt;&gt;"",1,0),IF(P62&lt;&gt;"",1,0),IF(P66&lt;&gt;"",1,0))),"")</f>
      </c>
      <c r="Q84" s="419">
        <f>IF(AND(Q89&lt;&gt;"off",SUM(IF(Q6&lt;&gt;"",1,0),IF(Q10&lt;&gt;"",1,0),IF(Q14&lt;&gt;"",1,0),IF(Q18&lt;&gt;"",1,0),IF(Q22&lt;&gt;"",1,0),IF(Q26&lt;&gt;"",1,0),IF(Q30&lt;&gt;"",1,0),IF(Q34&lt;&gt;"",1,0),IF(Q38&lt;&gt;"",1,0),IF(Q42&lt;&gt;"",1,0),IF(Q46&lt;&gt;"",1,0),IF(Q50&lt;&gt;"",1,0),IF(Q54&lt;&gt;"",1,0),IF(Q58&lt;&gt;"",1,0),IF(Q62&lt;&gt;"",1,0),IF(Q66&lt;&gt;"",1,0))&lt;5,SUM(IF(Q6&lt;&gt;"",1,0),IF(Q10&lt;&gt;"",1,0),IF(Q14&lt;&gt;"",1,0),IF(Q18&lt;&gt;"",1,0),IF(Q22&lt;&gt;"",1,0),IF(Q26&lt;&gt;"",1,0),IF(Q30&lt;&gt;"",1,0),IF(Q34&lt;&gt;"",1,0),IF(Q38&lt;&gt;"",1,0),IF(Q42&lt;&gt;"",1,0),IF(Q46&lt;&gt;"",1,0),IF(Q50&lt;&gt;"",1,0),IF(Q54&lt;&gt;"",1,0),IF(Q58&lt;&gt;"",1,0),IF(Q62&lt;&gt;"",1,0),IF(Q66&lt;&gt;"",1,0))&gt;1),5-(SUM(IF(Q6&lt;&gt;"",1,0),IF(Q10&lt;&gt;"",1,0),IF(Q14&lt;&gt;"",1,0),IF(Q18&lt;&gt;"",1,0),IF(Q22&lt;&gt;"",1,0),IF(Q26&lt;&gt;"",1,0),IF(Q30&lt;&gt;"",1,0),IF(Q34&lt;&gt;"",1,0),IF(Q38&lt;&gt;"",1,0),IF(Q42&lt;&gt;"",1,0),IF(Q46&lt;&gt;"",1,0),IF(Q50&lt;&gt;"",1,0),IF(Q54&lt;&gt;"",1,0),IF(Q58&lt;&gt;"",1,0),IF(Q62&lt;&gt;"",1,0),IF(Q66&lt;&gt;"",1,0))),"")</f>
      </c>
      <c r="R84" s="419">
        <f>IF(AND(Q89&lt;&gt;"off",SUM(IF(R6&lt;&gt;"",1,0),IF(R10&lt;&gt;"",1,0),IF(R14&lt;&gt;"",1,0),IF(R18&lt;&gt;"",1,0),IF(R22&lt;&gt;"",1,0),IF(R26&lt;&gt;"",1,0),IF(R30&lt;&gt;"",1,0),IF(R34&lt;&gt;"",1,0),IF(R38&lt;&gt;"",1,0),IF(R42&lt;&gt;"",1,0),IF(R46&lt;&gt;"",1,0),IF(R50&lt;&gt;"",1,0),IF(R54&lt;&gt;"",1,0),IF(R58&lt;&gt;"",1,0),IF(R62&lt;&gt;"",1,0),IF(R66&lt;&gt;"",1,0))&lt;5,SUM(IF(R6&lt;&gt;"",1,0),IF(R10&lt;&gt;"",1,0),IF(R14&lt;&gt;"",1,0),IF(R18&lt;&gt;"",1,0),IF(R22&lt;&gt;"",1,0),IF(R26&lt;&gt;"",1,0),IF(R30&lt;&gt;"",1,0),IF(R34&lt;&gt;"",1,0),IF(R38&lt;&gt;"",1,0),IF(R42&lt;&gt;"",1,0),IF(R46&lt;&gt;"",1,0),IF(R50&lt;&gt;"",1,0),IF(R54&lt;&gt;"",1,0),IF(R58&lt;&gt;"",1,0),IF(R62&lt;&gt;"",1,0),IF(R66&lt;&gt;"",1,0))&gt;1),5-(SUM(IF(R6&lt;&gt;"",1,0),IF(R10&lt;&gt;"",1,0),IF(R14&lt;&gt;"",1,0),IF(R18&lt;&gt;"",1,0),IF(R22&lt;&gt;"",1,0),IF(R26&lt;&gt;"",1,0),IF(R30&lt;&gt;"",1,0),IF(R34&lt;&gt;"",1,0),IF(R38&lt;&gt;"",1,0),IF(R42&lt;&gt;"",1,0),IF(R46&lt;&gt;"",1,0),IF(R50&lt;&gt;"",1,0),IF(R54&lt;&gt;"",1,0),IF(R58&lt;&gt;"",1,0),IF(R62&lt;&gt;"",1,0),IF(R66&lt;&gt;"",1,0))),"")</f>
      </c>
      <c r="S84" s="419">
        <f>IF(AND(Q89&lt;&gt;"off",SUM(IF(S6&lt;&gt;"",1,0),IF(S10&lt;&gt;"",1,0),IF(S14&lt;&gt;"",1,0),IF(S18&lt;&gt;"",1,0),IF(S22&lt;&gt;"",1,0),IF(S26&lt;&gt;"",1,0),IF(S30&lt;&gt;"",1,0),IF(S34&lt;&gt;"",1,0),IF(S38&lt;&gt;"",1,0),IF(S42&lt;&gt;"",1,0),IF(S46&lt;&gt;"",1,0),IF(S50&lt;&gt;"",1,0),IF(S54&lt;&gt;"",1,0),IF(S58&lt;&gt;"",1,0),IF(S62&lt;&gt;"",1,0),IF(S66&lt;&gt;"",1,0))&lt;5,SUM(IF(S6&lt;&gt;"",1,0),IF(S10&lt;&gt;"",1,0),IF(S14&lt;&gt;"",1,0),IF(S18&lt;&gt;"",1,0),IF(S22&lt;&gt;"",1,0),IF(S26&lt;&gt;"",1,0),IF(S30&lt;&gt;"",1,0),IF(S34&lt;&gt;"",1,0),IF(S38&lt;&gt;"",1,0),IF(S42&lt;&gt;"",1,0),IF(S46&lt;&gt;"",1,0),IF(S50&lt;&gt;"",1,0),IF(S54&lt;&gt;"",1,0),IF(S58&lt;&gt;"",1,0),IF(S62&lt;&gt;"",1,0),IF(S66&lt;&gt;"",1,0))&gt;1),5-(SUM(IF(S6&lt;&gt;"",1,0),IF(S10&lt;&gt;"",1,0),IF(S14&lt;&gt;"",1,0),IF(S18&lt;&gt;"",1,0),IF(S22&lt;&gt;"",1,0),IF(S26&lt;&gt;"",1,0),IF(S30&lt;&gt;"",1,0),IF(S34&lt;&gt;"",1,0),IF(S38&lt;&gt;"",1,0),IF(S42&lt;&gt;"",1,0),IF(S46&lt;&gt;"",1,0),IF(S50&lt;&gt;"",1,0),IF(S54&lt;&gt;"",1,0),IF(S58&lt;&gt;"",1,0),IF(S62&lt;&gt;"",1,0),IF(S66&lt;&gt;"",1,0))),"")</f>
      </c>
      <c r="T84" s="419">
        <f>IF(AND(Q89&lt;&gt;"off",SUM(IF(T6&lt;&gt;"",1,0),IF(T10&lt;&gt;"",1,0),IF(T14&lt;&gt;"",1,0),IF(T18&lt;&gt;"",1,0),IF(T22&lt;&gt;"",1,0),IF(T26&lt;&gt;"",1,0),IF(T30&lt;&gt;"",1,0),IF(T34&lt;&gt;"",1,0),IF(T38&lt;&gt;"",1,0),IF(T42&lt;&gt;"",1,0),IF(T46&lt;&gt;"",1,0),IF(T50&lt;&gt;"",1,0),IF(T54&lt;&gt;"",1,0),IF(T58&lt;&gt;"",1,0),IF(T62&lt;&gt;"",1,0),IF(T66&lt;&gt;"",1,0))&lt;5,SUM(IF(T6&lt;&gt;"",1,0),IF(T10&lt;&gt;"",1,0),IF(T14&lt;&gt;"",1,0),IF(T18&lt;&gt;"",1,0),IF(T22&lt;&gt;"",1,0),IF(T26&lt;&gt;"",1,0),IF(T30&lt;&gt;"",1,0),IF(T34&lt;&gt;"",1,0),IF(T38&lt;&gt;"",1,0),IF(T42&lt;&gt;"",1,0),IF(T46&lt;&gt;"",1,0),IF(T50&lt;&gt;"",1,0),IF(T54&lt;&gt;"",1,0),IF(T58&lt;&gt;"",1,0),IF(T62&lt;&gt;"",1,0),IF(T66&lt;&gt;"",1,0))&gt;1),5-(SUM(IF(T6&lt;&gt;"",1,0),IF(T10&lt;&gt;"",1,0),IF(T14&lt;&gt;"",1,0),IF(T18&lt;&gt;"",1,0),IF(T22&lt;&gt;"",1,0),IF(T26&lt;&gt;"",1,0),IF(T30&lt;&gt;"",1,0),IF(T34&lt;&gt;"",1,0),IF(T38&lt;&gt;"",1,0),IF(T42&lt;&gt;"",1,0),IF(T46&lt;&gt;"",1,0),IF(T50&lt;&gt;"",1,0),IF(T54&lt;&gt;"",1,0),IF(T58&lt;&gt;"",1,0),IF(T62&lt;&gt;"",1,0),IF(T66&lt;&gt;"",1,0))),"")</f>
      </c>
      <c r="U84" s="420">
        <f>IF(AND(Q89&lt;&gt;"off",SUM(IF(U6&lt;&gt;"",1,0),IF(U10&lt;&gt;"",1,0),IF(U14&lt;&gt;"",1,0),IF(U18&lt;&gt;"",1,0),IF(U22&lt;&gt;"",1,0),IF(U26&lt;&gt;"",1,0),IF(U30&lt;&gt;"",1,0),IF(U34&lt;&gt;"",1,0),IF(U38&lt;&gt;"",1,0),IF(U42&lt;&gt;"",1,0),IF(U46&lt;&gt;"",1,0),IF(U50&lt;&gt;"",1,0),IF(U54&lt;&gt;"",1,0),IF(U58&lt;&gt;"",1,0),IF(U62&lt;&gt;"",1,0),IF(U66&lt;&gt;"",1,0))&lt;5,SUM(IF(U6&lt;&gt;"",1,0),IF(U10&lt;&gt;"",1,0),IF(U14&lt;&gt;"",1,0),IF(U18&lt;&gt;"",1,0),IF(U22&lt;&gt;"",1,0),IF(U26&lt;&gt;"",1,0),IF(U30&lt;&gt;"",1,0),IF(U34&lt;&gt;"",1,0),IF(U38&lt;&gt;"",1,0),IF(U42&lt;&gt;"",1,0),IF(U46&lt;&gt;"",1,0),IF(U50&lt;&gt;"",1,0),IF(U54&lt;&gt;"",1,0),IF(U58&lt;&gt;"",1,0),IF(U62&lt;&gt;"",1,0),IF(U66&lt;&gt;"",1,0))&gt;1),5-(SUM(IF(U6&lt;&gt;"",1,0),IF(U10&lt;&gt;"",1,0),IF(U14&lt;&gt;"",1,0),IF(U18&lt;&gt;"",1,0),IF(U22&lt;&gt;"",1,0),IF(U26&lt;&gt;"",1,0),IF(U30&lt;&gt;"",1,0),IF(U34&lt;&gt;"",1,0),IF(U38&lt;&gt;"",1,0),IF(U42&lt;&gt;"",1,0),IF(U46&lt;&gt;"",1,0),IF(U50&lt;&gt;"",1,0),IF(U54&lt;&gt;"",1,0),IF(U58&lt;&gt;"",1,0),IF(U62&lt;&gt;"",1,0),IF(U66&lt;&gt;"",1,0))),"")</f>
      </c>
      <c r="V84" s="450"/>
      <c r="W84" s="418">
        <f>IF(AND(AC89&lt;&gt;"off",SUM(IF(W6&lt;&gt;"",1,0),IF(W10&lt;&gt;"",1,0),IF(W14&lt;&gt;"",1,0),IF(W18&lt;&gt;"",1,0),IF(W22&lt;&gt;"",1,0),IF(W26&lt;&gt;"",1,0),IF(W30&lt;&gt;"",1,0),IF(W34&lt;&gt;"",1,0),IF(W38&lt;&gt;"",1,0),IF(W42&lt;&gt;"",1,0),IF(W46&lt;&gt;"",1,0),IF(W50&lt;&gt;"",1,0),IF(W54&lt;&gt;"",1,0),IF(W58&lt;&gt;"",1,0),IF(W62&lt;&gt;"",1,0),IF(W66&lt;&gt;"",1,0))&lt;5,SUM(IF(W6&lt;&gt;"",1,0),IF(W10&lt;&gt;"",1,0),IF(W14&lt;&gt;"",1,0),IF(W18&lt;&gt;"",1,0),IF(W22&lt;&gt;"",1,0),IF(W26&lt;&gt;"",1,0),IF(W30&lt;&gt;"",1,0),IF(W34&lt;&gt;"",1,0),IF(W38&lt;&gt;"",1,0),IF(W42&lt;&gt;"",1,0),IF(W46&lt;&gt;"",1,0),IF(W50&lt;&gt;"",1,0),IF(W54&lt;&gt;"",1,0),IF(W58&lt;&gt;"",1,0),IF(W62&lt;&gt;"",1,0),IF(W66&lt;&gt;"",1,0))&gt;1),5-(SUM(IF(W6&lt;&gt;"",1,0),IF(W10&lt;&gt;"",1,0),IF(W14&lt;&gt;"",1,0),IF(W18&lt;&gt;"",1,0),IF(W22&lt;&gt;"",1,0),IF(W26&lt;&gt;"",1,0),IF(W30&lt;&gt;"",1,0),IF(W34&lt;&gt;"",1,0),IF(W38&lt;&gt;"",1,0),IF(W42&lt;&gt;"",1,0),IF(W46&lt;&gt;"",1,0),IF(W50&lt;&gt;"",1,0),IF(W54&lt;&gt;"",1,0),IF(W58&lt;&gt;"",1,0),IF(W62&lt;&gt;"",1,0),IF(W66&lt;&gt;"",1,0))),"")</f>
      </c>
      <c r="X84" s="419">
        <f>IF(AND(AC89&lt;&gt;"off",SUM(IF(X6&lt;&gt;"",1,0),IF(X10&lt;&gt;"",1,0),IF(X14&lt;&gt;"",1,0),IF(X18&lt;&gt;"",1,0),IF(X22&lt;&gt;"",1,0),IF(X26&lt;&gt;"",1,0),IF(X30&lt;&gt;"",1,0),IF(X34&lt;&gt;"",1,0),IF(X38&lt;&gt;"",1,0),IF(X42&lt;&gt;"",1,0),IF(X46&lt;&gt;"",1,0),IF(X50&lt;&gt;"",1,0),IF(X54&lt;&gt;"",1,0),IF(X58&lt;&gt;"",1,0),IF(X62&lt;&gt;"",1,0),IF(X66&lt;&gt;"",1,0))&lt;5,SUM(IF(X6&lt;&gt;"",1,0),IF(X10&lt;&gt;"",1,0),IF(X14&lt;&gt;"",1,0),IF(X18&lt;&gt;"",1,0),IF(X22&lt;&gt;"",1,0),IF(X26&lt;&gt;"",1,0),IF(X30&lt;&gt;"",1,0),IF(X34&lt;&gt;"",1,0),IF(X38&lt;&gt;"",1,0),IF(X42&lt;&gt;"",1,0),IF(X46&lt;&gt;"",1,0),IF(X50&lt;&gt;"",1,0),IF(X54&lt;&gt;"",1,0),IF(X58&lt;&gt;"",1,0),IF(X62&lt;&gt;"",1,0),IF(X66&lt;&gt;"",1,0))&gt;1),5-(SUM(IF(X6&lt;&gt;"",1,0),IF(X10&lt;&gt;"",1,0),IF(X14&lt;&gt;"",1,0),IF(X18&lt;&gt;"",1,0),IF(X22&lt;&gt;"",1,0),IF(X26&lt;&gt;"",1,0),IF(X30&lt;&gt;"",1,0),IF(X34&lt;&gt;"",1,0),IF(X38&lt;&gt;"",1,0),IF(X42&lt;&gt;"",1,0),IF(X46&lt;&gt;"",1,0),IF(X50&lt;&gt;"",1,0),IF(X54&lt;&gt;"",1,0),IF(X58&lt;&gt;"",1,0),IF(X62&lt;&gt;"",1,0),IF(X66&lt;&gt;"",1,0))),"")</f>
      </c>
      <c r="Y84" s="419">
        <f>IF(AND(AC89&lt;&gt;"off",SUM(IF(Y6&lt;&gt;"",1,0),IF(Y10&lt;&gt;"",1,0),IF(Y14&lt;&gt;"",1,0),IF(Y18&lt;&gt;"",1,0),IF(Y22&lt;&gt;"",1,0),IF(Y26&lt;&gt;"",1,0),IF(Y30&lt;&gt;"",1,0),IF(Y34&lt;&gt;"",1,0),IF(Y38&lt;&gt;"",1,0),IF(Y42&lt;&gt;"",1,0),IF(Y46&lt;&gt;"",1,0),IF(Y50&lt;&gt;"",1,0),IF(Y54&lt;&gt;"",1,0),IF(Y58&lt;&gt;"",1,0),IF(Y62&lt;&gt;"",1,0),IF(Y66&lt;&gt;"",1,0))&lt;5,SUM(IF(Y6&lt;&gt;"",1,0),IF(Y10&lt;&gt;"",1,0),IF(Y14&lt;&gt;"",1,0),IF(Y18&lt;&gt;"",1,0),IF(Y22&lt;&gt;"",1,0),IF(Y26&lt;&gt;"",1,0),IF(Y30&lt;&gt;"",1,0),IF(Y34&lt;&gt;"",1,0),IF(Y38&lt;&gt;"",1,0),IF(Y42&lt;&gt;"",1,0),IF(Y46&lt;&gt;"",1,0),IF(Y50&lt;&gt;"",1,0),IF(Y54&lt;&gt;"",1,0),IF(Y58&lt;&gt;"",1,0),IF(Y62&lt;&gt;"",1,0),IF(Y66&lt;&gt;"",1,0))&gt;1),5-(SUM(IF(Y6&lt;&gt;"",1,0),IF(Y10&lt;&gt;"",1,0),IF(Y14&lt;&gt;"",1,0),IF(Y18&lt;&gt;"",1,0),IF(Y22&lt;&gt;"",1,0),IF(Y26&lt;&gt;"",1,0),IF(Y30&lt;&gt;"",1,0),IF(Y34&lt;&gt;"",1,0),IF(Y38&lt;&gt;"",1,0),IF(Y42&lt;&gt;"",1,0),IF(Y46&lt;&gt;"",1,0),IF(Y50&lt;&gt;"",1,0),IF(Y54&lt;&gt;"",1,0),IF(Y58&lt;&gt;"",1,0),IF(Y62&lt;&gt;"",1,0),IF(Y66&lt;&gt;"",1,0))),"")</f>
      </c>
      <c r="Z84" s="419">
        <f>IF(AND(AC89&lt;&gt;"off",SUM(IF(Z6&lt;&gt;"",1,0),IF(Z10&lt;&gt;"",1,0),IF(Z14&lt;&gt;"",1,0),IF(Z18&lt;&gt;"",1,0),IF(Z22&lt;&gt;"",1,0),IF(Z26&lt;&gt;"",1,0),IF(Z30&lt;&gt;"",1,0),IF(Z34&lt;&gt;"",1,0),IF(Z38&lt;&gt;"",1,0),IF(Z42&lt;&gt;"",1,0),IF(Z46&lt;&gt;"",1,0),IF(Z50&lt;&gt;"",1,0),IF(Z54&lt;&gt;"",1,0),IF(Z58&lt;&gt;"",1,0),IF(Z62&lt;&gt;"",1,0),IF(Z66&lt;&gt;"",1,0))&lt;5,SUM(IF(Z6&lt;&gt;"",1,0),IF(Z10&lt;&gt;"",1,0),IF(Z14&lt;&gt;"",1,0),IF(Z18&lt;&gt;"",1,0),IF(Z22&lt;&gt;"",1,0),IF(Z26&lt;&gt;"",1,0),IF(Z30&lt;&gt;"",1,0),IF(Z34&lt;&gt;"",1,0),IF(Z38&lt;&gt;"",1,0),IF(Z42&lt;&gt;"",1,0),IF(Z46&lt;&gt;"",1,0),IF(Z50&lt;&gt;"",1,0),IF(Z54&lt;&gt;"",1,0),IF(Z58&lt;&gt;"",1,0),IF(Z62&lt;&gt;"",1,0),IF(Z66&lt;&gt;"",1,0))&gt;1),5-(SUM(IF(Z6&lt;&gt;"",1,0),IF(Z10&lt;&gt;"",1,0),IF(Z14&lt;&gt;"",1,0),IF(Z18&lt;&gt;"",1,0),IF(Z22&lt;&gt;"",1,0),IF(Z26&lt;&gt;"",1,0),IF(Z30&lt;&gt;"",1,0),IF(Z34&lt;&gt;"",1,0),IF(Z38&lt;&gt;"",1,0),IF(Z42&lt;&gt;"",1,0),IF(Z46&lt;&gt;"",1,0),IF(Z50&lt;&gt;"",1,0),IF(Z54&lt;&gt;"",1,0),IF(Z58&lt;&gt;"",1,0),IF(Z62&lt;&gt;"",1,0),IF(Z66&lt;&gt;"",1,0))),"")</f>
      </c>
      <c r="AA84" s="419">
        <f>IF(AND(AC89&lt;&gt;"off",SUM(IF(AA6&lt;&gt;"",1,0),IF(AA10&lt;&gt;"",1,0),IF(AA14&lt;&gt;"",1,0),IF(AA18&lt;&gt;"",1,0),IF(AA22&lt;&gt;"",1,0),IF(AA26&lt;&gt;"",1,0),IF(AA30&lt;&gt;"",1,0),IF(AA34&lt;&gt;"",1,0),IF(AA38&lt;&gt;"",1,0),IF(AA42&lt;&gt;"",1,0),IF(AA46&lt;&gt;"",1,0),IF(AA50&lt;&gt;"",1,0),IF(AA54&lt;&gt;"",1,0),IF(AA58&lt;&gt;"",1,0),IF(AA62&lt;&gt;"",1,0),IF(AA66&lt;&gt;"",1,0))&lt;5,SUM(IF(AA6&lt;&gt;"",1,0),IF(AA10&lt;&gt;"",1,0),IF(AA14&lt;&gt;"",1,0),IF(AA18&lt;&gt;"",1,0),IF(AA22&lt;&gt;"",1,0),IF(AA26&lt;&gt;"",1,0),IF(AA30&lt;&gt;"",1,0),IF(AA34&lt;&gt;"",1,0),IF(AA38&lt;&gt;"",1,0),IF(AA42&lt;&gt;"",1,0),IF(AA46&lt;&gt;"",1,0),IF(AA50&lt;&gt;"",1,0),IF(AA54&lt;&gt;"",1,0),IF(AA58&lt;&gt;"",1,0),IF(AA62&lt;&gt;"",1,0),IF(AA66&lt;&gt;"",1,0))&gt;1),5-(SUM(IF(AA6&lt;&gt;"",1,0),IF(AA10&lt;&gt;"",1,0),IF(AA14&lt;&gt;"",1,0),IF(AA18&lt;&gt;"",1,0),IF(AA22&lt;&gt;"",1,0),IF(AA26&lt;&gt;"",1,0),IF(AA30&lt;&gt;"",1,0),IF(AA34&lt;&gt;"",1,0),IF(AA38&lt;&gt;"",1,0),IF(AA42&lt;&gt;"",1,0),IF(AA46&lt;&gt;"",1,0),IF(AA50&lt;&gt;"",1,0),IF(AA54&lt;&gt;"",1,0),IF(AA58&lt;&gt;"",1,0),IF(AA62&lt;&gt;"",1,0),IF(AA66&lt;&gt;"",1,0))),"")</f>
        <v>2</v>
      </c>
      <c r="AB84" s="419">
        <f>IF(AND(AC89&lt;&gt;"off",SUM(IF(AB6&lt;&gt;"",1,0),IF(AB10&lt;&gt;"",1,0),IF(AB14&lt;&gt;"",1,0),IF(AB18&lt;&gt;"",1,0),IF(AB22&lt;&gt;"",1,0),IF(AB26&lt;&gt;"",1,0),IF(AB30&lt;&gt;"",1,0),IF(AB34&lt;&gt;"",1,0),IF(AB38&lt;&gt;"",1,0),IF(AB42&lt;&gt;"",1,0),IF(AB46&lt;&gt;"",1,0),IF(AB50&lt;&gt;"",1,0),IF(AB54&lt;&gt;"",1,0),IF(AB58&lt;&gt;"",1,0),IF(AB62&lt;&gt;"",1,0),IF(AB66&lt;&gt;"",1,0))&lt;5,SUM(IF(AB6&lt;&gt;"",1,0),IF(AB10&lt;&gt;"",1,0),IF(AB14&lt;&gt;"",1,0),IF(AB18&lt;&gt;"",1,0),IF(AB22&lt;&gt;"",1,0),IF(AB26&lt;&gt;"",1,0),IF(AB30&lt;&gt;"",1,0),IF(AB34&lt;&gt;"",1,0),IF(AB38&lt;&gt;"",1,0),IF(AB42&lt;&gt;"",1,0),IF(AB46&lt;&gt;"",1,0),IF(AB50&lt;&gt;"",1,0),IF(AB54&lt;&gt;"",1,0),IF(AB58&lt;&gt;"",1,0),IF(AB62&lt;&gt;"",1,0),IF(AB66&lt;&gt;"",1,0))&gt;1),5-(SUM(IF(AB6&lt;&gt;"",1,0),IF(AB10&lt;&gt;"",1,0),IF(AB14&lt;&gt;"",1,0),IF(AB18&lt;&gt;"",1,0),IF(AB22&lt;&gt;"",1,0),IF(AB26&lt;&gt;"",1,0),IF(AB30&lt;&gt;"",1,0),IF(AB34&lt;&gt;"",1,0),IF(AB38&lt;&gt;"",1,0),IF(AB42&lt;&gt;"",1,0),IF(AB46&lt;&gt;"",1,0),IF(AB50&lt;&gt;"",1,0),IF(AB54&lt;&gt;"",1,0),IF(AB58&lt;&gt;"",1,0),IF(AB62&lt;&gt;"",1,0),IF(AB66&lt;&gt;"",1,0))),"")</f>
      </c>
      <c r="AC84" s="419">
        <f>IF(AND(AC89&lt;&gt;"off",SUM(IF(AC6&lt;&gt;"",1,0),IF(AC10&lt;&gt;"",1,0),IF(AC14&lt;&gt;"",1,0),IF(AC18&lt;&gt;"",1,0),IF(AC22&lt;&gt;"",1,0),IF(AC26&lt;&gt;"",1,0),IF(AC30&lt;&gt;"",1,0),IF(AC34&lt;&gt;"",1,0),IF(AC38&lt;&gt;"",1,0),IF(AC42&lt;&gt;"",1,0),IF(AC46&lt;&gt;"",1,0),IF(AC50&lt;&gt;"",1,0),IF(AC54&lt;&gt;"",1,0),IF(AC58&lt;&gt;"",1,0),IF(AC62&lt;&gt;"",1,0),IF(AC66&lt;&gt;"",1,0))&lt;5,SUM(IF(AC6&lt;&gt;"",1,0),IF(AC10&lt;&gt;"",1,0),IF(AC14&lt;&gt;"",1,0),IF(AC18&lt;&gt;"",1,0),IF(AC22&lt;&gt;"",1,0),IF(AC26&lt;&gt;"",1,0),IF(AC30&lt;&gt;"",1,0),IF(AC34&lt;&gt;"",1,0),IF(AC38&lt;&gt;"",1,0),IF(AC42&lt;&gt;"",1,0),IF(AC46&lt;&gt;"",1,0),IF(AC50&lt;&gt;"",1,0),IF(AC54&lt;&gt;"",1,0),IF(AC58&lt;&gt;"",1,0),IF(AC62&lt;&gt;"",1,0),IF(AC66&lt;&gt;"",1,0))&gt;1),5-(SUM(IF(AC6&lt;&gt;"",1,0),IF(AC10&lt;&gt;"",1,0),IF(AC14&lt;&gt;"",1,0),IF(AC18&lt;&gt;"",1,0),IF(AC22&lt;&gt;"",1,0),IF(AC26&lt;&gt;"",1,0),IF(AC30&lt;&gt;"",1,0),IF(AC34&lt;&gt;"",1,0),IF(AC38&lt;&gt;"",1,0),IF(AC42&lt;&gt;"",1,0),IF(AC46&lt;&gt;"",1,0),IF(AC50&lt;&gt;"",1,0),IF(AC54&lt;&gt;"",1,0),IF(AC58&lt;&gt;"",1,0),IF(AC62&lt;&gt;"",1,0),IF(AC66&lt;&gt;"",1,0))),"")</f>
      </c>
      <c r="AD84" s="419">
        <f>IF(AND(AC89&lt;&gt;"off",SUM(IF(AD6&lt;&gt;"",1,0),IF(AD10&lt;&gt;"",1,0),IF(AD14&lt;&gt;"",1,0),IF(AD18&lt;&gt;"",1,0),IF(AD22&lt;&gt;"",1,0),IF(AD26&lt;&gt;"",1,0),IF(AD30&lt;&gt;"",1,0),IF(AD34&lt;&gt;"",1,0),IF(AD38&lt;&gt;"",1,0),IF(AD42&lt;&gt;"",1,0),IF(AD46&lt;&gt;"",1,0),IF(AD50&lt;&gt;"",1,0),IF(AD54&lt;&gt;"",1,0),IF(AD58&lt;&gt;"",1,0),IF(AD62&lt;&gt;"",1,0),IF(AD66&lt;&gt;"",1,0))&lt;5,SUM(IF(AD6&lt;&gt;"",1,0),IF(AD10&lt;&gt;"",1,0),IF(AD14&lt;&gt;"",1,0),IF(AD18&lt;&gt;"",1,0),IF(AD22&lt;&gt;"",1,0),IF(AD26&lt;&gt;"",1,0),IF(AD30&lt;&gt;"",1,0),IF(AD34&lt;&gt;"",1,0),IF(AD38&lt;&gt;"",1,0),IF(AD42&lt;&gt;"",1,0),IF(AD46&lt;&gt;"",1,0),IF(AD50&lt;&gt;"",1,0),IF(AD54&lt;&gt;"",1,0),IF(AD58&lt;&gt;"",1,0),IF(AD62&lt;&gt;"",1,0),IF(AD66&lt;&gt;"",1,0))&gt;1),5-(SUM(IF(AD6&lt;&gt;"",1,0),IF(AD10&lt;&gt;"",1,0),IF(AD14&lt;&gt;"",1,0),IF(AD18&lt;&gt;"",1,0),IF(AD22&lt;&gt;"",1,0),IF(AD26&lt;&gt;"",1,0),IF(AD30&lt;&gt;"",1,0),IF(AD34&lt;&gt;"",1,0),IF(AD38&lt;&gt;"",1,0),IF(AD42&lt;&gt;"",1,0),IF(AD46&lt;&gt;"",1,0),IF(AD50&lt;&gt;"",1,0),IF(AD54&lt;&gt;"",1,0),IF(AD58&lt;&gt;"",1,0),IF(AD62&lt;&gt;"",1,0),IF(AD66&lt;&gt;"",1,0))),"")</f>
      </c>
      <c r="AE84" s="420">
        <f>IF(AND(AC89&lt;&gt;"off",SUM(IF(AE6&lt;&gt;"",1,0),IF(AE10&lt;&gt;"",1,0),IF(AE14&lt;&gt;"",1,0),IF(AE18&lt;&gt;"",1,0),IF(AE22&lt;&gt;"",1,0),IF(AE26&lt;&gt;"",1,0),IF(AE30&lt;&gt;"",1,0),IF(AE34&lt;&gt;"",1,0),IF(AE38&lt;&gt;"",1,0),IF(AE42&lt;&gt;"",1,0),IF(AE46&lt;&gt;"",1,0),IF(AE50&lt;&gt;"",1,0),IF(AE54&lt;&gt;"",1,0),IF(AE58&lt;&gt;"",1,0),IF(AE62&lt;&gt;"",1,0),IF(AE66&lt;&gt;"",1,0))&lt;5,SUM(IF(AE6&lt;&gt;"",1,0),IF(AE10&lt;&gt;"",1,0),IF(AE14&lt;&gt;"",1,0),IF(AE18&lt;&gt;"",1,0),IF(AE22&lt;&gt;"",1,0),IF(AE26&lt;&gt;"",1,0),IF(AE30&lt;&gt;"",1,0),IF(AE34&lt;&gt;"",1,0),IF(AE38&lt;&gt;"",1,0),IF(AE42&lt;&gt;"",1,0),IF(AE46&lt;&gt;"",1,0),IF(AE50&lt;&gt;"",1,0),IF(AE54&lt;&gt;"",1,0),IF(AE58&lt;&gt;"",1,0),IF(AE62&lt;&gt;"",1,0),IF(AE66&lt;&gt;"",1,0))&gt;1),5-(SUM(IF(AE6&lt;&gt;"",1,0),IF(AE10&lt;&gt;"",1,0),IF(AE14&lt;&gt;"",1,0),IF(AE18&lt;&gt;"",1,0),IF(AE22&lt;&gt;"",1,0),IF(AE26&lt;&gt;"",1,0),IF(AE30&lt;&gt;"",1,0),IF(AE34&lt;&gt;"",1,0),IF(AE38&lt;&gt;"",1,0),IF(AE42&lt;&gt;"",1,0),IF(AE46&lt;&gt;"",1,0),IF(AE50&lt;&gt;"",1,0),IF(AE54&lt;&gt;"",1,0),IF(AE58&lt;&gt;"",1,0),IF(AE62&lt;&gt;"",1,0),IF(AE66&lt;&gt;"",1,0))),"")</f>
      </c>
      <c r="AF84" s="451"/>
      <c r="AG84" s="418">
        <f>IF(AND(AC89&lt;&gt;"off",SUM(IF(AG6&lt;&gt;"",1,0),IF(AG10&lt;&gt;"",1,0),IF(AG14&lt;&gt;"",1,0),IF(AG18&lt;&gt;"",1,0),IF(AG22&lt;&gt;"",1,0),IF(AG26&lt;&gt;"",1,0),IF(AG30&lt;&gt;"",1,0),IF(AG34&lt;&gt;"",1,0),IF(AG38&lt;&gt;"",1,0),IF(AG42&lt;&gt;"",1,0),IF(AG46&lt;&gt;"",1,0),IF(AG50&lt;&gt;"",1,0),IF(AG54&lt;&gt;"",1,0),IF(AG58&lt;&gt;"",1,0),IF(AG62&lt;&gt;"",1,0),IF(AG66&lt;&gt;"",1,0))&lt;5,SUM(IF(AG6&lt;&gt;"",1,0),IF(AG10&lt;&gt;"",1,0),IF(AG14&lt;&gt;"",1,0),IF(AG18&lt;&gt;"",1,0),IF(AG22&lt;&gt;"",1,0),IF(AG26&lt;&gt;"",1,0),IF(AG30&lt;&gt;"",1,0),IF(AG34&lt;&gt;"",1,0),IF(AG38&lt;&gt;"",1,0),IF(AG42&lt;&gt;"",1,0),IF(AG46&lt;&gt;"",1,0),IF(AG50&lt;&gt;"",1,0),IF(AG54&lt;&gt;"",1,0),IF(AG58&lt;&gt;"",1,0),IF(AG62&lt;&gt;"",1,0),IF(AG66&lt;&gt;"",1,0))&gt;1),5-(SUM(IF(AG6&lt;&gt;"",1,0),IF(AG10&lt;&gt;"",1,0),IF(AG14&lt;&gt;"",1,0),IF(AG18&lt;&gt;"",1,0),IF(AG22&lt;&gt;"",1,0),IF(AG26&lt;&gt;"",1,0),IF(AG30&lt;&gt;"",1,0),IF(AG34&lt;&gt;"",1,0),IF(AG38&lt;&gt;"",1,0),IF(AG42&lt;&gt;"",1,0),IF(AG46&lt;&gt;"",1,0),IF(AG50&lt;&gt;"",1,0),IF(AG54&lt;&gt;"",1,0),IF(AG58&lt;&gt;"",1,0),IF(AG62&lt;&gt;"",1,0),IF(AG66&lt;&gt;"",1,0))),"")</f>
      </c>
      <c r="AH84" s="419">
        <f>IF(AND(AC89&lt;&gt;"off",SUM(IF(AH6&lt;&gt;"",1,0),IF(AH10&lt;&gt;"",1,0),IF(AH14&lt;&gt;"",1,0),IF(AH18&lt;&gt;"",1,0),IF(AH22&lt;&gt;"",1,0),IF(AH26&lt;&gt;"",1,0),IF(AH30&lt;&gt;"",1,0),IF(AH34&lt;&gt;"",1,0),IF(AH38&lt;&gt;"",1,0),IF(AH42&lt;&gt;"",1,0),IF(AH46&lt;&gt;"",1,0),IF(AH50&lt;&gt;"",1,0),IF(AH54&lt;&gt;"",1,0),IF(AH58&lt;&gt;"",1,0),IF(AH62&lt;&gt;"",1,0),IF(AH66&lt;&gt;"",1,0))&lt;5,SUM(IF(AH6&lt;&gt;"",1,0),IF(AH10&lt;&gt;"",1,0),IF(AH14&lt;&gt;"",1,0),IF(AH18&lt;&gt;"",1,0),IF(AH22&lt;&gt;"",1,0),IF(AH26&lt;&gt;"",1,0),IF(AH30&lt;&gt;"",1,0),IF(AH34&lt;&gt;"",1,0),IF(AH38&lt;&gt;"",1,0),IF(AH42&lt;&gt;"",1,0),IF(AH46&lt;&gt;"",1,0),IF(AH50&lt;&gt;"",1,0),IF(AH54&lt;&gt;"",1,0),IF(AH58&lt;&gt;"",1,0),IF(AH62&lt;&gt;"",1,0),IF(AH66&lt;&gt;"",1,0))&gt;1),5-(SUM(IF(AH6&lt;&gt;"",1,0),IF(AH10&lt;&gt;"",1,0),IF(AH14&lt;&gt;"",1,0),IF(AH18&lt;&gt;"",1,0),IF(AH22&lt;&gt;"",1,0),IF(AH26&lt;&gt;"",1,0),IF(AH30&lt;&gt;"",1,0),IF(AH34&lt;&gt;"",1,0),IF(AH38&lt;&gt;"",1,0),IF(AH42&lt;&gt;"",1,0),IF(AH46&lt;&gt;"",1,0),IF(AH50&lt;&gt;"",1,0),IF(AH54&lt;&gt;"",1,0),IF(AH58&lt;&gt;"",1,0),IF(AH62&lt;&gt;"",1,0),IF(AH66&lt;&gt;"",1,0))),"")</f>
      </c>
      <c r="AI84" s="452"/>
      <c r="AJ84" s="649" t="s">
        <v>45</v>
      </c>
      <c r="AK84" s="650"/>
      <c r="AL84" s="408"/>
      <c r="AM84" s="408"/>
      <c r="AN84" s="408"/>
    </row>
    <row r="85" spans="1:40" ht="15.75" thickBot="1">
      <c r="A85" s="634"/>
      <c r="B85" s="635"/>
      <c r="C85" s="430">
        <f>IF(AND(G89&lt;&gt;"off",SUM(IF(C7&lt;&gt;"",1,0),IF(C11&lt;&gt;"",1,0),IF(C15&lt;&gt;"",1,0),IF(C19&lt;&gt;"",1,0),IF(C23&lt;&gt;"",1,0),IF(C27&lt;&gt;"",1,0),IF(C31&lt;&gt;"",1,0),IF(C35&lt;&gt;"",1,0),IF(C39&lt;&gt;"",1,0),IF(C43&lt;&gt;"",1,0),IF(C47&lt;&gt;"",1,0),IF(C51&lt;&gt;"",1,0),IF(C55&lt;&gt;"",1,0),IF(C59&lt;&gt;"",1,0),IF(C63&lt;&gt;"",1,0),IF(C67&lt;&gt;"",1,0))&lt;5,SUM(IF(C7&lt;&gt;"",1,0),IF(C11&lt;&gt;"",1,0),IF(C15&lt;&gt;"",1,0),IF(C19&lt;&gt;"",1,0),IF(C23&lt;&gt;"",1,0),IF(C27&lt;&gt;"",1,0),IF(C31&lt;&gt;"",1,0),IF(C35&lt;&gt;"",1,0),IF(C39&lt;&gt;"",1,0),IF(C43&lt;&gt;"",1,0),IF(C47&lt;&gt;"",1,0),IF(C51&lt;&gt;"",1,0),IF(C55&lt;&gt;"",1,0),IF(C59&lt;&gt;"",1,0),IF(C63&lt;&gt;"",1,0),IF(C67&lt;&gt;"",1,0))&gt;1),5-(SUM(IF(C7&lt;&gt;"",1,0),IF(C11&lt;&gt;"",1,0),IF(C15&lt;&gt;"",1,0),IF(C19&lt;&gt;"",1,0),IF(C23&lt;&gt;"",1,0),IF(C27&lt;&gt;"",1,0),IF(C31&lt;&gt;"",1,0),IF(C35&lt;&gt;"",1,0),IF(C39&lt;&gt;"",1,0),IF(C43&lt;&gt;"",1,0),IF(C47&lt;&gt;"",1,0),IF(C51&lt;&gt;"",1,0),IF(C55&lt;&gt;"",1,0),IF(C59&lt;&gt;"",1,0),IF(C63&lt;&gt;"",1,0),IF(C67&lt;&gt;"",1,0))),"")</f>
      </c>
      <c r="D85" s="431">
        <f>IF(AND(G89&lt;&gt;"off",SUM(IF(D7&lt;&gt;"",1,0),IF(D11&lt;&gt;"",1,0),IF(D15&lt;&gt;"",1,0),IF(D19&lt;&gt;"",1,0),IF(D23&lt;&gt;"",1,0),IF(D27&lt;&gt;"",1,0),IF(D31&lt;&gt;"",1,0),IF(D35&lt;&gt;"",1,0),IF(D39&lt;&gt;"",1,0),IF(D43&lt;&gt;"",1,0),IF(D47&lt;&gt;"",1,0),IF(D51&lt;&gt;"",1,0),IF(D55&lt;&gt;"",1,0),IF(D59&lt;&gt;"",1,0),IF(D63&lt;&gt;"",1,0),IF(D67&lt;&gt;"",1,0))&lt;5,SUM(IF(D7&lt;&gt;"",1,0),IF(D11&lt;&gt;"",1,0),IF(D15&lt;&gt;"",1,0),IF(D19&lt;&gt;"",1,0),IF(D23&lt;&gt;"",1,0),IF(D27&lt;&gt;"",1,0),IF(D31&lt;&gt;"",1,0),IF(D35&lt;&gt;"",1,0),IF(D39&lt;&gt;"",1,0),IF(D43&lt;&gt;"",1,0),IF(D47&lt;&gt;"",1,0),IF(D51&lt;&gt;"",1,0),IF(D55&lt;&gt;"",1,0),IF(D59&lt;&gt;"",1,0),IF(D63&lt;&gt;"",1,0),IF(D67&lt;&gt;"",1,0))&gt;1),5-(SUM(IF(D7&lt;&gt;"",1,0),IF(D11&lt;&gt;"",1,0),IF(D15&lt;&gt;"",1,0),IF(D19&lt;&gt;"",1,0),IF(D23&lt;&gt;"",1,0),IF(D27&lt;&gt;"",1,0),IF(D31&lt;&gt;"",1,0),IF(D35&lt;&gt;"",1,0),IF(D39&lt;&gt;"",1,0),IF(D43&lt;&gt;"",1,0),IF(D47&lt;&gt;"",1,0),IF(D51&lt;&gt;"",1,0),IF(D55&lt;&gt;"",1,0),IF(D59&lt;&gt;"",1,0),IF(D63&lt;&gt;"",1,0),IF(D67&lt;&gt;"",1,0))),"")</f>
      </c>
      <c r="E85" s="431">
        <f>IF(AND(G89&lt;&gt;"off",SUM(IF(E7&lt;&gt;"",1,0),IF(E11&lt;&gt;"",1,0),IF(E15&lt;&gt;"",1,0),IF(E19&lt;&gt;"",1,0),IF(E23&lt;&gt;"",1,0),IF(E27&lt;&gt;"",1,0),IF(E31&lt;&gt;"",1,0),IF(E35&lt;&gt;"",1,0),IF(E39&lt;&gt;"",1,0),IF(E43&lt;&gt;"",1,0),IF(E47&lt;&gt;"",1,0),IF(E51&lt;&gt;"",1,0),IF(E55&lt;&gt;"",1,0),IF(E59&lt;&gt;"",1,0),IF(E63&lt;&gt;"",1,0),IF(E67&lt;&gt;"",1,0))&lt;5,SUM(IF(E7&lt;&gt;"",1,0),IF(E11&lt;&gt;"",1,0),IF(E15&lt;&gt;"",1,0),IF(E19&lt;&gt;"",1,0),IF(E23&lt;&gt;"",1,0),IF(E27&lt;&gt;"",1,0),IF(E31&lt;&gt;"",1,0),IF(E35&lt;&gt;"",1,0),IF(E39&lt;&gt;"",1,0),IF(E43&lt;&gt;"",1,0),IF(E47&lt;&gt;"",1,0),IF(E51&lt;&gt;"",1,0),IF(E55&lt;&gt;"",1,0),IF(E59&lt;&gt;"",1,0),IF(E63&lt;&gt;"",1,0),IF(E67&lt;&gt;"",1,0))&gt;1),5-(SUM(IF(E7&lt;&gt;"",1,0),IF(E11&lt;&gt;"",1,0),IF(E15&lt;&gt;"",1,0),IF(E19&lt;&gt;"",1,0),IF(E23&lt;&gt;"",1,0),IF(E27&lt;&gt;"",1,0),IF(E31&lt;&gt;"",1,0),IF(E35&lt;&gt;"",1,0),IF(E39&lt;&gt;"",1,0),IF(E43&lt;&gt;"",1,0),IF(E47&lt;&gt;"",1,0),IF(E51&lt;&gt;"",1,0),IF(E55&lt;&gt;"",1,0),IF(E59&lt;&gt;"",1,0),IF(E63&lt;&gt;"",1,0),IF(E67&lt;&gt;"",1,0))),"")</f>
      </c>
      <c r="F85" s="431">
        <f>IF(AND(G89&lt;&gt;"off",SUM(IF(F7&lt;&gt;"",1,0),IF(F11&lt;&gt;"",1,0),IF(F15&lt;&gt;"",1,0),IF(F19&lt;&gt;"",1,0),IF(F23&lt;&gt;"",1,0),IF(F27&lt;&gt;"",1,0),IF(F31&lt;&gt;"",1,0),IF(F35&lt;&gt;"",1,0),IF(F39&lt;&gt;"",1,0),IF(F43&lt;&gt;"",1,0),IF(F47&lt;&gt;"",1,0),IF(F51&lt;&gt;"",1,0),IF(F55&lt;&gt;"",1,0),IF(F59&lt;&gt;"",1,0),IF(F63&lt;&gt;"",1,0),IF(F67&lt;&gt;"",1,0))&lt;5,SUM(IF(F7&lt;&gt;"",1,0),IF(F11&lt;&gt;"",1,0),IF(F15&lt;&gt;"",1,0),IF(F19&lt;&gt;"",1,0),IF(F23&lt;&gt;"",1,0),IF(F27&lt;&gt;"",1,0),IF(F31&lt;&gt;"",1,0),IF(F35&lt;&gt;"",1,0),IF(F39&lt;&gt;"",1,0),IF(F43&lt;&gt;"",1,0),IF(F47&lt;&gt;"",1,0),IF(F51&lt;&gt;"",1,0),IF(F55&lt;&gt;"",1,0),IF(F59&lt;&gt;"",1,0),IF(F63&lt;&gt;"",1,0),IF(F67&lt;&gt;"",1,0))&gt;1),5-(SUM(IF(F7&lt;&gt;"",1,0),IF(F11&lt;&gt;"",1,0),IF(F15&lt;&gt;"",1,0),IF(F19&lt;&gt;"",1,0),IF(F23&lt;&gt;"",1,0),IF(F27&lt;&gt;"",1,0),IF(F31&lt;&gt;"",1,0),IF(F35&lt;&gt;"",1,0),IF(F39&lt;&gt;"",1,0),IF(F43&lt;&gt;"",1,0),IF(F47&lt;&gt;"",1,0),IF(F51&lt;&gt;"",1,0),IF(F55&lt;&gt;"",1,0),IF(F59&lt;&gt;"",1,0),IF(F63&lt;&gt;"",1,0),IF(F67&lt;&gt;"",1,0))),"")</f>
        <v>1</v>
      </c>
      <c r="G85" s="431">
        <f>IF(AND(G89&lt;&gt;"off",SUM(IF(G7&lt;&gt;"",1,0),IF(G11&lt;&gt;"",1,0),IF(G15&lt;&gt;"",1,0),IF(G19&lt;&gt;"",1,0),IF(G23&lt;&gt;"",1,0),IF(G27&lt;&gt;"",1,0),IF(G31&lt;&gt;"",1,0),IF(G35&lt;&gt;"",1,0),IF(G39&lt;&gt;"",1,0),IF(G43&lt;&gt;"",1,0),IF(G47&lt;&gt;"",1,0),IF(G51&lt;&gt;"",1,0),IF(G55&lt;&gt;"",1,0),IF(G59&lt;&gt;"",1,0),IF(G63&lt;&gt;"",1,0),IF(G67&lt;&gt;"",1,0))&lt;5,SUM(IF(G7&lt;&gt;"",1,0),IF(G11&lt;&gt;"",1,0),IF(G15&lt;&gt;"",1,0),IF(G19&lt;&gt;"",1,0),IF(G23&lt;&gt;"",1,0),IF(G27&lt;&gt;"",1,0),IF(G31&lt;&gt;"",1,0),IF(G35&lt;&gt;"",1,0),IF(G39&lt;&gt;"",1,0),IF(G43&lt;&gt;"",1,0),IF(G47&lt;&gt;"",1,0),IF(G51&lt;&gt;"",1,0),IF(G55&lt;&gt;"",1,0),IF(G59&lt;&gt;"",1,0),IF(G63&lt;&gt;"",1,0),IF(G67&lt;&gt;"",1,0))&gt;1),5-(SUM(IF(G7&lt;&gt;"",1,0),IF(G11&lt;&gt;"",1,0),IF(G15&lt;&gt;"",1,0),IF(G19&lt;&gt;"",1,0),IF(G23&lt;&gt;"",1,0),IF(G27&lt;&gt;"",1,0),IF(G31&lt;&gt;"",1,0),IF(G35&lt;&gt;"",1,0),IF(G39&lt;&gt;"",1,0),IF(G43&lt;&gt;"",1,0),IF(G47&lt;&gt;"",1,0),IF(G51&lt;&gt;"",1,0),IF(G55&lt;&gt;"",1,0),IF(G59&lt;&gt;"",1,0),IF(G63&lt;&gt;"",1,0),IF(G67&lt;&gt;"",1,0))),"")</f>
      </c>
      <c r="H85" s="431">
        <f>IF(AND(G89&lt;&gt;"off",SUM(IF(H7&lt;&gt;"",1,0),IF(H11&lt;&gt;"",1,0),IF(H15&lt;&gt;"",1,0),IF(H19&lt;&gt;"",1,0),IF(H23&lt;&gt;"",1,0),IF(H27&lt;&gt;"",1,0),IF(H31&lt;&gt;"",1,0),IF(H35&lt;&gt;"",1,0),IF(H39&lt;&gt;"",1,0),IF(H43&lt;&gt;"",1,0),IF(H47&lt;&gt;"",1,0),IF(H51&lt;&gt;"",1,0),IF(H55&lt;&gt;"",1,0),IF(H59&lt;&gt;"",1,0),IF(H63&lt;&gt;"",1,0),IF(H67&lt;&gt;"",1,0))&lt;5,SUM(IF(H7&lt;&gt;"",1,0),IF(H11&lt;&gt;"",1,0),IF(H15&lt;&gt;"",1,0),IF(H19&lt;&gt;"",1,0),IF(H23&lt;&gt;"",1,0),IF(H27&lt;&gt;"",1,0),IF(H31&lt;&gt;"",1,0),IF(H35&lt;&gt;"",1,0),IF(H39&lt;&gt;"",1,0),IF(H43&lt;&gt;"",1,0),IF(H47&lt;&gt;"",1,0),IF(H51&lt;&gt;"",1,0),IF(H55&lt;&gt;"",1,0),IF(H59&lt;&gt;"",1,0),IF(H63&lt;&gt;"",1,0),IF(H67&lt;&gt;"",1,0))&gt;1),5-(SUM(IF(H7&lt;&gt;"",1,0),IF(H11&lt;&gt;"",1,0),IF(H15&lt;&gt;"",1,0),IF(H19&lt;&gt;"",1,0),IF(H23&lt;&gt;"",1,0),IF(H27&lt;&gt;"",1,0),IF(H31&lt;&gt;"",1,0),IF(H35&lt;&gt;"",1,0),IF(H39&lt;&gt;"",1,0),IF(H43&lt;&gt;"",1,0),IF(H47&lt;&gt;"",1,0),IF(H51&lt;&gt;"",1,0),IF(H55&lt;&gt;"",1,0),IF(H59&lt;&gt;"",1,0),IF(H63&lt;&gt;"",1,0),IF(H67&lt;&gt;"",1,0))),"")</f>
      </c>
      <c r="I85" s="431">
        <f>IF(AND(G89&lt;&gt;"off",SUM(IF(I7&lt;&gt;"",1,0),IF(I11&lt;&gt;"",1,0),IF(I15&lt;&gt;"",1,0),IF(I19&lt;&gt;"",1,0),IF(I23&lt;&gt;"",1,0),IF(I27&lt;&gt;"",1,0),IF(I31&lt;&gt;"",1,0),IF(I35&lt;&gt;"",1,0),IF(I39&lt;&gt;"",1,0),IF(I43&lt;&gt;"",1,0),IF(I47&lt;&gt;"",1,0),IF(I51&lt;&gt;"",1,0),IF(I55&lt;&gt;"",1,0),IF(I59&lt;&gt;"",1,0),IF(I63&lt;&gt;"",1,0),IF(I67&lt;&gt;"",1,0))&lt;5,SUM(IF(I7&lt;&gt;"",1,0),IF(I11&lt;&gt;"",1,0),IF(I15&lt;&gt;"",1,0),IF(I19&lt;&gt;"",1,0),IF(I23&lt;&gt;"",1,0),IF(I27&lt;&gt;"",1,0),IF(I31&lt;&gt;"",1,0),IF(I35&lt;&gt;"",1,0),IF(I39&lt;&gt;"",1,0),IF(I43&lt;&gt;"",1,0),IF(I47&lt;&gt;"",1,0),IF(I51&lt;&gt;"",1,0),IF(I55&lt;&gt;"",1,0),IF(I59&lt;&gt;"",1,0),IF(I63&lt;&gt;"",1,0),IF(I67&lt;&gt;"",1,0))&gt;1),5-(SUM(IF(I7&lt;&gt;"",1,0),IF(I11&lt;&gt;"",1,0),IF(I15&lt;&gt;"",1,0),IF(I19&lt;&gt;"",1,0),IF(I23&lt;&gt;"",1,0),IF(I27&lt;&gt;"",1,0),IF(I31&lt;&gt;"",1,0),IF(I35&lt;&gt;"",1,0),IF(I39&lt;&gt;"",1,0),IF(I43&lt;&gt;"",1,0),IF(I47&lt;&gt;"",1,0),IF(I51&lt;&gt;"",1,0),IF(I55&lt;&gt;"",1,0),IF(I59&lt;&gt;"",1,0),IF(I63&lt;&gt;"",1,0),IF(I67&lt;&gt;"",1,0))),"")</f>
      </c>
      <c r="J85" s="431">
        <f>IF(AND(G89&lt;&gt;"off",SUM(IF(J7&lt;&gt;"",1,0),IF(J11&lt;&gt;"",1,0),IF(J15&lt;&gt;"",1,0),IF(J19&lt;&gt;"",1,0),IF(J23&lt;&gt;"",1,0),IF(J27&lt;&gt;"",1,0),IF(J31&lt;&gt;"",1,0),IF(J35&lt;&gt;"",1,0),IF(J39&lt;&gt;"",1,0),IF(J43&lt;&gt;"",1,0),IF(J47&lt;&gt;"",1,0),IF(J51&lt;&gt;"",1,0),IF(J55&lt;&gt;"",1,0),IF(J59&lt;&gt;"",1,0),IF(J63&lt;&gt;"",1,0),IF(J67&lt;&gt;"",1,0))&lt;5,SUM(IF(J7&lt;&gt;"",1,0),IF(J11&lt;&gt;"",1,0),IF(J15&lt;&gt;"",1,0),IF(J19&lt;&gt;"",1,0),IF(J23&lt;&gt;"",1,0),IF(J27&lt;&gt;"",1,0),IF(J31&lt;&gt;"",1,0),IF(J35&lt;&gt;"",1,0),IF(J39&lt;&gt;"",1,0),IF(J43&lt;&gt;"",1,0),IF(J47&lt;&gt;"",1,0),IF(J51&lt;&gt;"",1,0),IF(J55&lt;&gt;"",1,0),IF(J59&lt;&gt;"",1,0),IF(J63&lt;&gt;"",1,0),IF(J67&lt;&gt;"",1,0))&gt;1),5-(SUM(IF(J7&lt;&gt;"",1,0),IF(J11&lt;&gt;"",1,0),IF(J15&lt;&gt;"",1,0),IF(J19&lt;&gt;"",1,0),IF(J23&lt;&gt;"",1,0),IF(J27&lt;&gt;"",1,0),IF(J31&lt;&gt;"",1,0),IF(J35&lt;&gt;"",1,0),IF(J39&lt;&gt;"",1,0),IF(J43&lt;&gt;"",1,0),IF(J47&lt;&gt;"",1,0),IF(J51&lt;&gt;"",1,0),IF(J55&lt;&gt;"",1,0),IF(J59&lt;&gt;"",1,0),IF(J63&lt;&gt;"",1,0),IF(J67&lt;&gt;"",1,0))),"")</f>
      </c>
      <c r="K85" s="432">
        <f>IF(AND(G89&lt;&gt;"off",SUM(IF(K7&lt;&gt;"",1,0),IF(K11&lt;&gt;"",1,0),IF(K15&lt;&gt;"",1,0),IF(K19&lt;&gt;"",1,0),IF(K23&lt;&gt;"",1,0),IF(K27&lt;&gt;"",1,0),IF(K31&lt;&gt;"",1,0),IF(K35&lt;&gt;"",1,0),IF(K39&lt;&gt;"",1,0),IF(K43&lt;&gt;"",1,0),IF(K47&lt;&gt;"",1,0),IF(K51&lt;&gt;"",1,0),IF(K55&lt;&gt;"",1,0),IF(K59&lt;&gt;"",1,0),IF(K63&lt;&gt;"",1,0),IF(K67&lt;&gt;"",1,0))&lt;5,SUM(IF(K7&lt;&gt;"",1,0),IF(K11&lt;&gt;"",1,0),IF(K15&lt;&gt;"",1,0),IF(K19&lt;&gt;"",1,0),IF(K23&lt;&gt;"",1,0),IF(K27&lt;&gt;"",1,0),IF(K31&lt;&gt;"",1,0),IF(K35&lt;&gt;"",1,0),IF(K39&lt;&gt;"",1,0),IF(K43&lt;&gt;"",1,0),IF(K47&lt;&gt;"",1,0),IF(K51&lt;&gt;"",1,0),IF(K55&lt;&gt;"",1,0),IF(K59&lt;&gt;"",1,0),IF(K63&lt;&gt;"",1,0),IF(K67&lt;&gt;"",1,0))&gt;1),5-(SUM(IF(K7&lt;&gt;"",1,0),IF(K11&lt;&gt;"",1,0),IF(K15&lt;&gt;"",1,0),IF(K19&lt;&gt;"",1,0),IF(K23&lt;&gt;"",1,0),IF(K27&lt;&gt;"",1,0),IF(K31&lt;&gt;"",1,0),IF(K35&lt;&gt;"",1,0),IF(K39&lt;&gt;"",1,0),IF(K43&lt;&gt;"",1,0),IF(K47&lt;&gt;"",1,0),IF(K51&lt;&gt;"",1,0),IF(K55&lt;&gt;"",1,0),IF(K59&lt;&gt;"",1,0),IF(K63&lt;&gt;"",1,0),IF(K67&lt;&gt;"",1,0))),"")</f>
      </c>
      <c r="L85" s="454"/>
      <c r="M85" s="430">
        <f>IF(AND(Q89&lt;&gt;"off",SUM(IF(M7&lt;&gt;"",1,0),IF(M11&lt;&gt;"",1,0),IF(M15&lt;&gt;"",1,0),IF(M19&lt;&gt;"",1,0),IF(M23&lt;&gt;"",1,0),IF(M27&lt;&gt;"",1,0),IF(M31&lt;&gt;"",1,0),IF(M35&lt;&gt;"",1,0),IF(M39&lt;&gt;"",1,0),IF(M43&lt;&gt;"",1,0),IF(M47&lt;&gt;"",1,0),IF(M51&lt;&gt;"",1,0),IF(M55&lt;&gt;"",1,0),IF(M59&lt;&gt;"",1,0),IF(M63&lt;&gt;"",1,0),IF(M67&lt;&gt;"",1,0))&lt;5,SUM(IF(M7&lt;&gt;"",1,0),IF(M11&lt;&gt;"",1,0),IF(M15&lt;&gt;"",1,0),IF(M19&lt;&gt;"",1,0),IF(M23&lt;&gt;"",1,0),IF(M27&lt;&gt;"",1,0),IF(M31&lt;&gt;"",1,0),IF(M35&lt;&gt;"",1,0),IF(M39&lt;&gt;"",1,0),IF(M43&lt;&gt;"",1,0),IF(M47&lt;&gt;"",1,0),IF(M51&lt;&gt;"",1,0),IF(M55&lt;&gt;"",1,0),IF(M59&lt;&gt;"",1,0),IF(M63&lt;&gt;"",1,0),IF(M67&lt;&gt;"",1,0))&gt;1),5-(SUM(IF(M7&lt;&gt;"",1,0),IF(M11&lt;&gt;"",1,0),IF(M15&lt;&gt;"",1,0),IF(M19&lt;&gt;"",1,0),IF(M23&lt;&gt;"",1,0),IF(M27&lt;&gt;"",1,0),IF(M31&lt;&gt;"",1,0),IF(M35&lt;&gt;"",1,0),IF(M39&lt;&gt;"",1,0),IF(M43&lt;&gt;"",1,0),IF(M47&lt;&gt;"",1,0),IF(M51&lt;&gt;"",1,0),IF(M55&lt;&gt;"",1,0),IF(M59&lt;&gt;"",1,0),IF(M63&lt;&gt;"",1,0),IF(M67&lt;&gt;"",1,0))),"")</f>
      </c>
      <c r="N85" s="431">
        <f>IF(AND(Q89&lt;&gt;"off",SUM(IF(N7&lt;&gt;"",1,0),IF(N11&lt;&gt;"",1,0),IF(N15&lt;&gt;"",1,0),IF(N19&lt;&gt;"",1,0),IF(N23&lt;&gt;"",1,0),IF(N27&lt;&gt;"",1,0),IF(N31&lt;&gt;"",1,0),IF(N35&lt;&gt;"",1,0),IF(N39&lt;&gt;"",1,0),IF(N43&lt;&gt;"",1,0),IF(N47&lt;&gt;"",1,0),IF(N51&lt;&gt;"",1,0),IF(N55&lt;&gt;"",1,0),IF(N59&lt;&gt;"",1,0),IF(N63&lt;&gt;"",1,0),IF(N67&lt;&gt;"",1,0))&lt;5,SUM(IF(N7&lt;&gt;"",1,0),IF(N11&lt;&gt;"",1,0),IF(N15&lt;&gt;"",1,0),IF(N19&lt;&gt;"",1,0),IF(N23&lt;&gt;"",1,0),IF(N27&lt;&gt;"",1,0),IF(N31&lt;&gt;"",1,0),IF(N35&lt;&gt;"",1,0),IF(N39&lt;&gt;"",1,0),IF(N43&lt;&gt;"",1,0),IF(N47&lt;&gt;"",1,0),IF(N51&lt;&gt;"",1,0),IF(N55&lt;&gt;"",1,0),IF(N59&lt;&gt;"",1,0),IF(N63&lt;&gt;"",1,0),IF(N67&lt;&gt;"",1,0))&gt;1),5-(SUM(IF(N7&lt;&gt;"",1,0),IF(N11&lt;&gt;"",1,0),IF(N15&lt;&gt;"",1,0),IF(N19&lt;&gt;"",1,0),IF(N23&lt;&gt;"",1,0),IF(N27&lt;&gt;"",1,0),IF(N31&lt;&gt;"",1,0),IF(N35&lt;&gt;"",1,0),IF(N39&lt;&gt;"",1,0),IF(N43&lt;&gt;"",1,0),IF(N47&lt;&gt;"",1,0),IF(N51&lt;&gt;"",1,0),IF(N55&lt;&gt;"",1,0),IF(N59&lt;&gt;"",1,0),IF(N63&lt;&gt;"",1,0),IF(N67&lt;&gt;"",1,0))),"")</f>
      </c>
      <c r="O85" s="431">
        <f>IF(AND(Q89&lt;&gt;"off",SUM(IF(O7&lt;&gt;"",1,0),IF(O11&lt;&gt;"",1,0),IF(O15&lt;&gt;"",1,0),IF(O19&lt;&gt;"",1,0),IF(O23&lt;&gt;"",1,0),IF(O27&lt;&gt;"",1,0),IF(O31&lt;&gt;"",1,0),IF(O35&lt;&gt;"",1,0),IF(O39&lt;&gt;"",1,0),IF(O43&lt;&gt;"",1,0),IF(O47&lt;&gt;"",1,0),IF(O51&lt;&gt;"",1,0),IF(O55&lt;&gt;"",1,0),IF(O59&lt;&gt;"",1,0),IF(O63&lt;&gt;"",1,0),IF(O67&lt;&gt;"",1,0))&lt;5,SUM(IF(O7&lt;&gt;"",1,0),IF(O11&lt;&gt;"",1,0),IF(O15&lt;&gt;"",1,0),IF(O19&lt;&gt;"",1,0),IF(O23&lt;&gt;"",1,0),IF(O27&lt;&gt;"",1,0),IF(O31&lt;&gt;"",1,0),IF(O35&lt;&gt;"",1,0),IF(O39&lt;&gt;"",1,0),IF(O43&lt;&gt;"",1,0),IF(O47&lt;&gt;"",1,0),IF(O51&lt;&gt;"",1,0),IF(O55&lt;&gt;"",1,0),IF(O59&lt;&gt;"",1,0),IF(O63&lt;&gt;"",1,0),IF(O67&lt;&gt;"",1,0))&gt;1),5-(SUM(IF(O7&lt;&gt;"",1,0),IF(O11&lt;&gt;"",1,0),IF(O15&lt;&gt;"",1,0),IF(O19&lt;&gt;"",1,0),IF(O23&lt;&gt;"",1,0),IF(O27&lt;&gt;"",1,0),IF(O31&lt;&gt;"",1,0),IF(O35&lt;&gt;"",1,0),IF(O39&lt;&gt;"",1,0),IF(O43&lt;&gt;"",1,0),IF(O47&lt;&gt;"",1,0),IF(O51&lt;&gt;"",1,0),IF(O55&lt;&gt;"",1,0),IF(O59&lt;&gt;"",1,0),IF(O63&lt;&gt;"",1,0),IF(O67&lt;&gt;"",1,0))),"")</f>
      </c>
      <c r="P85" s="431">
        <f>IF(AND(Q89&lt;&gt;"off",SUM(IF(P7&lt;&gt;"",1,0),IF(P11&lt;&gt;"",1,0),IF(P15&lt;&gt;"",1,0),IF(P19&lt;&gt;"",1,0),IF(P23&lt;&gt;"",1,0),IF(P27&lt;&gt;"",1,0),IF(P31&lt;&gt;"",1,0),IF(P35&lt;&gt;"",1,0),IF(P39&lt;&gt;"",1,0),IF(P43&lt;&gt;"",1,0),IF(P47&lt;&gt;"",1,0),IF(P51&lt;&gt;"",1,0),IF(P55&lt;&gt;"",1,0),IF(P59&lt;&gt;"",1,0),IF(P63&lt;&gt;"",1,0),IF(P67&lt;&gt;"",1,0))&lt;5,SUM(IF(P7&lt;&gt;"",1,0),IF(P11&lt;&gt;"",1,0),IF(P15&lt;&gt;"",1,0),IF(P19&lt;&gt;"",1,0),IF(P23&lt;&gt;"",1,0),IF(P27&lt;&gt;"",1,0),IF(P31&lt;&gt;"",1,0),IF(P35&lt;&gt;"",1,0),IF(P39&lt;&gt;"",1,0),IF(P43&lt;&gt;"",1,0),IF(P47&lt;&gt;"",1,0),IF(P51&lt;&gt;"",1,0),IF(P55&lt;&gt;"",1,0),IF(P59&lt;&gt;"",1,0),IF(P63&lt;&gt;"",1,0),IF(P67&lt;&gt;"",1,0))&gt;1),5-(SUM(IF(P7&lt;&gt;"",1,0),IF(P11&lt;&gt;"",1,0),IF(P15&lt;&gt;"",1,0),IF(P19&lt;&gt;"",1,0),IF(P23&lt;&gt;"",1,0),IF(P27&lt;&gt;"",1,0),IF(P31&lt;&gt;"",1,0),IF(P35&lt;&gt;"",1,0),IF(P39&lt;&gt;"",1,0),IF(P43&lt;&gt;"",1,0),IF(P47&lt;&gt;"",1,0),IF(P51&lt;&gt;"",1,0),IF(P55&lt;&gt;"",1,0),IF(P59&lt;&gt;"",1,0),IF(P63&lt;&gt;"",1,0),IF(P67&lt;&gt;"",1,0))),"")</f>
      </c>
      <c r="Q85" s="431">
        <f>IF(AND(Q89&lt;&gt;"off",SUM(IF(Q7&lt;&gt;"",1,0),IF(Q11&lt;&gt;"",1,0),IF(Q15&lt;&gt;"",1,0),IF(Q19&lt;&gt;"",1,0),IF(Q23&lt;&gt;"",1,0),IF(Q27&lt;&gt;"",1,0),IF(Q31&lt;&gt;"",1,0),IF(Q35&lt;&gt;"",1,0),IF(Q39&lt;&gt;"",1,0),IF(Q43&lt;&gt;"",1,0),IF(Q47&lt;&gt;"",1,0),IF(Q51&lt;&gt;"",1,0),IF(Q55&lt;&gt;"",1,0),IF(Q59&lt;&gt;"",1,0),IF(Q63&lt;&gt;"",1,0),IF(Q67&lt;&gt;"",1,0))&lt;5,SUM(IF(Q7&lt;&gt;"",1,0),IF(Q11&lt;&gt;"",1,0),IF(Q15&lt;&gt;"",1,0),IF(Q19&lt;&gt;"",1,0),IF(Q23&lt;&gt;"",1,0),IF(Q27&lt;&gt;"",1,0),IF(Q31&lt;&gt;"",1,0),IF(Q35&lt;&gt;"",1,0),IF(Q39&lt;&gt;"",1,0),IF(Q43&lt;&gt;"",1,0),IF(Q47&lt;&gt;"",1,0),IF(Q51&lt;&gt;"",1,0),IF(Q55&lt;&gt;"",1,0),IF(Q59&lt;&gt;"",1,0),IF(Q63&lt;&gt;"",1,0),IF(Q67&lt;&gt;"",1,0))&gt;1),5-(SUM(IF(Q7&lt;&gt;"",1,0),IF(Q11&lt;&gt;"",1,0),IF(Q15&lt;&gt;"",1,0),IF(Q19&lt;&gt;"",1,0),IF(Q23&lt;&gt;"",1,0),IF(Q27&lt;&gt;"",1,0),IF(Q31&lt;&gt;"",1,0),IF(Q35&lt;&gt;"",1,0),IF(Q39&lt;&gt;"",1,0),IF(Q43&lt;&gt;"",1,0),IF(Q47&lt;&gt;"",1,0),IF(Q51&lt;&gt;"",1,0),IF(Q55&lt;&gt;"",1,0),IF(Q59&lt;&gt;"",1,0),IF(Q63&lt;&gt;"",1,0),IF(Q67&lt;&gt;"",1,0))),"")</f>
      </c>
      <c r="R85" s="431">
        <f>IF(AND(Q89&lt;&gt;"off",SUM(IF(R7&lt;&gt;"",1,0),IF(R11&lt;&gt;"",1,0),IF(R15&lt;&gt;"",1,0),IF(R19&lt;&gt;"",1,0),IF(R23&lt;&gt;"",1,0),IF(R27&lt;&gt;"",1,0),IF(R31&lt;&gt;"",1,0),IF(R35&lt;&gt;"",1,0),IF(R39&lt;&gt;"",1,0),IF(R43&lt;&gt;"",1,0),IF(R47&lt;&gt;"",1,0),IF(R51&lt;&gt;"",1,0),IF(R55&lt;&gt;"",1,0),IF(R59&lt;&gt;"",1,0),IF(R63&lt;&gt;"",1,0),IF(R67&lt;&gt;"",1,0))&lt;5,SUM(IF(R7&lt;&gt;"",1,0),IF(R11&lt;&gt;"",1,0),IF(R15&lt;&gt;"",1,0),IF(R19&lt;&gt;"",1,0),IF(R23&lt;&gt;"",1,0),IF(R27&lt;&gt;"",1,0),IF(R31&lt;&gt;"",1,0),IF(R35&lt;&gt;"",1,0),IF(R39&lt;&gt;"",1,0),IF(R43&lt;&gt;"",1,0),IF(R47&lt;&gt;"",1,0),IF(R51&lt;&gt;"",1,0),IF(R55&lt;&gt;"",1,0),IF(R59&lt;&gt;"",1,0),IF(R63&lt;&gt;"",1,0),IF(R67&lt;&gt;"",1,0))&gt;1),5-(SUM(IF(R7&lt;&gt;"",1,0),IF(R11&lt;&gt;"",1,0),IF(R15&lt;&gt;"",1,0),IF(R19&lt;&gt;"",1,0),IF(R23&lt;&gt;"",1,0),IF(R27&lt;&gt;"",1,0),IF(R31&lt;&gt;"",1,0),IF(R35&lt;&gt;"",1,0),IF(R39&lt;&gt;"",1,0),IF(R43&lt;&gt;"",1,0),IF(R47&lt;&gt;"",1,0),IF(R51&lt;&gt;"",1,0),IF(R55&lt;&gt;"",1,0),IF(R59&lt;&gt;"",1,0),IF(R63&lt;&gt;"",1,0),IF(R67&lt;&gt;"",1,0))),"")</f>
      </c>
      <c r="S85" s="431">
        <f>IF(AND(Q89&lt;&gt;"off",SUM(IF(S7&lt;&gt;"",1,0),IF(S11&lt;&gt;"",1,0),IF(S15&lt;&gt;"",1,0),IF(S19&lt;&gt;"",1,0),IF(S23&lt;&gt;"",1,0),IF(S27&lt;&gt;"",1,0),IF(S31&lt;&gt;"",1,0),IF(S35&lt;&gt;"",1,0),IF(S39&lt;&gt;"",1,0),IF(S43&lt;&gt;"",1,0),IF(S47&lt;&gt;"",1,0),IF(S51&lt;&gt;"",1,0),IF(S55&lt;&gt;"",1,0),IF(S59&lt;&gt;"",1,0),IF(S63&lt;&gt;"",1,0),IF(S67&lt;&gt;"",1,0))&lt;5,SUM(IF(S7&lt;&gt;"",1,0),IF(S11&lt;&gt;"",1,0),IF(S15&lt;&gt;"",1,0),IF(S19&lt;&gt;"",1,0),IF(S23&lt;&gt;"",1,0),IF(S27&lt;&gt;"",1,0),IF(S31&lt;&gt;"",1,0),IF(S35&lt;&gt;"",1,0),IF(S39&lt;&gt;"",1,0),IF(S43&lt;&gt;"",1,0),IF(S47&lt;&gt;"",1,0),IF(S51&lt;&gt;"",1,0),IF(S55&lt;&gt;"",1,0),IF(S59&lt;&gt;"",1,0),IF(S63&lt;&gt;"",1,0),IF(S67&lt;&gt;"",1,0))&gt;1),5-(SUM(IF(S7&lt;&gt;"",1,0),IF(S11&lt;&gt;"",1,0),IF(S15&lt;&gt;"",1,0),IF(S19&lt;&gt;"",1,0),IF(S23&lt;&gt;"",1,0),IF(S27&lt;&gt;"",1,0),IF(S31&lt;&gt;"",1,0),IF(S35&lt;&gt;"",1,0),IF(S39&lt;&gt;"",1,0),IF(S43&lt;&gt;"",1,0),IF(S47&lt;&gt;"",1,0),IF(S51&lt;&gt;"",1,0),IF(S55&lt;&gt;"",1,0),IF(S59&lt;&gt;"",1,0),IF(S63&lt;&gt;"",1,0),IF(S67&lt;&gt;"",1,0))),"")</f>
      </c>
      <c r="T85" s="431">
        <f>IF(AND(Q89&lt;&gt;"off",SUM(IF(T7&lt;&gt;"",1,0),IF(T11&lt;&gt;"",1,0),IF(T15&lt;&gt;"",1,0),IF(T19&lt;&gt;"",1,0),IF(T23&lt;&gt;"",1,0),IF(T27&lt;&gt;"",1,0),IF(T31&lt;&gt;"",1,0),IF(T35&lt;&gt;"",1,0),IF(T39&lt;&gt;"",1,0),IF(T43&lt;&gt;"",1,0),IF(T47&lt;&gt;"",1,0),IF(T51&lt;&gt;"",1,0),IF(T55&lt;&gt;"",1,0),IF(T59&lt;&gt;"",1,0),IF(T63&lt;&gt;"",1,0),IF(T67&lt;&gt;"",1,0))&lt;5,SUM(IF(T7&lt;&gt;"",1,0),IF(T11&lt;&gt;"",1,0),IF(T15&lt;&gt;"",1,0),IF(T19&lt;&gt;"",1,0),IF(T23&lt;&gt;"",1,0),IF(T27&lt;&gt;"",1,0),IF(T31&lt;&gt;"",1,0),IF(T35&lt;&gt;"",1,0),IF(T39&lt;&gt;"",1,0),IF(T43&lt;&gt;"",1,0),IF(T47&lt;&gt;"",1,0),IF(T51&lt;&gt;"",1,0),IF(T55&lt;&gt;"",1,0),IF(T59&lt;&gt;"",1,0),IF(T63&lt;&gt;"",1,0),IF(T67&lt;&gt;"",1,0))&gt;1),5-(SUM(IF(T7&lt;&gt;"",1,0),IF(T11&lt;&gt;"",1,0),IF(T15&lt;&gt;"",1,0),IF(T19&lt;&gt;"",1,0),IF(T23&lt;&gt;"",1,0),IF(T27&lt;&gt;"",1,0),IF(T31&lt;&gt;"",1,0),IF(T35&lt;&gt;"",1,0),IF(T39&lt;&gt;"",1,0),IF(T43&lt;&gt;"",1,0),IF(T47&lt;&gt;"",1,0),IF(T51&lt;&gt;"",1,0),IF(T55&lt;&gt;"",1,0),IF(T59&lt;&gt;"",1,0),IF(T63&lt;&gt;"",1,0),IF(T67&lt;&gt;"",1,0))),"")</f>
      </c>
      <c r="U85" s="432">
        <f>IF(AND(Q89&lt;&gt;"off",SUM(IF(U7&lt;&gt;"",1,0),IF(U11&lt;&gt;"",1,0),IF(U15&lt;&gt;"",1,0),IF(U19&lt;&gt;"",1,0),IF(U23&lt;&gt;"",1,0),IF(U27&lt;&gt;"",1,0),IF(U31&lt;&gt;"",1,0),IF(U35&lt;&gt;"",1,0),IF(U39&lt;&gt;"",1,0),IF(U43&lt;&gt;"",1,0),IF(U47&lt;&gt;"",1,0),IF(U51&lt;&gt;"",1,0),IF(U55&lt;&gt;"",1,0),IF(U59&lt;&gt;"",1,0),IF(U63&lt;&gt;"",1,0),IF(U67&lt;&gt;"",1,0))&lt;5,SUM(IF(U7&lt;&gt;"",1,0),IF(U11&lt;&gt;"",1,0),IF(U15&lt;&gt;"",1,0),IF(U19&lt;&gt;"",1,0),IF(U23&lt;&gt;"",1,0),IF(U27&lt;&gt;"",1,0),IF(U31&lt;&gt;"",1,0),IF(U35&lt;&gt;"",1,0),IF(U39&lt;&gt;"",1,0),IF(U43&lt;&gt;"",1,0),IF(U47&lt;&gt;"",1,0),IF(U51&lt;&gt;"",1,0),IF(U55&lt;&gt;"",1,0),IF(U59&lt;&gt;"",1,0),IF(U63&lt;&gt;"",1,0),IF(U67&lt;&gt;"",1,0))&gt;1),5-(SUM(IF(U7&lt;&gt;"",1,0),IF(U11&lt;&gt;"",1,0),IF(U15&lt;&gt;"",1,0),IF(U19&lt;&gt;"",1,0),IF(U23&lt;&gt;"",1,0),IF(U27&lt;&gt;"",1,0),IF(U31&lt;&gt;"",1,0),IF(U35&lt;&gt;"",1,0),IF(U39&lt;&gt;"",1,0),IF(U43&lt;&gt;"",1,0),IF(U47&lt;&gt;"",1,0),IF(U51&lt;&gt;"",1,0),IF(U55&lt;&gt;"",1,0),IF(U59&lt;&gt;"",1,0),IF(U63&lt;&gt;"",1,0),IF(U67&lt;&gt;"",1,0))),"")</f>
      </c>
      <c r="V85" s="454"/>
      <c r="W85" s="430">
        <f>IF(AND(AC89&lt;&gt;"off",SUM(IF(W7&lt;&gt;"",1,0),IF(W11&lt;&gt;"",1,0),IF(W15&lt;&gt;"",1,0),IF(W19&lt;&gt;"",1,0),IF(W23&lt;&gt;"",1,0),IF(W27&lt;&gt;"",1,0),IF(W31&lt;&gt;"",1,0),IF(W35&lt;&gt;"",1,0),IF(W39&lt;&gt;"",1,0),IF(W43&lt;&gt;"",1,0),IF(W47&lt;&gt;"",1,0),IF(W51&lt;&gt;"",1,0),IF(W55&lt;&gt;"",1,0),IF(W59&lt;&gt;"",1,0),IF(W63&lt;&gt;"",1,0),IF(W67&lt;&gt;"",1,0))&lt;5,SUM(IF(W7&lt;&gt;"",1,0),IF(W11&lt;&gt;"",1,0),IF(W15&lt;&gt;"",1,0),IF(W19&lt;&gt;"",1,0),IF(W23&lt;&gt;"",1,0),IF(W27&lt;&gt;"",1,0),IF(W31&lt;&gt;"",1,0),IF(W35&lt;&gt;"",1,0),IF(W39&lt;&gt;"",1,0),IF(W43&lt;&gt;"",1,0),IF(W47&lt;&gt;"",1,0),IF(W51&lt;&gt;"",1,0),IF(W55&lt;&gt;"",1,0),IF(W59&lt;&gt;"",1,0),IF(W63&lt;&gt;"",1,0),IF(W67&lt;&gt;"",1,0))&gt;1),5-(SUM(IF(W7&lt;&gt;"",1,0),IF(W11&lt;&gt;"",1,0),IF(W15&lt;&gt;"",1,0),IF(W19&lt;&gt;"",1,0),IF(W23&lt;&gt;"",1,0),IF(W27&lt;&gt;"",1,0),IF(W31&lt;&gt;"",1,0),IF(W35&lt;&gt;"",1,0),IF(W39&lt;&gt;"",1,0),IF(W43&lt;&gt;"",1,0),IF(W47&lt;&gt;"",1,0),IF(W51&lt;&gt;"",1,0),IF(W55&lt;&gt;"",1,0),IF(W59&lt;&gt;"",1,0),IF(W63&lt;&gt;"",1,0),IF(W67&lt;&gt;"",1,0))),"")</f>
      </c>
      <c r="X85" s="431">
        <f>IF(AND(AC89&lt;&gt;"off",SUM(IF(X7&lt;&gt;"",1,0),IF(X11&lt;&gt;"",1,0),IF(X15&lt;&gt;"",1,0),IF(X19&lt;&gt;"",1,0),IF(X23&lt;&gt;"",1,0),IF(X27&lt;&gt;"",1,0),IF(X31&lt;&gt;"",1,0),IF(X35&lt;&gt;"",1,0),IF(X39&lt;&gt;"",1,0),IF(X43&lt;&gt;"",1,0),IF(X47&lt;&gt;"",1,0),IF(X51&lt;&gt;"",1,0),IF(X55&lt;&gt;"",1,0),IF(X59&lt;&gt;"",1,0),IF(X63&lt;&gt;"",1,0),IF(X67&lt;&gt;"",1,0))&lt;5,SUM(IF(X7&lt;&gt;"",1,0),IF(X11&lt;&gt;"",1,0),IF(X15&lt;&gt;"",1,0),IF(X19&lt;&gt;"",1,0),IF(X23&lt;&gt;"",1,0),IF(X27&lt;&gt;"",1,0),IF(X31&lt;&gt;"",1,0),IF(X35&lt;&gt;"",1,0),IF(X39&lt;&gt;"",1,0),IF(X43&lt;&gt;"",1,0),IF(X47&lt;&gt;"",1,0),IF(X51&lt;&gt;"",1,0),IF(X55&lt;&gt;"",1,0),IF(X59&lt;&gt;"",1,0),IF(X63&lt;&gt;"",1,0),IF(X67&lt;&gt;"",1,0))&gt;1),5-(SUM(IF(X7&lt;&gt;"",1,0),IF(X11&lt;&gt;"",1,0),IF(X15&lt;&gt;"",1,0),IF(X19&lt;&gt;"",1,0),IF(X23&lt;&gt;"",1,0),IF(X27&lt;&gt;"",1,0),IF(X31&lt;&gt;"",1,0),IF(X35&lt;&gt;"",1,0),IF(X39&lt;&gt;"",1,0),IF(X43&lt;&gt;"",1,0),IF(X47&lt;&gt;"",1,0),IF(X51&lt;&gt;"",1,0),IF(X55&lt;&gt;"",1,0),IF(X59&lt;&gt;"",1,0),IF(X63&lt;&gt;"",1,0),IF(X67&lt;&gt;"",1,0))),"")</f>
      </c>
      <c r="Y85" s="431">
        <f>IF(AND(AC89&lt;&gt;"off",SUM(IF(Y7&lt;&gt;"",1,0),IF(Y11&lt;&gt;"",1,0),IF(Y15&lt;&gt;"",1,0),IF(Y19&lt;&gt;"",1,0),IF(Y23&lt;&gt;"",1,0),IF(Y27&lt;&gt;"",1,0),IF(Y31&lt;&gt;"",1,0),IF(Y35&lt;&gt;"",1,0),IF(Y39&lt;&gt;"",1,0),IF(Y43&lt;&gt;"",1,0),IF(Y47&lt;&gt;"",1,0),IF(Y51&lt;&gt;"",1,0),IF(Y55&lt;&gt;"",1,0),IF(Y59&lt;&gt;"",1,0),IF(Y63&lt;&gt;"",1,0),IF(Y67&lt;&gt;"",1,0))&lt;5,SUM(IF(Y7&lt;&gt;"",1,0),IF(Y11&lt;&gt;"",1,0),IF(Y15&lt;&gt;"",1,0),IF(Y19&lt;&gt;"",1,0),IF(Y23&lt;&gt;"",1,0),IF(Y27&lt;&gt;"",1,0),IF(Y31&lt;&gt;"",1,0),IF(Y35&lt;&gt;"",1,0),IF(Y39&lt;&gt;"",1,0),IF(Y43&lt;&gt;"",1,0),IF(Y47&lt;&gt;"",1,0),IF(Y51&lt;&gt;"",1,0),IF(Y55&lt;&gt;"",1,0),IF(Y59&lt;&gt;"",1,0),IF(Y63&lt;&gt;"",1,0),IF(Y67&lt;&gt;"",1,0))&gt;1),5-(SUM(IF(Y7&lt;&gt;"",1,0),IF(Y11&lt;&gt;"",1,0),IF(Y15&lt;&gt;"",1,0),IF(Y19&lt;&gt;"",1,0),IF(Y23&lt;&gt;"",1,0),IF(Y27&lt;&gt;"",1,0),IF(Y31&lt;&gt;"",1,0),IF(Y35&lt;&gt;"",1,0),IF(Y39&lt;&gt;"",1,0),IF(Y43&lt;&gt;"",1,0),IF(Y47&lt;&gt;"",1,0),IF(Y51&lt;&gt;"",1,0),IF(Y55&lt;&gt;"",1,0),IF(Y59&lt;&gt;"",1,0),IF(Y63&lt;&gt;"",1,0),IF(Y67&lt;&gt;"",1,0))),"")</f>
      </c>
      <c r="Z85" s="431">
        <f>IF(AND(AC89&lt;&gt;"off",SUM(IF(Z7&lt;&gt;"",1,0),IF(Z11&lt;&gt;"",1,0),IF(Z15&lt;&gt;"",1,0),IF(Z19&lt;&gt;"",1,0),IF(Z23&lt;&gt;"",1,0),IF(Z27&lt;&gt;"",1,0),IF(Z31&lt;&gt;"",1,0),IF(Z35&lt;&gt;"",1,0),IF(Z39&lt;&gt;"",1,0),IF(Z43&lt;&gt;"",1,0),IF(Z47&lt;&gt;"",1,0),IF(Z51&lt;&gt;"",1,0),IF(Z55&lt;&gt;"",1,0),IF(Z59&lt;&gt;"",1,0),IF(Z63&lt;&gt;"",1,0),IF(Z67&lt;&gt;"",1,0))&lt;5,SUM(IF(Z7&lt;&gt;"",1,0),IF(Z11&lt;&gt;"",1,0),IF(Z15&lt;&gt;"",1,0),IF(Z19&lt;&gt;"",1,0),IF(Z23&lt;&gt;"",1,0),IF(Z27&lt;&gt;"",1,0),IF(Z31&lt;&gt;"",1,0),IF(Z35&lt;&gt;"",1,0),IF(Z39&lt;&gt;"",1,0),IF(Z43&lt;&gt;"",1,0),IF(Z47&lt;&gt;"",1,0),IF(Z51&lt;&gt;"",1,0),IF(Z55&lt;&gt;"",1,0),IF(Z59&lt;&gt;"",1,0),IF(Z63&lt;&gt;"",1,0),IF(Z67&lt;&gt;"",1,0))&gt;1),5-(SUM(IF(Z7&lt;&gt;"",1,0),IF(Z11&lt;&gt;"",1,0),IF(Z15&lt;&gt;"",1,0),IF(Z19&lt;&gt;"",1,0),IF(Z23&lt;&gt;"",1,0),IF(Z27&lt;&gt;"",1,0),IF(Z31&lt;&gt;"",1,0),IF(Z35&lt;&gt;"",1,0),IF(Z39&lt;&gt;"",1,0),IF(Z43&lt;&gt;"",1,0),IF(Z47&lt;&gt;"",1,0),IF(Z51&lt;&gt;"",1,0),IF(Z55&lt;&gt;"",1,0),IF(Z59&lt;&gt;"",1,0),IF(Z63&lt;&gt;"",1,0),IF(Z67&lt;&gt;"",1,0))),"")</f>
      </c>
      <c r="AA85" s="431">
        <f>IF(AND(AC89&lt;&gt;"off",SUM(IF(AA7&lt;&gt;"",1,0),IF(AA11&lt;&gt;"",1,0),IF(AA15&lt;&gt;"",1,0),IF(AA19&lt;&gt;"",1,0),IF(AA23&lt;&gt;"",1,0),IF(AA27&lt;&gt;"",1,0),IF(AA31&lt;&gt;"",1,0),IF(AA35&lt;&gt;"",1,0),IF(AA39&lt;&gt;"",1,0),IF(AA43&lt;&gt;"",1,0),IF(AA47&lt;&gt;"",1,0),IF(AA51&lt;&gt;"",1,0),IF(AA55&lt;&gt;"",1,0),IF(AA59&lt;&gt;"",1,0),IF(AA63&lt;&gt;"",1,0),IF(AA67&lt;&gt;"",1,0))&lt;5,SUM(IF(AA7&lt;&gt;"",1,0),IF(AA11&lt;&gt;"",1,0),IF(AA15&lt;&gt;"",1,0),IF(AA19&lt;&gt;"",1,0),IF(AA23&lt;&gt;"",1,0),IF(AA27&lt;&gt;"",1,0),IF(AA31&lt;&gt;"",1,0),IF(AA35&lt;&gt;"",1,0),IF(AA39&lt;&gt;"",1,0),IF(AA43&lt;&gt;"",1,0),IF(AA47&lt;&gt;"",1,0),IF(AA51&lt;&gt;"",1,0),IF(AA55&lt;&gt;"",1,0),IF(AA59&lt;&gt;"",1,0),IF(AA63&lt;&gt;"",1,0),IF(AA67&lt;&gt;"",1,0))&gt;1),5-(SUM(IF(AA7&lt;&gt;"",1,0),IF(AA11&lt;&gt;"",1,0),IF(AA15&lt;&gt;"",1,0),IF(AA19&lt;&gt;"",1,0),IF(AA23&lt;&gt;"",1,0),IF(AA27&lt;&gt;"",1,0),IF(AA31&lt;&gt;"",1,0),IF(AA35&lt;&gt;"",1,0),IF(AA39&lt;&gt;"",1,0),IF(AA43&lt;&gt;"",1,0),IF(AA47&lt;&gt;"",1,0),IF(AA51&lt;&gt;"",1,0),IF(AA55&lt;&gt;"",1,0),IF(AA59&lt;&gt;"",1,0),IF(AA63&lt;&gt;"",1,0),IF(AA67&lt;&gt;"",1,0))),"")</f>
      </c>
      <c r="AB85" s="431">
        <f>IF(AND(AC89&lt;&gt;"off",SUM(IF(AB7&lt;&gt;"",1,0),IF(AB11&lt;&gt;"",1,0),IF(AB15&lt;&gt;"",1,0),IF(AB19&lt;&gt;"",1,0),IF(AB23&lt;&gt;"",1,0),IF(AB27&lt;&gt;"",1,0),IF(AB31&lt;&gt;"",1,0),IF(AB35&lt;&gt;"",1,0),IF(AB39&lt;&gt;"",1,0),IF(AB43&lt;&gt;"",1,0),IF(AB47&lt;&gt;"",1,0),IF(AB51&lt;&gt;"",1,0),IF(AB55&lt;&gt;"",1,0),IF(AB59&lt;&gt;"",1,0),IF(AB63&lt;&gt;"",1,0),IF(AB67&lt;&gt;"",1,0))&lt;5,SUM(IF(AB7&lt;&gt;"",1,0),IF(AB11&lt;&gt;"",1,0),IF(AB15&lt;&gt;"",1,0),IF(AB19&lt;&gt;"",1,0),IF(AB23&lt;&gt;"",1,0),IF(AB27&lt;&gt;"",1,0),IF(AB31&lt;&gt;"",1,0),IF(AB35&lt;&gt;"",1,0),IF(AB39&lt;&gt;"",1,0),IF(AB43&lt;&gt;"",1,0),IF(AB47&lt;&gt;"",1,0),IF(AB51&lt;&gt;"",1,0),IF(AB55&lt;&gt;"",1,0),IF(AB59&lt;&gt;"",1,0),IF(AB63&lt;&gt;"",1,0),IF(AB67&lt;&gt;"",1,0))&gt;1),5-(SUM(IF(AB7&lt;&gt;"",1,0),IF(AB11&lt;&gt;"",1,0),IF(AB15&lt;&gt;"",1,0),IF(AB19&lt;&gt;"",1,0),IF(AB23&lt;&gt;"",1,0),IF(AB27&lt;&gt;"",1,0),IF(AB31&lt;&gt;"",1,0),IF(AB35&lt;&gt;"",1,0),IF(AB39&lt;&gt;"",1,0),IF(AB43&lt;&gt;"",1,0),IF(AB47&lt;&gt;"",1,0),IF(AB51&lt;&gt;"",1,0),IF(AB55&lt;&gt;"",1,0),IF(AB59&lt;&gt;"",1,0),IF(AB63&lt;&gt;"",1,0),IF(AB67&lt;&gt;"",1,0))),"")</f>
      </c>
      <c r="AC85" s="431">
        <f>IF(AND(AC89&lt;&gt;"off",SUM(IF(AC7&lt;&gt;"",1,0),IF(AC11&lt;&gt;"",1,0),IF(AC15&lt;&gt;"",1,0),IF(AC19&lt;&gt;"",1,0),IF(AC23&lt;&gt;"",1,0),IF(AC27&lt;&gt;"",1,0),IF(AC31&lt;&gt;"",1,0),IF(AC35&lt;&gt;"",1,0),IF(AC39&lt;&gt;"",1,0),IF(AC43&lt;&gt;"",1,0),IF(AC47&lt;&gt;"",1,0),IF(AC51&lt;&gt;"",1,0),IF(AC55&lt;&gt;"",1,0),IF(AC59&lt;&gt;"",1,0),IF(AC63&lt;&gt;"",1,0),IF(AC67&lt;&gt;"",1,0))&lt;5,SUM(IF(AC7&lt;&gt;"",1,0),IF(AC11&lt;&gt;"",1,0),IF(AC15&lt;&gt;"",1,0),IF(AC19&lt;&gt;"",1,0),IF(AC23&lt;&gt;"",1,0),IF(AC27&lt;&gt;"",1,0),IF(AC31&lt;&gt;"",1,0),IF(AC35&lt;&gt;"",1,0),IF(AC39&lt;&gt;"",1,0),IF(AC43&lt;&gt;"",1,0),IF(AC47&lt;&gt;"",1,0),IF(AC51&lt;&gt;"",1,0),IF(AC55&lt;&gt;"",1,0),IF(AC59&lt;&gt;"",1,0),IF(AC63&lt;&gt;"",1,0),IF(AC67&lt;&gt;"",1,0))&gt;1),5-(SUM(IF(AC7&lt;&gt;"",1,0),IF(AC11&lt;&gt;"",1,0),IF(AC15&lt;&gt;"",1,0),IF(AC19&lt;&gt;"",1,0),IF(AC23&lt;&gt;"",1,0),IF(AC27&lt;&gt;"",1,0),IF(AC31&lt;&gt;"",1,0),IF(AC35&lt;&gt;"",1,0),IF(AC39&lt;&gt;"",1,0),IF(AC43&lt;&gt;"",1,0),IF(AC47&lt;&gt;"",1,0),IF(AC51&lt;&gt;"",1,0),IF(AC55&lt;&gt;"",1,0),IF(AC59&lt;&gt;"",1,0),IF(AC63&lt;&gt;"",1,0),IF(AC67&lt;&gt;"",1,0))),"")</f>
      </c>
      <c r="AD85" s="431">
        <f>IF(AND(AC89&lt;&gt;"off",SUM(IF(AD7&lt;&gt;"",1,0),IF(AD11&lt;&gt;"",1,0),IF(AD15&lt;&gt;"",1,0),IF(AD19&lt;&gt;"",1,0),IF(AD23&lt;&gt;"",1,0),IF(AD27&lt;&gt;"",1,0),IF(AD31&lt;&gt;"",1,0),IF(AD35&lt;&gt;"",1,0),IF(AD39&lt;&gt;"",1,0),IF(AD43&lt;&gt;"",1,0),IF(AD47&lt;&gt;"",1,0),IF(AD51&lt;&gt;"",1,0),IF(AD55&lt;&gt;"",1,0),IF(AD59&lt;&gt;"",1,0),IF(AD63&lt;&gt;"",1,0),IF(AD67&lt;&gt;"",1,0))&lt;5,SUM(IF(AD7&lt;&gt;"",1,0),IF(AD11&lt;&gt;"",1,0),IF(AD15&lt;&gt;"",1,0),IF(AD19&lt;&gt;"",1,0),IF(AD23&lt;&gt;"",1,0),IF(AD27&lt;&gt;"",1,0),IF(AD31&lt;&gt;"",1,0),IF(AD35&lt;&gt;"",1,0),IF(AD39&lt;&gt;"",1,0),IF(AD43&lt;&gt;"",1,0),IF(AD47&lt;&gt;"",1,0),IF(AD51&lt;&gt;"",1,0),IF(AD55&lt;&gt;"",1,0),IF(AD59&lt;&gt;"",1,0),IF(AD63&lt;&gt;"",1,0),IF(AD67&lt;&gt;"",1,0))&gt;1),5-(SUM(IF(AD7&lt;&gt;"",1,0),IF(AD11&lt;&gt;"",1,0),IF(AD15&lt;&gt;"",1,0),IF(AD19&lt;&gt;"",1,0),IF(AD23&lt;&gt;"",1,0),IF(AD27&lt;&gt;"",1,0),IF(AD31&lt;&gt;"",1,0),IF(AD35&lt;&gt;"",1,0),IF(AD39&lt;&gt;"",1,0),IF(AD43&lt;&gt;"",1,0),IF(AD47&lt;&gt;"",1,0),IF(AD51&lt;&gt;"",1,0),IF(AD55&lt;&gt;"",1,0),IF(AD59&lt;&gt;"",1,0),IF(AD63&lt;&gt;"",1,0),IF(AD67&lt;&gt;"",1,0))),"")</f>
      </c>
      <c r="AE85" s="432">
        <f>IF(AND(AC89&lt;&gt;"off",SUM(IF(AE7&lt;&gt;"",1,0),IF(AE11&lt;&gt;"",1,0),IF(AE15&lt;&gt;"",1,0),IF(AE19&lt;&gt;"",1,0),IF(AE23&lt;&gt;"",1,0),IF(AE27&lt;&gt;"",1,0),IF(AE31&lt;&gt;"",1,0),IF(AE35&lt;&gt;"",1,0),IF(AE39&lt;&gt;"",1,0),IF(AE43&lt;&gt;"",1,0),IF(AE47&lt;&gt;"",1,0),IF(AE51&lt;&gt;"",1,0),IF(AE55&lt;&gt;"",1,0),IF(AE59&lt;&gt;"",1,0),IF(AE63&lt;&gt;"",1,0),IF(AE67&lt;&gt;"",1,0))&lt;5,SUM(IF(AE7&lt;&gt;"",1,0),IF(AE11&lt;&gt;"",1,0),IF(AE15&lt;&gt;"",1,0),IF(AE19&lt;&gt;"",1,0),IF(AE23&lt;&gt;"",1,0),IF(AE27&lt;&gt;"",1,0),IF(AE31&lt;&gt;"",1,0),IF(AE35&lt;&gt;"",1,0),IF(AE39&lt;&gt;"",1,0),IF(AE43&lt;&gt;"",1,0),IF(AE47&lt;&gt;"",1,0),IF(AE51&lt;&gt;"",1,0),IF(AE55&lt;&gt;"",1,0),IF(AE59&lt;&gt;"",1,0),IF(AE63&lt;&gt;"",1,0),IF(AE67&lt;&gt;"",1,0))&gt;1),5-(SUM(IF(AE7&lt;&gt;"",1,0),IF(AE11&lt;&gt;"",1,0),IF(AE15&lt;&gt;"",1,0),IF(AE19&lt;&gt;"",1,0),IF(AE23&lt;&gt;"",1,0),IF(AE27&lt;&gt;"",1,0),IF(AE31&lt;&gt;"",1,0),IF(AE35&lt;&gt;"",1,0),IF(AE39&lt;&gt;"",1,0),IF(AE43&lt;&gt;"",1,0),IF(AE47&lt;&gt;"",1,0),IF(AE51&lt;&gt;"",1,0),IF(AE55&lt;&gt;"",1,0),IF(AE59&lt;&gt;"",1,0),IF(AE63&lt;&gt;"",1,0),IF(AE67&lt;&gt;"",1,0))),"")</f>
      </c>
      <c r="AF85" s="455"/>
      <c r="AG85" s="430">
        <f>IF(AND(AC89&lt;&gt;"off",SUM(IF(AG7&lt;&gt;"",1,0),IF(AG11&lt;&gt;"",1,0),IF(AG15&lt;&gt;"",1,0),IF(AG19&lt;&gt;"",1,0),IF(AG23&lt;&gt;"",1,0),IF(AG27&lt;&gt;"",1,0),IF(AG31&lt;&gt;"",1,0),IF(AG35&lt;&gt;"",1,0),IF(AG39&lt;&gt;"",1,0),IF(AG43&lt;&gt;"",1,0),IF(AG47&lt;&gt;"",1,0),IF(AG51&lt;&gt;"",1,0),IF(AG55&lt;&gt;"",1,0),IF(AG59&lt;&gt;"",1,0),IF(AG63&lt;&gt;"",1,0),IF(AG67&lt;&gt;"",1,0))&lt;5,SUM(IF(AG7&lt;&gt;"",1,0),IF(AG11&lt;&gt;"",1,0),IF(AG15&lt;&gt;"",1,0),IF(AG19&lt;&gt;"",1,0),IF(AG23&lt;&gt;"",1,0),IF(AG27&lt;&gt;"",1,0),IF(AG31&lt;&gt;"",1,0),IF(AG35&lt;&gt;"",1,0),IF(AG39&lt;&gt;"",1,0),IF(AG43&lt;&gt;"",1,0),IF(AG47&lt;&gt;"",1,0),IF(AG51&lt;&gt;"",1,0),IF(AG55&lt;&gt;"",1,0),IF(AG59&lt;&gt;"",1,0),IF(AG63&lt;&gt;"",1,0),IF(AG67&lt;&gt;"",1,0))&gt;1),5-(SUM(IF(AG7&lt;&gt;"",1,0),IF(AG11&lt;&gt;"",1,0),IF(AG15&lt;&gt;"",1,0),IF(AG19&lt;&gt;"",1,0),IF(AG23&lt;&gt;"",1,0),IF(AG27&lt;&gt;"",1,0),IF(AG31&lt;&gt;"",1,0),IF(AG35&lt;&gt;"",1,0),IF(AG39&lt;&gt;"",1,0),IF(AG43&lt;&gt;"",1,0),IF(AG47&lt;&gt;"",1,0),IF(AG51&lt;&gt;"",1,0),IF(AG55&lt;&gt;"",1,0),IF(AG59&lt;&gt;"",1,0),IF(AG63&lt;&gt;"",1,0),IF(AG67&lt;&gt;"",1,0))),"")</f>
      </c>
      <c r="AH85" s="431">
        <f>IF(AND(AC89&lt;&gt;"off",SUM(IF(AH7&lt;&gt;"",1,0),IF(AH11&lt;&gt;"",1,0),IF(AH15&lt;&gt;"",1,0),IF(AH19&lt;&gt;"",1,0),IF(AH23&lt;&gt;"",1,0),IF(AH27&lt;&gt;"",1,0),IF(AH31&lt;&gt;"",1,0),IF(AH35&lt;&gt;"",1,0),IF(AH39&lt;&gt;"",1,0),IF(AH43&lt;&gt;"",1,0),IF(AH47&lt;&gt;"",1,0),IF(AH51&lt;&gt;"",1,0),IF(AH55&lt;&gt;"",1,0),IF(AH59&lt;&gt;"",1,0),IF(AH63&lt;&gt;"",1,0),IF(AH67&lt;&gt;"",1,0))&lt;5,SUM(IF(AH7&lt;&gt;"",1,0),IF(AH11&lt;&gt;"",1,0),IF(AH15&lt;&gt;"",1,0),IF(AH19&lt;&gt;"",1,0),IF(AH23&lt;&gt;"",1,0),IF(AH27&lt;&gt;"",1,0),IF(AH31&lt;&gt;"",1,0),IF(AH35&lt;&gt;"",1,0),IF(AH39&lt;&gt;"",1,0),IF(AH43&lt;&gt;"",1,0),IF(AH47&lt;&gt;"",1,0),IF(AH51&lt;&gt;"",1,0),IF(AH55&lt;&gt;"",1,0),IF(AH59&lt;&gt;"",1,0),IF(AH63&lt;&gt;"",1,0),IF(AH67&lt;&gt;"",1,0))&gt;1),5-(SUM(IF(AH7&lt;&gt;"",1,0),IF(AH11&lt;&gt;"",1,0),IF(AH15&lt;&gt;"",1,0),IF(AH19&lt;&gt;"",1,0),IF(AH23&lt;&gt;"",1,0),IF(AH27&lt;&gt;"",1,0),IF(AH31&lt;&gt;"",1,0),IF(AH35&lt;&gt;"",1,0),IF(AH39&lt;&gt;"",1,0),IF(AH43&lt;&gt;"",1,0),IF(AH47&lt;&gt;"",1,0),IF(AH51&lt;&gt;"",1,0),IF(AH55&lt;&gt;"",1,0),IF(AH59&lt;&gt;"",1,0),IF(AH63&lt;&gt;"",1,0),IF(AH67&lt;&gt;"",1,0))),"")</f>
      </c>
      <c r="AI85" s="456"/>
      <c r="AJ85" s="651"/>
      <c r="AK85" s="650"/>
      <c r="AL85" s="408"/>
      <c r="AM85" s="408"/>
      <c r="AN85" s="408"/>
    </row>
    <row r="86" spans="1:40" ht="15.75">
      <c r="A86" s="457"/>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08"/>
      <c r="AB86" s="408"/>
      <c r="AC86" s="408"/>
      <c r="AD86" s="408"/>
      <c r="AE86" s="408"/>
      <c r="AF86" s="408"/>
      <c r="AG86" s="408"/>
      <c r="AH86" s="408"/>
      <c r="AI86" s="408"/>
      <c r="AJ86" s="408"/>
      <c r="AK86" s="408"/>
      <c r="AL86" s="408"/>
      <c r="AM86" s="408"/>
      <c r="AN86" s="408"/>
    </row>
    <row r="87" spans="1:40" ht="15.75">
      <c r="A87" s="457"/>
      <c r="B87" s="44"/>
      <c r="C87" s="652" t="s">
        <v>181</v>
      </c>
      <c r="D87" s="652"/>
      <c r="E87" s="652"/>
      <c r="F87" s="652"/>
      <c r="G87" s="652"/>
      <c r="H87" s="652"/>
      <c r="I87" s="652"/>
      <c r="J87" s="652"/>
      <c r="K87" s="652"/>
      <c r="L87" s="652"/>
      <c r="M87" s="652"/>
      <c r="N87" s="652"/>
      <c r="O87" s="652"/>
      <c r="P87" s="652"/>
      <c r="Q87" s="652"/>
      <c r="R87" s="652"/>
      <c r="S87" s="652"/>
      <c r="T87" s="652"/>
      <c r="U87" s="652"/>
      <c r="V87" s="652"/>
      <c r="W87" s="652"/>
      <c r="X87" s="652"/>
      <c r="Y87" s="652"/>
      <c r="Z87" s="652"/>
      <c r="AA87" s="652"/>
      <c r="AB87" s="652"/>
      <c r="AC87" s="652"/>
      <c r="AD87" s="652"/>
      <c r="AE87" s="652"/>
      <c r="AF87" s="652"/>
      <c r="AG87" s="652"/>
      <c r="AH87" s="652"/>
      <c r="AI87" s="408"/>
      <c r="AJ87" s="408"/>
      <c r="AK87" s="408"/>
      <c r="AL87" s="408"/>
      <c r="AM87" s="408"/>
      <c r="AN87" s="408"/>
    </row>
    <row r="88" spans="1:40" ht="15.75">
      <c r="A88" s="457"/>
      <c r="B88" s="44"/>
      <c r="C88" s="458"/>
      <c r="D88" s="458"/>
      <c r="E88" s="458"/>
      <c r="F88" s="458"/>
      <c r="G88" s="458"/>
      <c r="H88" s="458"/>
      <c r="I88" s="458"/>
      <c r="J88" s="458"/>
      <c r="K88" s="458"/>
      <c r="L88" s="458"/>
      <c r="M88" s="458"/>
      <c r="N88" s="458"/>
      <c r="O88" s="458"/>
      <c r="P88" s="458"/>
      <c r="Q88" s="458"/>
      <c r="R88" s="458"/>
      <c r="S88" s="458"/>
      <c r="T88" s="458"/>
      <c r="U88" s="458"/>
      <c r="V88" s="458"/>
      <c r="W88" s="458"/>
      <c r="X88" s="458"/>
      <c r="Y88" s="458"/>
      <c r="Z88" s="458"/>
      <c r="AA88" s="458"/>
      <c r="AB88" s="458"/>
      <c r="AC88" s="458"/>
      <c r="AD88" s="458"/>
      <c r="AE88" s="458"/>
      <c r="AF88" s="458"/>
      <c r="AG88" s="458"/>
      <c r="AH88" s="458"/>
      <c r="AI88" s="408"/>
      <c r="AJ88" s="408"/>
      <c r="AK88" s="408"/>
      <c r="AL88" s="408"/>
      <c r="AM88" s="408"/>
      <c r="AN88" s="408"/>
    </row>
    <row r="89" spans="1:40" ht="16.5" thickBot="1">
      <c r="A89" s="457"/>
      <c r="B89" s="44"/>
      <c r="C89" s="653" t="s">
        <v>182</v>
      </c>
      <c r="D89" s="653"/>
      <c r="E89" s="653"/>
      <c r="F89" s="653"/>
      <c r="G89" s="654" t="s">
        <v>183</v>
      </c>
      <c r="H89" s="654"/>
      <c r="I89" s="654"/>
      <c r="J89" s="459"/>
      <c r="K89" s="459"/>
      <c r="L89" s="44"/>
      <c r="M89" s="653" t="s">
        <v>184</v>
      </c>
      <c r="N89" s="653"/>
      <c r="O89" s="653"/>
      <c r="P89" s="653"/>
      <c r="Q89" s="654" t="s">
        <v>183</v>
      </c>
      <c r="R89" s="654"/>
      <c r="S89" s="654"/>
      <c r="T89" s="459"/>
      <c r="U89" s="459"/>
      <c r="V89" s="44"/>
      <c r="W89" s="653" t="s">
        <v>185</v>
      </c>
      <c r="X89" s="653"/>
      <c r="Y89" s="653"/>
      <c r="Z89" s="653"/>
      <c r="AA89" s="653"/>
      <c r="AB89" s="653"/>
      <c r="AC89" s="654" t="s">
        <v>183</v>
      </c>
      <c r="AD89" s="654"/>
      <c r="AE89" s="654"/>
      <c r="AF89" s="654"/>
      <c r="AG89" s="654"/>
      <c r="AH89" s="654"/>
      <c r="AI89" s="408"/>
      <c r="AJ89" s="408"/>
      <c r="AK89" s="408"/>
      <c r="AL89" s="408"/>
      <c r="AM89" s="408"/>
      <c r="AN89" s="408"/>
    </row>
    <row r="90" spans="1:40" ht="13.5" thickBot="1">
      <c r="A90" s="312"/>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c r="AA90" s="490"/>
      <c r="AB90" s="490"/>
      <c r="AC90" s="490"/>
      <c r="AD90" s="490"/>
      <c r="AE90" s="490"/>
      <c r="AF90" s="490"/>
      <c r="AG90" s="490"/>
      <c r="AH90" s="490"/>
      <c r="AI90" s="490"/>
      <c r="AJ90" s="490"/>
      <c r="AK90" s="490"/>
      <c r="AL90" s="491"/>
      <c r="AM90" s="491"/>
      <c r="AN90" s="491"/>
    </row>
    <row r="91" spans="1:40" ht="13.5" thickBot="1">
      <c r="A91" s="699" t="s">
        <v>93</v>
      </c>
      <c r="B91" s="700"/>
      <c r="C91" s="694" t="e">
        <f>IF(MAX(0,IF('[1]Period1'!#REF!&lt;&gt;0,8,0),IF('[1]Period1'!#REF!&lt;&gt;0,9,0),IF('[1]Period1'!#REF!&lt;&gt;0,10,0),IF('[1]Period1'!#REF!&lt;&gt;0,11,0),IF('[1]Period1'!#REF!&lt;&gt;0,12,0),IF('[1]Period1'!#REF!&lt;&gt;0,13,0))&lt;&gt;0,MAX(0,IF('[1]Period1'!#REF!&lt;&gt;0,8,0),IF('[1]Period1'!#REF!&lt;&gt;0,9,0),IF('[1]Period1'!#REF!&lt;&gt;0,10,0),IF('[1]Period1'!#REF!&lt;&gt;0,11,0),IF('[1]Period1'!#REF!&lt;&gt;0,12,0),IF('[1]Period1'!#REF!&lt;&gt;0,13,0),IF('[1]Period1'!#REF!&lt;&gt;0,14,0),IF('[1]Period1'!#REF!&lt;&gt;0,15,0),IF('[1]Period1'!#REF!&lt;&gt;0,16,0),IF('[1]Period1'!#REF!&lt;&gt;0,17,0),IF('[1]Period1'!#REF!&lt;&gt;0,18,0)),"")</f>
        <v>#REF!</v>
      </c>
      <c r="D91" s="701"/>
      <c r="E91" s="701"/>
      <c r="F91" s="701"/>
      <c r="G91" s="701"/>
      <c r="H91" s="701"/>
      <c r="I91" s="695"/>
      <c r="J91" s="492"/>
      <c r="K91" s="492"/>
      <c r="L91" s="493"/>
      <c r="M91" s="694" t="e">
        <f>IF(MAX(0,IF('[1]Period2'!#REF!&lt;&gt;0,8,0),IF('[1]Period2'!#REF!&lt;&gt;0,9,0),IF('[1]Period2'!#REF!&lt;&gt;0,10,0),IF('[1]Period2'!#REF!&lt;&gt;0,11,0),IF('[1]Period2'!#REF!&lt;&gt;0,12,0),IF('[1]Period2'!#REF!&lt;&gt;0,13,0),IF('[1]Period2'!#REF!&lt;&gt;0,14,0))&lt;&gt;0,MAX(0,IF('[1]Period2'!#REF!&lt;&gt;0,8,0),IF('[1]Period2'!#REF!&lt;&gt;0,9,0),IF('[1]Period2'!#REF!&lt;&gt;0,10,0),IF('[1]Period2'!#REF!&lt;&gt;0,11,0),IF('[1]Period2'!#REF!&lt;&gt;0,12,0),IF('[1]Period2'!#REF!&lt;&gt;0,13,0),IF('[1]Period2'!#REF!&lt;&gt;0,14,0),IF('[1]Period2'!#REF!&lt;&gt;0,15,0),IF('[1]Period2'!#REF!&lt;&gt;0,16,0),IF('[1]Period2'!#REF!&lt;&gt;0,17,0),IF('[1]Period2'!#REF!&lt;&gt;0,18,0)),"")</f>
        <v>#REF!</v>
      </c>
      <c r="N91" s="701"/>
      <c r="O91" s="701"/>
      <c r="P91" s="701"/>
      <c r="Q91" s="701"/>
      <c r="R91" s="701"/>
      <c r="S91" s="695"/>
      <c r="T91" s="492"/>
      <c r="U91" s="492"/>
      <c r="V91" s="493"/>
      <c r="W91" s="694" t="e">
        <f>IF(MAX(0,IF('[1]Period3'!#REF!&lt;&gt;0,8,0),IF('[1]Period3'!#REF!&lt;&gt;0,9,0),IF('[1]Period3'!#REF!&lt;&gt;0,10,0),IF('[1]Period3'!#REF!&lt;&gt;0,11,0),IF('[1]Period3'!#REF!&lt;&gt;0,12,0),IF('[1]Period3'!#REF!&lt;&gt;0,13,0),IF('[1]Period3'!#REF!&lt;&gt;0,14,0))&lt;&gt;0,MAX(0,IF('[1]Period3'!#REF!&lt;&gt;0,8,0),IF('[1]Period3'!#REF!&lt;&gt;0,9,0),IF('[1]Period3'!#REF!&lt;&gt;0,10,0),IF('[1]Period3'!#REF!&lt;&gt;0,11,0),IF('[1]Period3'!#REF!&lt;&gt;0,12,0),IF('[1]Period3'!#REF!&lt;&gt;0,13,0),IF('[1]Period3'!#REF!&lt;&gt;0,14,0),IF('[1]Period3'!#REF!&lt;&gt;0,15,0),IF('[1]Period3'!#REF!&lt;&gt;0,16,0),IF('[1]Period3'!#REF!&lt;&gt;0,17,0),IF('[1]Period3'!#REF!&lt;&gt;0,18,0)),"")</f>
        <v>#REF!</v>
      </c>
      <c r="X91" s="701"/>
      <c r="Y91" s="701"/>
      <c r="Z91" s="701"/>
      <c r="AA91" s="701"/>
      <c r="AB91" s="701"/>
      <c r="AC91" s="695"/>
      <c r="AD91" s="492"/>
      <c r="AE91" s="492"/>
      <c r="AF91" s="494"/>
      <c r="AG91" s="694" t="e">
        <f>IF(MAX(0,IF(#REF!&lt;&gt;0,1,0),IF(#REF!&lt;&gt;0,2,0),IF(#REF!&lt;&gt;0,3,0),IF(#REF!&lt;&gt;0,4,0))&lt;&gt;0,MAX(0,IF(#REF!&lt;&gt;0,1,0),IF(#REF!&lt;&gt;0,2,0),IF(#REF!&lt;&gt;0,3,0),IF(#REF!&lt;&gt;0,4,0)),"")</f>
        <v>#REF!</v>
      </c>
      <c r="AH91" s="695"/>
      <c r="AI91" s="494"/>
      <c r="AJ91" s="494"/>
      <c r="AK91" s="494"/>
      <c r="AL91" s="696" t="e">
        <f>IF(SUM(C91,M91,W91,AG91)&gt;0,SUM(C91,M91,W91,AG91),"")</f>
        <v>#REF!</v>
      </c>
      <c r="AM91" s="697"/>
      <c r="AN91" s="698"/>
    </row>
  </sheetData>
  <mergeCells count="260">
    <mergeCell ref="AG91:AH91"/>
    <mergeCell ref="AL91:AN91"/>
    <mergeCell ref="A91:B91"/>
    <mergeCell ref="C91:I91"/>
    <mergeCell ref="M91:S91"/>
    <mergeCell ref="W91:AC91"/>
    <mergeCell ref="A84:B85"/>
    <mergeCell ref="AJ84:AK85"/>
    <mergeCell ref="C87:AH87"/>
    <mergeCell ref="C89:F89"/>
    <mergeCell ref="G89:I89"/>
    <mergeCell ref="M89:P89"/>
    <mergeCell ref="Q89:S89"/>
    <mergeCell ref="W89:AB89"/>
    <mergeCell ref="AC89:AH89"/>
    <mergeCell ref="AJ79:AJ80"/>
    <mergeCell ref="AK79:AK80"/>
    <mergeCell ref="C83:K83"/>
    <mergeCell ref="M83:U83"/>
    <mergeCell ref="W83:AE83"/>
    <mergeCell ref="AG83:AH83"/>
    <mergeCell ref="A73:B73"/>
    <mergeCell ref="A74:B75"/>
    <mergeCell ref="AJ74:AJ75"/>
    <mergeCell ref="AK74:AK75"/>
    <mergeCell ref="AL74:AN80"/>
    <mergeCell ref="C78:K78"/>
    <mergeCell ref="M78:U78"/>
    <mergeCell ref="W78:AE78"/>
    <mergeCell ref="AG78:AH78"/>
    <mergeCell ref="A79:B80"/>
    <mergeCell ref="W68:Z68"/>
    <mergeCell ref="AA68:AE68"/>
    <mergeCell ref="AI68:AI69"/>
    <mergeCell ref="AL68:AN68"/>
    <mergeCell ref="AJ69:AL69"/>
    <mergeCell ref="A71:L71"/>
    <mergeCell ref="AL64:AN65"/>
    <mergeCell ref="W65:AE65"/>
    <mergeCell ref="A66:A67"/>
    <mergeCell ref="B66:B67"/>
    <mergeCell ref="AA64:AE64"/>
    <mergeCell ref="AF64:AF65"/>
    <mergeCell ref="AG64:AH65"/>
    <mergeCell ref="AI64:AI65"/>
    <mergeCell ref="L64:L65"/>
    <mergeCell ref="M64:U65"/>
    <mergeCell ref="V64:V65"/>
    <mergeCell ref="W64:Z64"/>
    <mergeCell ref="A62:A63"/>
    <mergeCell ref="B62:B63"/>
    <mergeCell ref="A64:B65"/>
    <mergeCell ref="C64:K65"/>
    <mergeCell ref="AA60:AE60"/>
    <mergeCell ref="AF60:AF61"/>
    <mergeCell ref="AG60:AH61"/>
    <mergeCell ref="AI60:AI61"/>
    <mergeCell ref="AL60:AN61"/>
    <mergeCell ref="W61:AE61"/>
    <mergeCell ref="A60:B61"/>
    <mergeCell ref="C60:K61"/>
    <mergeCell ref="L60:L61"/>
    <mergeCell ref="M60:U61"/>
    <mergeCell ref="V60:V61"/>
    <mergeCell ref="W60:Z60"/>
    <mergeCell ref="AL56:AN57"/>
    <mergeCell ref="W57:AE57"/>
    <mergeCell ref="A58:A59"/>
    <mergeCell ref="B58:B59"/>
    <mergeCell ref="AA56:AE56"/>
    <mergeCell ref="AF56:AF57"/>
    <mergeCell ref="AG56:AH57"/>
    <mergeCell ref="AI56:AI57"/>
    <mergeCell ref="L56:L57"/>
    <mergeCell ref="M56:U57"/>
    <mergeCell ref="V56:V57"/>
    <mergeCell ref="W56:Z56"/>
    <mergeCell ref="A54:A55"/>
    <mergeCell ref="B54:B55"/>
    <mergeCell ref="A56:B57"/>
    <mergeCell ref="C56:K57"/>
    <mergeCell ref="AA52:AE52"/>
    <mergeCell ref="AF52:AF53"/>
    <mergeCell ref="AG52:AH53"/>
    <mergeCell ref="AI52:AI53"/>
    <mergeCell ref="AL52:AN53"/>
    <mergeCell ref="W53:AE53"/>
    <mergeCell ref="A52:B53"/>
    <mergeCell ref="C52:K53"/>
    <mergeCell ref="L52:L53"/>
    <mergeCell ref="M52:U53"/>
    <mergeCell ref="V52:V53"/>
    <mergeCell ref="W52:Z52"/>
    <mergeCell ref="AL48:AN49"/>
    <mergeCell ref="W49:AE49"/>
    <mergeCell ref="A50:A51"/>
    <mergeCell ref="B50:B51"/>
    <mergeCell ref="AA48:AE48"/>
    <mergeCell ref="AF48:AF49"/>
    <mergeCell ref="AG48:AH49"/>
    <mergeCell ref="AI48:AI49"/>
    <mergeCell ref="L48:L49"/>
    <mergeCell ref="M48:U49"/>
    <mergeCell ref="V48:V49"/>
    <mergeCell ref="W48:Z48"/>
    <mergeCell ref="A46:A47"/>
    <mergeCell ref="B46:B47"/>
    <mergeCell ref="A48:B49"/>
    <mergeCell ref="C48:K49"/>
    <mergeCell ref="AA44:AE44"/>
    <mergeCell ref="AF44:AF45"/>
    <mergeCell ref="AG44:AH45"/>
    <mergeCell ref="AI44:AI45"/>
    <mergeCell ref="AL44:AN45"/>
    <mergeCell ref="W45:AE45"/>
    <mergeCell ref="A44:B45"/>
    <mergeCell ref="C44:K45"/>
    <mergeCell ref="L44:L45"/>
    <mergeCell ref="M44:U45"/>
    <mergeCell ref="V44:V45"/>
    <mergeCell ref="W44:Z44"/>
    <mergeCell ref="AL40:AN41"/>
    <mergeCell ref="W41:AE41"/>
    <mergeCell ref="A42:A43"/>
    <mergeCell ref="B42:B43"/>
    <mergeCell ref="AA40:AE40"/>
    <mergeCell ref="AF40:AF41"/>
    <mergeCell ref="AG40:AH41"/>
    <mergeCell ref="AI40:AI41"/>
    <mergeCell ref="L40:L41"/>
    <mergeCell ref="M40:U41"/>
    <mergeCell ref="V40:V41"/>
    <mergeCell ref="W40:Z40"/>
    <mergeCell ref="A38:A39"/>
    <mergeCell ref="B38:B39"/>
    <mergeCell ref="A40:B41"/>
    <mergeCell ref="C40:K41"/>
    <mergeCell ref="AA36:AE36"/>
    <mergeCell ref="AF36:AF37"/>
    <mergeCell ref="AG36:AH37"/>
    <mergeCell ref="AI36:AI37"/>
    <mergeCell ref="AL36:AN37"/>
    <mergeCell ref="W37:AE37"/>
    <mergeCell ref="A36:B37"/>
    <mergeCell ref="C36:K37"/>
    <mergeCell ref="L36:L37"/>
    <mergeCell ref="M36:U37"/>
    <mergeCell ref="V36:V37"/>
    <mergeCell ref="W36:Z36"/>
    <mergeCell ref="AL32:AN33"/>
    <mergeCell ref="W33:AE33"/>
    <mergeCell ref="A34:A35"/>
    <mergeCell ref="B34:B35"/>
    <mergeCell ref="AA32:AE32"/>
    <mergeCell ref="AF32:AF33"/>
    <mergeCell ref="AG32:AH33"/>
    <mergeCell ref="AI32:AI33"/>
    <mergeCell ref="L32:L33"/>
    <mergeCell ref="M32:U33"/>
    <mergeCell ref="V32:V33"/>
    <mergeCell ref="W32:Z32"/>
    <mergeCell ref="A30:A31"/>
    <mergeCell ref="B30:B31"/>
    <mergeCell ref="A32:B33"/>
    <mergeCell ref="C32:K33"/>
    <mergeCell ref="AA28:AE28"/>
    <mergeCell ref="AF28:AF29"/>
    <mergeCell ref="AG28:AH29"/>
    <mergeCell ref="AI28:AI29"/>
    <mergeCell ref="AL28:AN29"/>
    <mergeCell ref="W29:AE29"/>
    <mergeCell ref="A28:B29"/>
    <mergeCell ref="C28:K29"/>
    <mergeCell ref="L28:L29"/>
    <mergeCell ref="M28:U29"/>
    <mergeCell ref="V28:V29"/>
    <mergeCell ref="W28:Z28"/>
    <mergeCell ref="AL24:AN25"/>
    <mergeCell ref="W25:AE25"/>
    <mergeCell ref="A26:A27"/>
    <mergeCell ref="B26:B27"/>
    <mergeCell ref="AA24:AE24"/>
    <mergeCell ref="AF24:AF25"/>
    <mergeCell ref="AG24:AH25"/>
    <mergeCell ref="AI24:AI25"/>
    <mergeCell ref="L24:L25"/>
    <mergeCell ref="M24:U25"/>
    <mergeCell ref="V24:V25"/>
    <mergeCell ref="W24:Z24"/>
    <mergeCell ref="A22:A23"/>
    <mergeCell ref="B22:B23"/>
    <mergeCell ref="A24:B25"/>
    <mergeCell ref="C24:K25"/>
    <mergeCell ref="AA20:AE20"/>
    <mergeCell ref="AF20:AF21"/>
    <mergeCell ref="AG20:AH21"/>
    <mergeCell ref="AI20:AI21"/>
    <mergeCell ref="AL20:AN21"/>
    <mergeCell ref="W21:AE21"/>
    <mergeCell ref="A20:B21"/>
    <mergeCell ref="C20:K21"/>
    <mergeCell ref="L20:L21"/>
    <mergeCell ref="M20:U21"/>
    <mergeCell ref="V20:V21"/>
    <mergeCell ref="W20:Z20"/>
    <mergeCell ref="AL16:AN17"/>
    <mergeCell ref="W17:AE17"/>
    <mergeCell ref="A18:A19"/>
    <mergeCell ref="B18:B19"/>
    <mergeCell ref="AA16:AE16"/>
    <mergeCell ref="AF16:AF17"/>
    <mergeCell ref="AG16:AH17"/>
    <mergeCell ref="AI16:AI17"/>
    <mergeCell ref="L16:L17"/>
    <mergeCell ref="M16:U17"/>
    <mergeCell ref="V16:V17"/>
    <mergeCell ref="W16:Z16"/>
    <mergeCell ref="A14:A15"/>
    <mergeCell ref="B14:B15"/>
    <mergeCell ref="A16:B17"/>
    <mergeCell ref="C16:K17"/>
    <mergeCell ref="AA12:AE12"/>
    <mergeCell ref="AF12:AF13"/>
    <mergeCell ref="AG12:AH13"/>
    <mergeCell ref="AI12:AI13"/>
    <mergeCell ref="AL12:AN13"/>
    <mergeCell ref="W13:AE13"/>
    <mergeCell ref="A12:B13"/>
    <mergeCell ref="C12:K13"/>
    <mergeCell ref="L12:L13"/>
    <mergeCell ref="M12:U13"/>
    <mergeCell ref="V12:V13"/>
    <mergeCell ref="W12:Z12"/>
    <mergeCell ref="A10:A11"/>
    <mergeCell ref="B10:B11"/>
    <mergeCell ref="AA8:AE8"/>
    <mergeCell ref="AF8:AF9"/>
    <mergeCell ref="AG8:AH9"/>
    <mergeCell ref="AI8:AI9"/>
    <mergeCell ref="L8:L9"/>
    <mergeCell ref="M8:U9"/>
    <mergeCell ref="A6:A7"/>
    <mergeCell ref="B6:B7"/>
    <mergeCell ref="A8:B9"/>
    <mergeCell ref="C8:K9"/>
    <mergeCell ref="AL8:AN9"/>
    <mergeCell ref="W9:AE9"/>
    <mergeCell ref="AG3:AH4"/>
    <mergeCell ref="C5:K5"/>
    <mergeCell ref="M5:U5"/>
    <mergeCell ref="W5:AE5"/>
    <mergeCell ref="AG5:AH5"/>
    <mergeCell ref="V8:V9"/>
    <mergeCell ref="W8:Z8"/>
    <mergeCell ref="A1:I1"/>
    <mergeCell ref="J1:V1"/>
    <mergeCell ref="A3:B3"/>
    <mergeCell ref="C3:K4"/>
    <mergeCell ref="M3:U4"/>
    <mergeCell ref="W3:AE4"/>
  </mergeCells>
  <printOptions/>
  <pageMargins left="0.25" right="0.25" top="0.5" bottom="0.25" header="0.5" footer="0.25"/>
  <pageSetup orientation="portrait" paperSize="9" scale="78"/>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YourVitamins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dschubert</dc:creator>
  <cp:keywords/>
  <dc:description/>
  <cp:lastModifiedBy>Garry Kaluzny</cp:lastModifiedBy>
  <cp:lastPrinted>2010-01-06T00:19:26Z</cp:lastPrinted>
  <dcterms:created xsi:type="dcterms:W3CDTF">2005-10-26T19:32:49Z</dcterms:created>
  <dcterms:modified xsi:type="dcterms:W3CDTF">2010-11-05T20:39:16Z</dcterms:modified>
  <cp:category/>
  <cp:version/>
  <cp:contentType/>
  <cp:contentStatus/>
</cp:coreProperties>
</file>