
<file path=[Content_Types].xml><?xml version="1.0" encoding="utf-8"?>
<Types xmlns="http://schemas.openxmlformats.org/package/2006/content-types">
  <Override PartName="/xl/worksheets/sheet7.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10.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Default Extension="xml" ContentType="application/xml"/>
  <Override PartName="/xl/worksheets/sheet6.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Override PartName="/xl/comments1.xml" ContentType="application/vnd.openxmlformats-officedocument.spreadsheetml.comments+xml"/>
  <Override PartName="/xl/worksheets/sheet1.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styles.xml" ContentType="application/vnd.openxmlformats-officedocument.spreadsheetml.styles+xml"/>
  <Override PartName="/xl/worksheets/sheet3.xml" ContentType="application/vnd.openxmlformats-officedocument.spreadsheetml.worksheet+xml"/>
  <Override PartName="/xl/worksheets/sheet11.xml" ContentType="application/vnd.openxmlformats-officedocument.spreadsheetml.worksheet+xml"/>
  <Default Extension="vml" ContentType="application/vnd.openxmlformats-officedocument.vmlDrawing"/>
  <Default Extension="rels" ContentType="application/vnd.openxmlformats-package.relationships+xml"/>
  <Override PartName="/xl/worksheets/sheet13.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codeName="ThisWorkbook" autoCompressPictures="0"/>
  <bookViews>
    <workbookView xWindow="160" yWindow="60" windowWidth="25000" windowHeight="17300" tabRatio="828"/>
  </bookViews>
  <sheets>
    <sheet name="Game Summary" sheetId="7" r:id="rId1"/>
    <sheet name="Period 1" sheetId="6" r:id="rId2"/>
    <sheet name="Period 2" sheetId="13" r:id="rId3"/>
    <sheet name="Period 3" sheetId="25" r:id="rId4"/>
    <sheet name="OT" sheetId="14" r:id="rId5"/>
    <sheet name="Penalties" sheetId="17" r:id="rId6"/>
    <sheet name="Stats Summary" sheetId="24" r:id="rId7"/>
    <sheet name="Away Jam Stats P.1" sheetId="19" r:id="rId8"/>
    <sheet name="Away Jam Stats P.2" sheetId="21" r:id="rId9"/>
    <sheet name="Away Jam Stats P.3" sheetId="26" r:id="rId10"/>
    <sheet name="Away Jam Stats OT" sheetId="28" r:id="rId11"/>
    <sheet name="Home Jam Stats P.1" sheetId="20" r:id="rId12"/>
    <sheet name="Home Jam Stats P.2" sheetId="23" r:id="rId13"/>
    <sheet name="Home Jam Stats P.3" sheetId="27" r:id="rId14"/>
    <sheet name="Home Jam Stats OT" sheetId="29" r:id="rId15"/>
  </sheets>
  <definedNames>
    <definedName name="_xlnm.Print_Area" localSheetId="10">'Away Jam Stats OT'!$A$1:$K$35</definedName>
    <definedName name="_xlnm.Print_Area" localSheetId="7">'Away Jam Stats P.1'!$A$1:$K$36</definedName>
    <definedName name="_xlnm.Print_Area" localSheetId="8">'Away Jam Stats P.2'!$A$1:$K$36</definedName>
    <definedName name="_xlnm.Print_Area" localSheetId="9">'Away Jam Stats P.3'!$A$1:$K$35</definedName>
    <definedName name="_xlnm.Print_Area" localSheetId="0">'Game Summary'!$A$1:$AC$43</definedName>
    <definedName name="_xlnm.Print_Area" localSheetId="14">'Home Jam Stats OT'!$A$1:$K$35</definedName>
    <definedName name="_xlnm.Print_Area" localSheetId="11">'Home Jam Stats P.1'!$A$1:$K$36</definedName>
    <definedName name="_xlnm.Print_Area" localSheetId="12">'Home Jam Stats P.2'!$A$1:$K$35</definedName>
    <definedName name="_xlnm.Print_Area" localSheetId="13">'Home Jam Stats P.3'!$A$1:$K$35</definedName>
    <definedName name="_xlnm.Print_Area" localSheetId="4">OT!$A$1:$HC$40</definedName>
    <definedName name="_xlnm.Print_Area" localSheetId="5">Penalties!$A$1:$Q$36</definedName>
    <definedName name="_xlnm.Print_Area" localSheetId="1">'Period 1'!$A$1:$BZ$40</definedName>
    <definedName name="_xlnm.Print_Area" localSheetId="2">'Period 2'!$A$1:$X$40</definedName>
    <definedName name="_xlnm.Print_Area" localSheetId="3">'Period 3'!$A$1:$X$40</definedName>
    <definedName name="_xlnm.Print_Area" localSheetId="6">'Stats Summary'!$A$1:$X$40</definedName>
  </definedNames>
  <calcPr calcId="110304" concurrentCalc="0"/>
  <extLst>
    <ext xmlns:mx="http://schemas.microsoft.com/office/mac/excel/2008/main" uri="http://schemas.microsoft.com/office/mac/excel/2008/main">
      <mx:ArchID Flags="0"/>
    </ext>
  </extLst>
</workbook>
</file>

<file path=xl/calcChain.xml><?xml version="1.0" encoding="utf-8"?>
<calcChain xmlns="http://schemas.openxmlformats.org/spreadsheetml/2006/main">
  <c r="J21" i="28"/>
  <c r="J22"/>
  <c r="J23"/>
  <c r="J24"/>
  <c r="J25"/>
  <c r="J26"/>
  <c r="J27"/>
  <c r="J28"/>
  <c r="J29"/>
  <c r="J30"/>
  <c r="J31"/>
  <c r="J32"/>
  <c r="J33"/>
  <c r="J34"/>
  <c r="J35"/>
  <c r="I35"/>
  <c r="H35"/>
  <c r="G35"/>
  <c r="F35"/>
  <c r="E35"/>
  <c r="D35"/>
  <c r="B34"/>
  <c r="A34"/>
  <c r="B33"/>
  <c r="B32"/>
  <c r="A32"/>
  <c r="B31"/>
  <c r="A31"/>
  <c r="B30"/>
  <c r="A30"/>
  <c r="B29"/>
  <c r="A29"/>
  <c r="B28"/>
  <c r="A28"/>
  <c r="B27"/>
  <c r="A27"/>
  <c r="B26"/>
  <c r="A26"/>
  <c r="B25"/>
  <c r="A25"/>
  <c r="B24"/>
  <c r="A24"/>
  <c r="B23"/>
  <c r="A23"/>
  <c r="B22"/>
  <c r="A22"/>
  <c r="B21"/>
  <c r="B20"/>
  <c r="F3"/>
  <c r="I3"/>
  <c r="J3"/>
  <c r="F4"/>
  <c r="I4"/>
  <c r="J4"/>
  <c r="F5"/>
  <c r="I5"/>
  <c r="J5"/>
  <c r="F6"/>
  <c r="I6"/>
  <c r="J6"/>
  <c r="F7"/>
  <c r="I7"/>
  <c r="J7"/>
  <c r="F8"/>
  <c r="I8"/>
  <c r="J8"/>
  <c r="F9"/>
  <c r="I9"/>
  <c r="J9"/>
  <c r="F10"/>
  <c r="I10"/>
  <c r="J10"/>
  <c r="F11"/>
  <c r="I11"/>
  <c r="J11"/>
  <c r="F12"/>
  <c r="I12"/>
  <c r="J12"/>
  <c r="F13"/>
  <c r="I13"/>
  <c r="J13"/>
  <c r="F14"/>
  <c r="I14"/>
  <c r="J14"/>
  <c r="F15"/>
  <c r="I15"/>
  <c r="J15"/>
  <c r="F16"/>
  <c r="I16"/>
  <c r="J16"/>
  <c r="J17"/>
  <c r="I17"/>
  <c r="H17"/>
  <c r="G17"/>
  <c r="F17"/>
  <c r="E17"/>
  <c r="D17"/>
  <c r="B16"/>
  <c r="A16"/>
  <c r="B15"/>
  <c r="A15"/>
  <c r="B14"/>
  <c r="A14"/>
  <c r="B13"/>
  <c r="A13"/>
  <c r="B12"/>
  <c r="A12"/>
  <c r="B11"/>
  <c r="A11"/>
  <c r="B10"/>
  <c r="A10"/>
  <c r="B9"/>
  <c r="A9"/>
  <c r="B8"/>
  <c r="A8"/>
  <c r="B7"/>
  <c r="A7"/>
  <c r="B6"/>
  <c r="A6"/>
  <c r="B5"/>
  <c r="A5"/>
  <c r="B4"/>
  <c r="A4"/>
  <c r="B3"/>
  <c r="A3"/>
  <c r="B2"/>
  <c r="K34"/>
  <c r="K33"/>
  <c r="K32"/>
  <c r="K31"/>
  <c r="K30"/>
  <c r="K29"/>
  <c r="K28"/>
  <c r="K27"/>
  <c r="K26"/>
  <c r="K25"/>
  <c r="K24"/>
  <c r="K23"/>
  <c r="K22"/>
  <c r="K21"/>
  <c r="K4"/>
  <c r="K5"/>
  <c r="K6"/>
  <c r="K7"/>
  <c r="K8"/>
  <c r="K9"/>
  <c r="K10"/>
  <c r="K11"/>
  <c r="K12"/>
  <c r="K13"/>
  <c r="K14"/>
  <c r="K15"/>
  <c r="K16"/>
  <c r="K3"/>
  <c r="K17"/>
  <c r="J23" i="19"/>
  <c r="J34"/>
  <c r="J33"/>
  <c r="J32"/>
  <c r="J31"/>
  <c r="J30"/>
  <c r="J29"/>
  <c r="J28"/>
  <c r="J27"/>
  <c r="J26"/>
  <c r="J25"/>
  <c r="J24"/>
  <c r="J22"/>
  <c r="J21"/>
  <c r="B2"/>
  <c r="A3"/>
  <c r="B3"/>
  <c r="F3"/>
  <c r="I3"/>
  <c r="J3"/>
  <c r="A4"/>
  <c r="B4"/>
  <c r="F4"/>
  <c r="I4"/>
  <c r="J4"/>
  <c r="A5"/>
  <c r="B5"/>
  <c r="F5"/>
  <c r="I5"/>
  <c r="J5"/>
  <c r="A6"/>
  <c r="B6"/>
  <c r="F6"/>
  <c r="I6"/>
  <c r="J6"/>
  <c r="A7"/>
  <c r="B7"/>
  <c r="F7"/>
  <c r="I7"/>
  <c r="J7"/>
  <c r="A8"/>
  <c r="B8"/>
  <c r="F8"/>
  <c r="I8"/>
  <c r="J8"/>
  <c r="A9"/>
  <c r="B9"/>
  <c r="F9"/>
  <c r="I9"/>
  <c r="J9"/>
  <c r="A10"/>
  <c r="B10"/>
  <c r="F10"/>
  <c r="I10"/>
  <c r="J10"/>
  <c r="A11"/>
  <c r="B11"/>
  <c r="F11"/>
  <c r="I11"/>
  <c r="J11"/>
  <c r="A12"/>
  <c r="B12"/>
  <c r="F12"/>
  <c r="I12"/>
  <c r="J12"/>
  <c r="A13"/>
  <c r="B13"/>
  <c r="F13"/>
  <c r="I13"/>
  <c r="J13"/>
  <c r="A14"/>
  <c r="B14"/>
  <c r="F14"/>
  <c r="I14"/>
  <c r="J14"/>
  <c r="A15"/>
  <c r="B15"/>
  <c r="F15"/>
  <c r="I15"/>
  <c r="J15"/>
  <c r="A16"/>
  <c r="B16"/>
  <c r="F16"/>
  <c r="I16"/>
  <c r="J16"/>
  <c r="D17"/>
  <c r="E17"/>
  <c r="G17"/>
  <c r="H17"/>
  <c r="B20"/>
  <c r="B21"/>
  <c r="A22"/>
  <c r="B22"/>
  <c r="A23"/>
  <c r="B23"/>
  <c r="A24"/>
  <c r="B24"/>
  <c r="A25"/>
  <c r="B25"/>
  <c r="A26"/>
  <c r="B26"/>
  <c r="A27"/>
  <c r="B27"/>
  <c r="A28"/>
  <c r="B28"/>
  <c r="A29"/>
  <c r="B29"/>
  <c r="A30"/>
  <c r="B30"/>
  <c r="A31"/>
  <c r="B31"/>
  <c r="A32"/>
  <c r="B32"/>
  <c r="B33"/>
  <c r="A34"/>
  <c r="B34"/>
  <c r="D35"/>
  <c r="E35"/>
  <c r="F35"/>
  <c r="G35"/>
  <c r="H35"/>
  <c r="I35"/>
  <c r="J35"/>
  <c r="I17"/>
  <c r="J17"/>
  <c r="F17"/>
  <c r="K23"/>
  <c r="K22"/>
  <c r="K24"/>
  <c r="K25"/>
  <c r="K26"/>
  <c r="K27"/>
  <c r="K28"/>
  <c r="K29"/>
  <c r="K30"/>
  <c r="K31"/>
  <c r="K32"/>
  <c r="K33"/>
  <c r="K34"/>
  <c r="K21"/>
  <c r="K35"/>
  <c r="K4"/>
  <c r="K5"/>
  <c r="K6"/>
  <c r="K7"/>
  <c r="K8"/>
  <c r="K9"/>
  <c r="K10"/>
  <c r="K11"/>
  <c r="K12"/>
  <c r="K13"/>
  <c r="K14"/>
  <c r="K15"/>
  <c r="K16"/>
  <c r="K3"/>
  <c r="K17"/>
  <c r="J34" i="21"/>
  <c r="J33"/>
  <c r="J32"/>
  <c r="J31"/>
  <c r="J30"/>
  <c r="J29"/>
  <c r="J28"/>
  <c r="J27"/>
  <c r="J26"/>
  <c r="J25"/>
  <c r="J24"/>
  <c r="J23"/>
  <c r="J22"/>
  <c r="J21"/>
  <c r="B2"/>
  <c r="A3"/>
  <c r="B3"/>
  <c r="F3"/>
  <c r="I3"/>
  <c r="J3"/>
  <c r="A4"/>
  <c r="B4"/>
  <c r="F4"/>
  <c r="I4"/>
  <c r="J4"/>
  <c r="A5"/>
  <c r="B5"/>
  <c r="F5"/>
  <c r="I5"/>
  <c r="J5"/>
  <c r="A6"/>
  <c r="B6"/>
  <c r="F6"/>
  <c r="I6"/>
  <c r="J6"/>
  <c r="A7"/>
  <c r="B7"/>
  <c r="F7"/>
  <c r="I7"/>
  <c r="J7"/>
  <c r="A8"/>
  <c r="B8"/>
  <c r="F8"/>
  <c r="I8"/>
  <c r="J8"/>
  <c r="A9"/>
  <c r="B9"/>
  <c r="F9"/>
  <c r="I9"/>
  <c r="J9"/>
  <c r="A10"/>
  <c r="B10"/>
  <c r="F10"/>
  <c r="I10"/>
  <c r="J10"/>
  <c r="A11"/>
  <c r="B11"/>
  <c r="F11"/>
  <c r="I11"/>
  <c r="J11"/>
  <c r="A12"/>
  <c r="B12"/>
  <c r="F12"/>
  <c r="I12"/>
  <c r="J12"/>
  <c r="A13"/>
  <c r="B13"/>
  <c r="F13"/>
  <c r="I13"/>
  <c r="J13"/>
  <c r="A14"/>
  <c r="B14"/>
  <c r="F14"/>
  <c r="I14"/>
  <c r="J14"/>
  <c r="A15"/>
  <c r="B15"/>
  <c r="F15"/>
  <c r="I15"/>
  <c r="J15"/>
  <c r="A16"/>
  <c r="B16"/>
  <c r="F16"/>
  <c r="I16"/>
  <c r="J16"/>
  <c r="D17"/>
  <c r="E17"/>
  <c r="G17"/>
  <c r="H17"/>
  <c r="B20"/>
  <c r="B21"/>
  <c r="A22"/>
  <c r="B22"/>
  <c r="A23"/>
  <c r="B23"/>
  <c r="A24"/>
  <c r="B24"/>
  <c r="A25"/>
  <c r="B25"/>
  <c r="A26"/>
  <c r="B26"/>
  <c r="A27"/>
  <c r="B27"/>
  <c r="A28"/>
  <c r="B28"/>
  <c r="A29"/>
  <c r="B29"/>
  <c r="A30"/>
  <c r="B30"/>
  <c r="A31"/>
  <c r="B31"/>
  <c r="A32"/>
  <c r="B32"/>
  <c r="B33"/>
  <c r="A34"/>
  <c r="B34"/>
  <c r="D35"/>
  <c r="E35"/>
  <c r="F35"/>
  <c r="G35"/>
  <c r="H35"/>
  <c r="I35"/>
  <c r="I17"/>
  <c r="J35"/>
  <c r="J17"/>
  <c r="F17"/>
  <c r="K29"/>
  <c r="K25"/>
  <c r="K23"/>
  <c r="K33"/>
  <c r="K27"/>
  <c r="K26"/>
  <c r="K21"/>
  <c r="K32"/>
  <c r="K31"/>
  <c r="K28"/>
  <c r="K24"/>
  <c r="K30"/>
  <c r="K34"/>
  <c r="K22"/>
  <c r="K4"/>
  <c r="K5"/>
  <c r="K6"/>
  <c r="K7"/>
  <c r="K8"/>
  <c r="K9"/>
  <c r="K10"/>
  <c r="K11"/>
  <c r="K12"/>
  <c r="K13"/>
  <c r="K14"/>
  <c r="K15"/>
  <c r="K16"/>
  <c r="K3"/>
  <c r="K17"/>
  <c r="J21" i="26"/>
  <c r="J22"/>
  <c r="J23"/>
  <c r="J24"/>
  <c r="J25"/>
  <c r="J26"/>
  <c r="J27"/>
  <c r="J28"/>
  <c r="J29"/>
  <c r="J30"/>
  <c r="J31"/>
  <c r="J32"/>
  <c r="J33"/>
  <c r="J34"/>
  <c r="J35"/>
  <c r="I35"/>
  <c r="H35"/>
  <c r="G35"/>
  <c r="F35"/>
  <c r="E35"/>
  <c r="D35"/>
  <c r="B34"/>
  <c r="A34"/>
  <c r="B33"/>
  <c r="B32"/>
  <c r="A32"/>
  <c r="B31"/>
  <c r="A31"/>
  <c r="B30"/>
  <c r="A30"/>
  <c r="B29"/>
  <c r="A29"/>
  <c r="B28"/>
  <c r="A28"/>
  <c r="B27"/>
  <c r="A27"/>
  <c r="B26"/>
  <c r="A26"/>
  <c r="B25"/>
  <c r="A25"/>
  <c r="B24"/>
  <c r="A24"/>
  <c r="B23"/>
  <c r="A23"/>
  <c r="B22"/>
  <c r="A22"/>
  <c r="B21"/>
  <c r="B20"/>
  <c r="F3"/>
  <c r="I3"/>
  <c r="J3"/>
  <c r="F4"/>
  <c r="I4"/>
  <c r="J4"/>
  <c r="F5"/>
  <c r="I5"/>
  <c r="J5"/>
  <c r="F6"/>
  <c r="I6"/>
  <c r="J6"/>
  <c r="F7"/>
  <c r="I7"/>
  <c r="J7"/>
  <c r="F8"/>
  <c r="I8"/>
  <c r="J8"/>
  <c r="F9"/>
  <c r="I9"/>
  <c r="J9"/>
  <c r="F10"/>
  <c r="I10"/>
  <c r="J10"/>
  <c r="F11"/>
  <c r="I11"/>
  <c r="J11"/>
  <c r="F12"/>
  <c r="I12"/>
  <c r="J12"/>
  <c r="F13"/>
  <c r="I13"/>
  <c r="J13"/>
  <c r="F14"/>
  <c r="I14"/>
  <c r="J14"/>
  <c r="F15"/>
  <c r="I15"/>
  <c r="J15"/>
  <c r="F16"/>
  <c r="I16"/>
  <c r="J16"/>
  <c r="J17"/>
  <c r="I17"/>
  <c r="H17"/>
  <c r="G17"/>
  <c r="F17"/>
  <c r="E17"/>
  <c r="D17"/>
  <c r="B16"/>
  <c r="A16"/>
  <c r="B15"/>
  <c r="A15"/>
  <c r="B14"/>
  <c r="A14"/>
  <c r="B13"/>
  <c r="A13"/>
  <c r="B12"/>
  <c r="A12"/>
  <c r="B11"/>
  <c r="A11"/>
  <c r="B10"/>
  <c r="A10"/>
  <c r="B9"/>
  <c r="A9"/>
  <c r="B8"/>
  <c r="A8"/>
  <c r="B7"/>
  <c r="A7"/>
  <c r="B6"/>
  <c r="A6"/>
  <c r="B5"/>
  <c r="A5"/>
  <c r="B4"/>
  <c r="A4"/>
  <c r="B3"/>
  <c r="A3"/>
  <c r="B2"/>
  <c r="K34"/>
  <c r="K33"/>
  <c r="K32"/>
  <c r="K31"/>
  <c r="K30"/>
  <c r="K29"/>
  <c r="K28"/>
  <c r="K27"/>
  <c r="K26"/>
  <c r="K25"/>
  <c r="K24"/>
  <c r="K23"/>
  <c r="K22"/>
  <c r="K21"/>
  <c r="K4"/>
  <c r="K5"/>
  <c r="K6"/>
  <c r="K7"/>
  <c r="K8"/>
  <c r="K9"/>
  <c r="K10"/>
  <c r="K11"/>
  <c r="K12"/>
  <c r="K13"/>
  <c r="K14"/>
  <c r="K15"/>
  <c r="K16"/>
  <c r="K3"/>
  <c r="K17"/>
  <c r="B19" i="7"/>
  <c r="J5"/>
  <c r="J6"/>
  <c r="J7"/>
  <c r="J8"/>
  <c r="J9"/>
  <c r="J10"/>
  <c r="J11"/>
  <c r="J12"/>
  <c r="J13"/>
  <c r="J14"/>
  <c r="J15"/>
  <c r="J16"/>
  <c r="J17"/>
  <c r="J18"/>
  <c r="J19"/>
  <c r="K19"/>
  <c r="B39"/>
  <c r="J25"/>
  <c r="J26"/>
  <c r="J27"/>
  <c r="J28"/>
  <c r="J29"/>
  <c r="J30"/>
  <c r="J31"/>
  <c r="J32"/>
  <c r="J33"/>
  <c r="J34"/>
  <c r="J35"/>
  <c r="J36"/>
  <c r="J37"/>
  <c r="J38"/>
  <c r="J39"/>
  <c r="K39"/>
  <c r="Q26"/>
  <c r="Q27"/>
  <c r="Q28"/>
  <c r="Q29"/>
  <c r="Q30"/>
  <c r="Q31"/>
  <c r="Q32"/>
  <c r="Q33"/>
  <c r="Q34"/>
  <c r="Q35"/>
  <c r="Q36"/>
  <c r="Q37"/>
  <c r="Q38"/>
  <c r="Q25"/>
  <c r="P26"/>
  <c r="P27"/>
  <c r="P28"/>
  <c r="P29"/>
  <c r="P30"/>
  <c r="P31"/>
  <c r="P32"/>
  <c r="P33"/>
  <c r="P34"/>
  <c r="P35"/>
  <c r="P36"/>
  <c r="P37"/>
  <c r="P38"/>
  <c r="P25"/>
  <c r="F26"/>
  <c r="N26"/>
  <c r="F27"/>
  <c r="N27"/>
  <c r="F28"/>
  <c r="N28"/>
  <c r="F29"/>
  <c r="N29"/>
  <c r="F30"/>
  <c r="N30"/>
  <c r="F31"/>
  <c r="N31"/>
  <c r="F32"/>
  <c r="N32"/>
  <c r="F33"/>
  <c r="N33"/>
  <c r="F34"/>
  <c r="N34"/>
  <c r="F35"/>
  <c r="N35"/>
  <c r="F36"/>
  <c r="N36"/>
  <c r="F37"/>
  <c r="N37"/>
  <c r="F38"/>
  <c r="N38"/>
  <c r="F25"/>
  <c r="N25"/>
  <c r="L26"/>
  <c r="L27"/>
  <c r="L28"/>
  <c r="L29"/>
  <c r="L30"/>
  <c r="L31"/>
  <c r="L32"/>
  <c r="L33"/>
  <c r="L34"/>
  <c r="L35"/>
  <c r="L36"/>
  <c r="L37"/>
  <c r="L38"/>
  <c r="L25"/>
  <c r="H26"/>
  <c r="H27"/>
  <c r="H28"/>
  <c r="H29"/>
  <c r="H30"/>
  <c r="H31"/>
  <c r="H32"/>
  <c r="H33"/>
  <c r="H34"/>
  <c r="H35"/>
  <c r="H36"/>
  <c r="H37"/>
  <c r="H38"/>
  <c r="H25"/>
  <c r="G26"/>
  <c r="G27"/>
  <c r="G28"/>
  <c r="G29"/>
  <c r="G30"/>
  <c r="G31"/>
  <c r="G32"/>
  <c r="G33"/>
  <c r="G34"/>
  <c r="G35"/>
  <c r="G36"/>
  <c r="G37"/>
  <c r="G38"/>
  <c r="G25"/>
  <c r="F6"/>
  <c r="N6"/>
  <c r="F7"/>
  <c r="N7"/>
  <c r="F8"/>
  <c r="N8"/>
  <c r="F9"/>
  <c r="N9"/>
  <c r="F10"/>
  <c r="N10"/>
  <c r="F11"/>
  <c r="N11"/>
  <c r="F12"/>
  <c r="N12"/>
  <c r="F13"/>
  <c r="N13"/>
  <c r="F14"/>
  <c r="N14"/>
  <c r="F15"/>
  <c r="N15"/>
  <c r="F16"/>
  <c r="N16"/>
  <c r="F17"/>
  <c r="N17"/>
  <c r="F18"/>
  <c r="F5"/>
  <c r="N5"/>
  <c r="Q6"/>
  <c r="Q7"/>
  <c r="Q8"/>
  <c r="Q9"/>
  <c r="Q10"/>
  <c r="Q11"/>
  <c r="Q12"/>
  <c r="Q13"/>
  <c r="Q14"/>
  <c r="Q15"/>
  <c r="Q16"/>
  <c r="Q17"/>
  <c r="Q18"/>
  <c r="Q5"/>
  <c r="P9"/>
  <c r="P10"/>
  <c r="P11"/>
  <c r="P12"/>
  <c r="P13"/>
  <c r="P14"/>
  <c r="P15"/>
  <c r="P16"/>
  <c r="P17"/>
  <c r="P18"/>
  <c r="P5"/>
  <c r="P6"/>
  <c r="P7"/>
  <c r="P8"/>
  <c r="L5"/>
  <c r="L6"/>
  <c r="L7"/>
  <c r="L8"/>
  <c r="L9"/>
  <c r="L10"/>
  <c r="L11"/>
  <c r="L12"/>
  <c r="L13"/>
  <c r="L14"/>
  <c r="L15"/>
  <c r="L16"/>
  <c r="L17"/>
  <c r="L18"/>
  <c r="H5"/>
  <c r="H6"/>
  <c r="H7"/>
  <c r="H8"/>
  <c r="H9"/>
  <c r="H10"/>
  <c r="H11"/>
  <c r="H12"/>
  <c r="H13"/>
  <c r="H14"/>
  <c r="H15"/>
  <c r="H16"/>
  <c r="H17"/>
  <c r="H18"/>
  <c r="G6"/>
  <c r="G7"/>
  <c r="G8"/>
  <c r="G9"/>
  <c r="G10"/>
  <c r="G11"/>
  <c r="G12"/>
  <c r="G13"/>
  <c r="G14"/>
  <c r="G15"/>
  <c r="G16"/>
  <c r="G17"/>
  <c r="G18"/>
  <c r="G5"/>
  <c r="K37"/>
  <c r="K38"/>
  <c r="M38"/>
  <c r="K36"/>
  <c r="M36"/>
  <c r="K34"/>
  <c r="M34"/>
  <c r="K32"/>
  <c r="M32"/>
  <c r="K30"/>
  <c r="K28"/>
  <c r="K31"/>
  <c r="M31"/>
  <c r="M27"/>
  <c r="K27"/>
  <c r="K35"/>
  <c r="K26"/>
  <c r="K25"/>
  <c r="K33"/>
  <c r="H39"/>
  <c r="F39"/>
  <c r="K29"/>
  <c r="G39"/>
  <c r="M28"/>
  <c r="M37"/>
  <c r="M30"/>
  <c r="O31"/>
  <c r="U31"/>
  <c r="O29"/>
  <c r="U29"/>
  <c r="M35"/>
  <c r="M33"/>
  <c r="M26"/>
  <c r="M25"/>
  <c r="M29"/>
  <c r="O28"/>
  <c r="U28"/>
  <c r="O30"/>
  <c r="U30"/>
  <c r="O32"/>
  <c r="U32"/>
  <c r="O34"/>
  <c r="U34"/>
  <c r="O36"/>
  <c r="U36"/>
  <c r="O27"/>
  <c r="U27"/>
  <c r="O37"/>
  <c r="U37"/>
  <c r="O38"/>
  <c r="U38"/>
  <c r="O35"/>
  <c r="U35"/>
  <c r="O25"/>
  <c r="U25"/>
  <c r="O33"/>
  <c r="U33"/>
  <c r="O26"/>
  <c r="U26"/>
  <c r="I26"/>
  <c r="I30"/>
  <c r="I32"/>
  <c r="I35"/>
  <c r="I37"/>
  <c r="I27"/>
  <c r="I28"/>
  <c r="I34"/>
  <c r="I36"/>
  <c r="I25"/>
  <c r="I31"/>
  <c r="I38"/>
  <c r="I33"/>
  <c r="I29"/>
  <c r="L39"/>
  <c r="AA27"/>
  <c r="AA37"/>
  <c r="AA31"/>
  <c r="AA30"/>
  <c r="AA25"/>
  <c r="AA36"/>
  <c r="AA35"/>
  <c r="AA32"/>
  <c r="AA28"/>
  <c r="AA34"/>
  <c r="AA33"/>
  <c r="AA29"/>
  <c r="AA38"/>
  <c r="M39"/>
  <c r="AA26"/>
  <c r="Z29"/>
  <c r="L19"/>
  <c r="AB29"/>
  <c r="S29"/>
  <c r="R29"/>
  <c r="T29"/>
  <c r="Z31"/>
  <c r="AB31"/>
  <c r="S31"/>
  <c r="R31"/>
  <c r="T31"/>
  <c r="Z26"/>
  <c r="AB26"/>
  <c r="S26"/>
  <c r="R26"/>
  <c r="T26"/>
  <c r="Z38"/>
  <c r="AB38"/>
  <c r="S38"/>
  <c r="R38"/>
  <c r="T38"/>
  <c r="Z33"/>
  <c r="AB33"/>
  <c r="S33"/>
  <c r="R33"/>
  <c r="T33"/>
  <c r="Z34"/>
  <c r="AB34"/>
  <c r="S34"/>
  <c r="R34"/>
  <c r="T34"/>
  <c r="Z28"/>
  <c r="AB28"/>
  <c r="S28"/>
  <c r="R28"/>
  <c r="T28"/>
  <c r="Z32"/>
  <c r="AB32"/>
  <c r="S32"/>
  <c r="R32"/>
  <c r="T32"/>
  <c r="Z35"/>
  <c r="AB35"/>
  <c r="S35"/>
  <c r="R35"/>
  <c r="T35"/>
  <c r="Z36"/>
  <c r="AB36"/>
  <c r="S36"/>
  <c r="R36"/>
  <c r="T36"/>
  <c r="Z25"/>
  <c r="AB25"/>
  <c r="S25"/>
  <c r="R25"/>
  <c r="T25"/>
  <c r="Z30"/>
  <c r="AB30"/>
  <c r="S30"/>
  <c r="R30"/>
  <c r="T30"/>
  <c r="Z37"/>
  <c r="AB37"/>
  <c r="S37"/>
  <c r="R37"/>
  <c r="T37"/>
  <c r="Z27"/>
  <c r="AB27"/>
  <c r="S27"/>
  <c r="R27"/>
  <c r="T27"/>
  <c r="M19"/>
  <c r="I7"/>
  <c r="I5"/>
  <c r="I18"/>
  <c r="I14"/>
  <c r="I16"/>
  <c r="I6"/>
  <c r="I13"/>
  <c r="I11"/>
  <c r="I9"/>
  <c r="I17"/>
  <c r="I12"/>
  <c r="I10"/>
  <c r="I8"/>
  <c r="I15"/>
  <c r="G19"/>
  <c r="K7"/>
  <c r="F19"/>
  <c r="H19"/>
  <c r="K5"/>
  <c r="K18"/>
  <c r="K14"/>
  <c r="K10"/>
  <c r="K8"/>
  <c r="K16"/>
  <c r="K12"/>
  <c r="K13"/>
  <c r="M6"/>
  <c r="K6"/>
  <c r="K9"/>
  <c r="K11"/>
  <c r="K15"/>
  <c r="K17"/>
  <c r="M15"/>
  <c r="M11"/>
  <c r="M17"/>
  <c r="M9"/>
  <c r="O9"/>
  <c r="U9"/>
  <c r="O6"/>
  <c r="U6"/>
  <c r="AB6"/>
  <c r="AB9"/>
  <c r="AB15"/>
  <c r="AB18"/>
  <c r="AB14"/>
  <c r="AB12"/>
  <c r="AB8"/>
  <c r="AB16"/>
  <c r="AB10"/>
  <c r="AB17"/>
  <c r="AB13"/>
  <c r="AB11"/>
  <c r="AB7"/>
  <c r="AB5"/>
  <c r="AA15"/>
  <c r="AA18"/>
  <c r="AA14"/>
  <c r="AA6"/>
  <c r="AA12"/>
  <c r="AA8"/>
  <c r="AA16"/>
  <c r="AA10"/>
  <c r="AA17"/>
  <c r="AA13"/>
  <c r="AA11"/>
  <c r="AA9"/>
  <c r="AA7"/>
  <c r="AA5"/>
  <c r="M12"/>
  <c r="M14"/>
  <c r="M18"/>
  <c r="M8"/>
  <c r="M13"/>
  <c r="M5"/>
  <c r="M7"/>
  <c r="M16"/>
  <c r="M10"/>
  <c r="Z6"/>
  <c r="S6"/>
  <c r="R6"/>
  <c r="T6"/>
  <c r="Z9"/>
  <c r="S9"/>
  <c r="R9"/>
  <c r="T9"/>
  <c r="O11"/>
  <c r="U11"/>
  <c r="O18"/>
  <c r="U18"/>
  <c r="O14"/>
  <c r="U14"/>
  <c r="O13"/>
  <c r="U13"/>
  <c r="O7"/>
  <c r="U7"/>
  <c r="O17"/>
  <c r="U17"/>
  <c r="O15"/>
  <c r="U15"/>
  <c r="O5"/>
  <c r="U5"/>
  <c r="O10"/>
  <c r="U10"/>
  <c r="O8"/>
  <c r="U8"/>
  <c r="O16"/>
  <c r="U16"/>
  <c r="O12"/>
  <c r="U12"/>
  <c r="Z15"/>
  <c r="S15"/>
  <c r="R15"/>
  <c r="T15"/>
  <c r="Z18"/>
  <c r="S18"/>
  <c r="R18"/>
  <c r="T18"/>
  <c r="Z14"/>
  <c r="S14"/>
  <c r="R14"/>
  <c r="T14"/>
  <c r="Z12"/>
  <c r="S12"/>
  <c r="R12"/>
  <c r="T12"/>
  <c r="Z8"/>
  <c r="S8"/>
  <c r="R8"/>
  <c r="T8"/>
  <c r="Z16"/>
  <c r="S16"/>
  <c r="R16"/>
  <c r="T16"/>
  <c r="Z10"/>
  <c r="S10"/>
  <c r="R10"/>
  <c r="T10"/>
  <c r="Z17"/>
  <c r="S17"/>
  <c r="R17"/>
  <c r="T17"/>
  <c r="Z13"/>
  <c r="S13"/>
  <c r="R13"/>
  <c r="T13"/>
  <c r="Z11"/>
  <c r="S11"/>
  <c r="R11"/>
  <c r="T11"/>
  <c r="Z7"/>
  <c r="S7"/>
  <c r="R7"/>
  <c r="T7"/>
  <c r="Z5"/>
  <c r="S5"/>
  <c r="R5"/>
  <c r="T5"/>
  <c r="V25"/>
  <c r="V26"/>
  <c r="V27"/>
  <c r="V28"/>
  <c r="V29"/>
  <c r="V30"/>
  <c r="V31"/>
  <c r="V32"/>
  <c r="V33"/>
  <c r="V34"/>
  <c r="V35"/>
  <c r="V36"/>
  <c r="V37"/>
  <c r="V38"/>
  <c r="V39"/>
  <c r="W25"/>
  <c r="W26"/>
  <c r="W27"/>
  <c r="W28"/>
  <c r="W29"/>
  <c r="W30"/>
  <c r="W31"/>
  <c r="W32"/>
  <c r="W33"/>
  <c r="W34"/>
  <c r="W35"/>
  <c r="W36"/>
  <c r="W37"/>
  <c r="W38"/>
  <c r="W39"/>
  <c r="V5"/>
  <c r="V6"/>
  <c r="V7"/>
  <c r="V8"/>
  <c r="V9"/>
  <c r="V10"/>
  <c r="V11"/>
  <c r="V12"/>
  <c r="V13"/>
  <c r="V14"/>
  <c r="V15"/>
  <c r="V16"/>
  <c r="V17"/>
  <c r="V18"/>
  <c r="V19"/>
  <c r="W5"/>
  <c r="W6"/>
  <c r="W7"/>
  <c r="W8"/>
  <c r="W9"/>
  <c r="W10"/>
  <c r="W11"/>
  <c r="W12"/>
  <c r="W13"/>
  <c r="W14"/>
  <c r="W15"/>
  <c r="W16"/>
  <c r="W17"/>
  <c r="W18"/>
  <c r="W19"/>
  <c r="N18"/>
  <c r="J21" i="29"/>
  <c r="K21"/>
  <c r="K22"/>
  <c r="K23"/>
  <c r="K24"/>
  <c r="K25"/>
  <c r="K26"/>
  <c r="K27"/>
  <c r="K28"/>
  <c r="K29"/>
  <c r="K30"/>
  <c r="K31"/>
  <c r="K32"/>
  <c r="K33"/>
  <c r="K34"/>
  <c r="K35"/>
  <c r="J22"/>
  <c r="J23"/>
  <c r="J24"/>
  <c r="J25"/>
  <c r="J26"/>
  <c r="J27"/>
  <c r="J28"/>
  <c r="J29"/>
  <c r="J30"/>
  <c r="J31"/>
  <c r="J32"/>
  <c r="J33"/>
  <c r="J34"/>
  <c r="J35"/>
  <c r="I35"/>
  <c r="H35"/>
  <c r="G35"/>
  <c r="F35"/>
  <c r="E35"/>
  <c r="D35"/>
  <c r="B34"/>
  <c r="A34"/>
  <c r="B33"/>
  <c r="A33"/>
  <c r="B32"/>
  <c r="A32"/>
  <c r="B31"/>
  <c r="A31"/>
  <c r="B30"/>
  <c r="A30"/>
  <c r="B29"/>
  <c r="A29"/>
  <c r="B28"/>
  <c r="A28"/>
  <c r="B27"/>
  <c r="A27"/>
  <c r="B26"/>
  <c r="A26"/>
  <c r="B25"/>
  <c r="A25"/>
  <c r="B24"/>
  <c r="A24"/>
  <c r="B23"/>
  <c r="A23"/>
  <c r="B22"/>
  <c r="A22"/>
  <c r="B21"/>
  <c r="A21"/>
  <c r="B20"/>
  <c r="F3"/>
  <c r="I3"/>
  <c r="J3"/>
  <c r="K3"/>
  <c r="K4"/>
  <c r="K5"/>
  <c r="K6"/>
  <c r="K7"/>
  <c r="K8"/>
  <c r="K9"/>
  <c r="K10"/>
  <c r="K11"/>
  <c r="K12"/>
  <c r="K13"/>
  <c r="K14"/>
  <c r="K15"/>
  <c r="K16"/>
  <c r="K17"/>
  <c r="F4"/>
  <c r="I4"/>
  <c r="J4"/>
  <c r="F5"/>
  <c r="I5"/>
  <c r="J5"/>
  <c r="F6"/>
  <c r="I6"/>
  <c r="J6"/>
  <c r="F7"/>
  <c r="I7"/>
  <c r="J7"/>
  <c r="F8"/>
  <c r="I8"/>
  <c r="J8"/>
  <c r="F9"/>
  <c r="I9"/>
  <c r="J9"/>
  <c r="F10"/>
  <c r="I10"/>
  <c r="J10"/>
  <c r="F11"/>
  <c r="I11"/>
  <c r="J11"/>
  <c r="F12"/>
  <c r="I12"/>
  <c r="J12"/>
  <c r="F13"/>
  <c r="I13"/>
  <c r="J13"/>
  <c r="F14"/>
  <c r="I14"/>
  <c r="J14"/>
  <c r="F15"/>
  <c r="I15"/>
  <c r="J15"/>
  <c r="F16"/>
  <c r="I16"/>
  <c r="J16"/>
  <c r="J17"/>
  <c r="I17"/>
  <c r="H17"/>
  <c r="G17"/>
  <c r="F17"/>
  <c r="E17"/>
  <c r="D17"/>
  <c r="B16"/>
  <c r="A16"/>
  <c r="B15"/>
  <c r="B14"/>
  <c r="A14"/>
  <c r="B13"/>
  <c r="A13"/>
  <c r="B12"/>
  <c r="A12"/>
  <c r="B11"/>
  <c r="A11"/>
  <c r="B10"/>
  <c r="A10"/>
  <c r="B9"/>
  <c r="A9"/>
  <c r="B8"/>
  <c r="A8"/>
  <c r="B7"/>
  <c r="A7"/>
  <c r="B6"/>
  <c r="A6"/>
  <c r="B5"/>
  <c r="A5"/>
  <c r="B4"/>
  <c r="A4"/>
  <c r="B3"/>
  <c r="B2"/>
  <c r="J34" i="20"/>
  <c r="J33"/>
  <c r="J32"/>
  <c r="J31"/>
  <c r="J30"/>
  <c r="J29"/>
  <c r="J28"/>
  <c r="J27"/>
  <c r="J26"/>
  <c r="J25"/>
  <c r="J24"/>
  <c r="J23"/>
  <c r="J22"/>
  <c r="J21"/>
  <c r="B20"/>
  <c r="B2"/>
  <c r="B3"/>
  <c r="F3"/>
  <c r="I3"/>
  <c r="J3"/>
  <c r="A4"/>
  <c r="B4"/>
  <c r="F4"/>
  <c r="I4"/>
  <c r="J4"/>
  <c r="A5"/>
  <c r="B5"/>
  <c r="F5"/>
  <c r="I5"/>
  <c r="J5"/>
  <c r="A6"/>
  <c r="B6"/>
  <c r="F6"/>
  <c r="I6"/>
  <c r="J6"/>
  <c r="A7"/>
  <c r="B7"/>
  <c r="F7"/>
  <c r="I7"/>
  <c r="J7"/>
  <c r="A8"/>
  <c r="B8"/>
  <c r="F8"/>
  <c r="I8"/>
  <c r="J8"/>
  <c r="A9"/>
  <c r="B9"/>
  <c r="F9"/>
  <c r="I9"/>
  <c r="J9"/>
  <c r="A10"/>
  <c r="B10"/>
  <c r="F10"/>
  <c r="I10"/>
  <c r="J10"/>
  <c r="A11"/>
  <c r="B11"/>
  <c r="F11"/>
  <c r="I11"/>
  <c r="J11"/>
  <c r="A12"/>
  <c r="B12"/>
  <c r="F12"/>
  <c r="I12"/>
  <c r="J12"/>
  <c r="A13"/>
  <c r="B13"/>
  <c r="F13"/>
  <c r="I13"/>
  <c r="J13"/>
  <c r="A14"/>
  <c r="B14"/>
  <c r="F14"/>
  <c r="I14"/>
  <c r="J14"/>
  <c r="B15"/>
  <c r="F15"/>
  <c r="I15"/>
  <c r="J15"/>
  <c r="A16"/>
  <c r="B16"/>
  <c r="F16"/>
  <c r="I16"/>
  <c r="J16"/>
  <c r="D17"/>
  <c r="E17"/>
  <c r="G17"/>
  <c r="H17"/>
  <c r="A21"/>
  <c r="B21"/>
  <c r="A22"/>
  <c r="B22"/>
  <c r="A23"/>
  <c r="B23"/>
  <c r="A24"/>
  <c r="B24"/>
  <c r="A25"/>
  <c r="B25"/>
  <c r="A26"/>
  <c r="B26"/>
  <c r="A27"/>
  <c r="B27"/>
  <c r="A28"/>
  <c r="B28"/>
  <c r="A29"/>
  <c r="B29"/>
  <c r="A30"/>
  <c r="B30"/>
  <c r="A31"/>
  <c r="B31"/>
  <c r="A32"/>
  <c r="B32"/>
  <c r="A33"/>
  <c r="B33"/>
  <c r="A34"/>
  <c r="B34"/>
  <c r="D35"/>
  <c r="E35"/>
  <c r="F35"/>
  <c r="G35"/>
  <c r="H35"/>
  <c r="I35"/>
  <c r="J17"/>
  <c r="I17"/>
  <c r="J35"/>
  <c r="F17"/>
  <c r="K10"/>
  <c r="K11"/>
  <c r="K12"/>
  <c r="K13"/>
  <c r="K14"/>
  <c r="K15"/>
  <c r="K16"/>
  <c r="K3"/>
  <c r="K4"/>
  <c r="K5"/>
  <c r="K6"/>
  <c r="K7"/>
  <c r="K8"/>
  <c r="K9"/>
  <c r="K17"/>
  <c r="K23"/>
  <c r="K24"/>
  <c r="K25"/>
  <c r="K26"/>
  <c r="K27"/>
  <c r="K28"/>
  <c r="K29"/>
  <c r="K30"/>
  <c r="K31"/>
  <c r="K32"/>
  <c r="K33"/>
  <c r="K34"/>
  <c r="K21"/>
  <c r="K22"/>
  <c r="K35"/>
  <c r="F3" i="23"/>
  <c r="F4"/>
  <c r="F5"/>
  <c r="F6"/>
  <c r="F7"/>
  <c r="F8"/>
  <c r="F9"/>
  <c r="F10"/>
  <c r="F11"/>
  <c r="F12"/>
  <c r="F13"/>
  <c r="F14"/>
  <c r="F15"/>
  <c r="F16"/>
  <c r="J34"/>
  <c r="J33"/>
  <c r="J32"/>
  <c r="J31"/>
  <c r="J30"/>
  <c r="J29"/>
  <c r="J28"/>
  <c r="J27"/>
  <c r="J26"/>
  <c r="J25"/>
  <c r="J24"/>
  <c r="J23"/>
  <c r="J22"/>
  <c r="J21"/>
  <c r="B20"/>
  <c r="B2"/>
  <c r="B3"/>
  <c r="I3"/>
  <c r="J3"/>
  <c r="A4"/>
  <c r="B4"/>
  <c r="I4"/>
  <c r="J4"/>
  <c r="A5"/>
  <c r="B5"/>
  <c r="I5"/>
  <c r="J5"/>
  <c r="A6"/>
  <c r="B6"/>
  <c r="I6"/>
  <c r="J6"/>
  <c r="A7"/>
  <c r="B7"/>
  <c r="I7"/>
  <c r="J7"/>
  <c r="A8"/>
  <c r="B8"/>
  <c r="I8"/>
  <c r="J8"/>
  <c r="A9"/>
  <c r="B9"/>
  <c r="I9"/>
  <c r="J9"/>
  <c r="A10"/>
  <c r="B10"/>
  <c r="I10"/>
  <c r="J10"/>
  <c r="A11"/>
  <c r="B11"/>
  <c r="I11"/>
  <c r="J11"/>
  <c r="A12"/>
  <c r="B12"/>
  <c r="I12"/>
  <c r="J12"/>
  <c r="A13"/>
  <c r="B13"/>
  <c r="I13"/>
  <c r="J13"/>
  <c r="A14"/>
  <c r="B14"/>
  <c r="I14"/>
  <c r="J14"/>
  <c r="B15"/>
  <c r="I15"/>
  <c r="J15"/>
  <c r="A16"/>
  <c r="B16"/>
  <c r="I16"/>
  <c r="J16"/>
  <c r="D17"/>
  <c r="E17"/>
  <c r="G17"/>
  <c r="H17"/>
  <c r="A21"/>
  <c r="B21"/>
  <c r="A22"/>
  <c r="B22"/>
  <c r="A23"/>
  <c r="B23"/>
  <c r="A24"/>
  <c r="B24"/>
  <c r="A25"/>
  <c r="B25"/>
  <c r="A26"/>
  <c r="B26"/>
  <c r="A27"/>
  <c r="B27"/>
  <c r="A28"/>
  <c r="B28"/>
  <c r="A29"/>
  <c r="B29"/>
  <c r="A30"/>
  <c r="B30"/>
  <c r="A31"/>
  <c r="B31"/>
  <c r="A32"/>
  <c r="B32"/>
  <c r="A33"/>
  <c r="B33"/>
  <c r="A34"/>
  <c r="B34"/>
  <c r="D35"/>
  <c r="E35"/>
  <c r="F35"/>
  <c r="G35"/>
  <c r="H35"/>
  <c r="I35"/>
  <c r="I17"/>
  <c r="J35"/>
  <c r="F17"/>
  <c r="J17"/>
  <c r="K10"/>
  <c r="K11"/>
  <c r="K12"/>
  <c r="K13"/>
  <c r="K14"/>
  <c r="K15"/>
  <c r="K16"/>
  <c r="K3"/>
  <c r="K4"/>
  <c r="K5"/>
  <c r="K6"/>
  <c r="K7"/>
  <c r="K8"/>
  <c r="K9"/>
  <c r="K17"/>
  <c r="K23"/>
  <c r="K24"/>
  <c r="K25"/>
  <c r="K26"/>
  <c r="K27"/>
  <c r="K28"/>
  <c r="K29"/>
  <c r="K30"/>
  <c r="K31"/>
  <c r="K32"/>
  <c r="K33"/>
  <c r="K34"/>
  <c r="K21"/>
  <c r="K22"/>
  <c r="K35"/>
  <c r="J21" i="27"/>
  <c r="K21"/>
  <c r="J22"/>
  <c r="K22"/>
  <c r="J23"/>
  <c r="K23"/>
  <c r="J24"/>
  <c r="K24"/>
  <c r="J25"/>
  <c r="K25"/>
  <c r="J26"/>
  <c r="K26"/>
  <c r="J27"/>
  <c r="K27"/>
  <c r="J28"/>
  <c r="K28"/>
  <c r="J29"/>
  <c r="K29"/>
  <c r="J30"/>
  <c r="K30"/>
  <c r="J31"/>
  <c r="K31"/>
  <c r="J32"/>
  <c r="K32"/>
  <c r="J33"/>
  <c r="K33"/>
  <c r="J34"/>
  <c r="K34"/>
  <c r="K35"/>
  <c r="J35"/>
  <c r="I35"/>
  <c r="H35"/>
  <c r="G35"/>
  <c r="F35"/>
  <c r="E35"/>
  <c r="D35"/>
  <c r="B34"/>
  <c r="A34"/>
  <c r="B33"/>
  <c r="A33"/>
  <c r="B32"/>
  <c r="A32"/>
  <c r="B31"/>
  <c r="A31"/>
  <c r="B30"/>
  <c r="A30"/>
  <c r="B29"/>
  <c r="A29"/>
  <c r="B28"/>
  <c r="A28"/>
  <c r="B27"/>
  <c r="A27"/>
  <c r="B26"/>
  <c r="A26"/>
  <c r="B25"/>
  <c r="A25"/>
  <c r="B24"/>
  <c r="A24"/>
  <c r="B23"/>
  <c r="A23"/>
  <c r="B22"/>
  <c r="A22"/>
  <c r="B21"/>
  <c r="A21"/>
  <c r="B20"/>
  <c r="F3"/>
  <c r="I3"/>
  <c r="J3"/>
  <c r="K3"/>
  <c r="F4"/>
  <c r="I4"/>
  <c r="J4"/>
  <c r="K4"/>
  <c r="F5"/>
  <c r="I5"/>
  <c r="J5"/>
  <c r="K5"/>
  <c r="F6"/>
  <c r="I6"/>
  <c r="J6"/>
  <c r="K6"/>
  <c r="F7"/>
  <c r="I7"/>
  <c r="J7"/>
  <c r="K7"/>
  <c r="F8"/>
  <c r="I8"/>
  <c r="J8"/>
  <c r="K8"/>
  <c r="F9"/>
  <c r="I9"/>
  <c r="J9"/>
  <c r="K9"/>
  <c r="F10"/>
  <c r="I10"/>
  <c r="J10"/>
  <c r="K10"/>
  <c r="F11"/>
  <c r="I11"/>
  <c r="J11"/>
  <c r="K11"/>
  <c r="F12"/>
  <c r="I12"/>
  <c r="J12"/>
  <c r="K12"/>
  <c r="F13"/>
  <c r="I13"/>
  <c r="J13"/>
  <c r="K13"/>
  <c r="F14"/>
  <c r="I14"/>
  <c r="J14"/>
  <c r="K14"/>
  <c r="F15"/>
  <c r="I15"/>
  <c r="J15"/>
  <c r="K15"/>
  <c r="F16"/>
  <c r="I16"/>
  <c r="J16"/>
  <c r="K16"/>
  <c r="K17"/>
  <c r="J17"/>
  <c r="I17"/>
  <c r="H17"/>
  <c r="G17"/>
  <c r="F17"/>
  <c r="E17"/>
  <c r="D17"/>
  <c r="B16"/>
  <c r="A16"/>
  <c r="B15"/>
  <c r="B14"/>
  <c r="A14"/>
  <c r="B13"/>
  <c r="A13"/>
  <c r="B12"/>
  <c r="A12"/>
  <c r="B11"/>
  <c r="A11"/>
  <c r="B10"/>
  <c r="A10"/>
  <c r="B9"/>
  <c r="A9"/>
  <c r="B8"/>
  <c r="A8"/>
  <c r="B7"/>
  <c r="A7"/>
  <c r="B6"/>
  <c r="A6"/>
  <c r="B5"/>
  <c r="A5"/>
  <c r="B4"/>
  <c r="A4"/>
  <c r="B3"/>
  <c r="B2"/>
  <c r="ES18" i="14"/>
  <c r="FL18"/>
  <c r="DP18"/>
  <c r="A30"/>
  <c r="A38"/>
  <c r="A36"/>
  <c r="A35"/>
  <c r="A34"/>
  <c r="A33"/>
  <c r="A32"/>
  <c r="A31"/>
  <c r="A29"/>
  <c r="A28"/>
  <c r="A27"/>
  <c r="A26"/>
  <c r="DH26"/>
  <c r="DI26"/>
  <c r="DH27"/>
  <c r="DI27"/>
  <c r="DH28"/>
  <c r="DI28"/>
  <c r="DH29"/>
  <c r="DI29"/>
  <c r="DH30"/>
  <c r="DI30"/>
  <c r="DH31"/>
  <c r="DI31"/>
  <c r="DH32"/>
  <c r="DI32"/>
  <c r="DH33"/>
  <c r="DI33"/>
  <c r="DH34"/>
  <c r="DI34"/>
  <c r="DH35"/>
  <c r="DI35"/>
  <c r="DH36"/>
  <c r="DI36"/>
  <c r="DH37"/>
  <c r="DI37"/>
  <c r="DH38"/>
  <c r="DI38"/>
  <c r="DH25"/>
  <c r="DI25"/>
  <c r="DG6"/>
  <c r="DH6"/>
  <c r="DI6"/>
  <c r="DG7"/>
  <c r="DH7"/>
  <c r="DI7"/>
  <c r="DG8"/>
  <c r="DH8"/>
  <c r="DI8"/>
  <c r="DG9"/>
  <c r="DH9"/>
  <c r="DI9"/>
  <c r="DG10"/>
  <c r="DH10"/>
  <c r="DI10"/>
  <c r="DG11"/>
  <c r="DH11"/>
  <c r="DI11"/>
  <c r="DG12"/>
  <c r="DH12"/>
  <c r="DI12"/>
  <c r="DG13"/>
  <c r="DH13"/>
  <c r="DI13"/>
  <c r="DG14"/>
  <c r="DH14"/>
  <c r="DI14"/>
  <c r="DG15"/>
  <c r="DH15"/>
  <c r="DI15"/>
  <c r="DG16"/>
  <c r="DH16"/>
  <c r="DI16"/>
  <c r="DG17"/>
  <c r="DH17"/>
  <c r="DI17"/>
  <c r="DG18"/>
  <c r="DH18"/>
  <c r="DI18"/>
  <c r="DG5"/>
  <c r="DH5"/>
  <c r="DI5"/>
  <c r="DL26"/>
  <c r="DL27"/>
  <c r="DL28"/>
  <c r="DL29"/>
  <c r="DL30"/>
  <c r="DL31"/>
  <c r="DL32"/>
  <c r="DL33"/>
  <c r="DL34"/>
  <c r="DL35"/>
  <c r="DL36"/>
  <c r="DL37"/>
  <c r="DL38"/>
  <c r="DG37"/>
  <c r="DG38"/>
  <c r="DG36"/>
  <c r="DG34"/>
  <c r="DG32"/>
  <c r="DG30"/>
  <c r="DG28"/>
  <c r="DG31"/>
  <c r="DG27"/>
  <c r="DG35"/>
  <c r="DG26"/>
  <c r="DG25"/>
  <c r="DG33"/>
  <c r="DL25"/>
  <c r="DG29"/>
  <c r="B40"/>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DN37"/>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DN35"/>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DN33"/>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DN31"/>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DN26"/>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DN2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DN38"/>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DN34"/>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DN27"/>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DN30"/>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DN36"/>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DN32"/>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DN29"/>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Q27"/>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DN25"/>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Q37"/>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Q31"/>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Q30"/>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Q25"/>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Q36"/>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Q35"/>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Q32"/>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Q28"/>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Q34"/>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Q33"/>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Q29"/>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Q38"/>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Q26"/>
  <c r="B20"/>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DN5"/>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DN6"/>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DN7"/>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DN8"/>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DN9"/>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DN10"/>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DN11"/>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DN12"/>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DN13"/>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DN14"/>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DN15"/>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DN16"/>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DN17"/>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DN18"/>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DR29"/>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DR31"/>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DR26"/>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DR38"/>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DR33"/>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DR34"/>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DR28"/>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DR32"/>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DR35"/>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DR36"/>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DR25"/>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DR30"/>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DR3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DR27"/>
  <c r="DL6"/>
  <c r="DL7"/>
  <c r="DL8"/>
  <c r="DL9"/>
  <c r="DL10"/>
  <c r="DL11"/>
  <c r="DL12"/>
  <c r="DL13"/>
  <c r="DL14"/>
  <c r="DL15"/>
  <c r="DL16"/>
  <c r="DL17"/>
  <c r="DL18"/>
  <c r="DL5"/>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DR6"/>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DR9"/>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DR15"/>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DR18"/>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DR14"/>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DR12"/>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DR8"/>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DR16"/>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DR10"/>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DR17"/>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DR13"/>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DR11"/>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DR7"/>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DR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Q15"/>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Q18"/>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Q14"/>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Q6"/>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Q12"/>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Q8"/>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Q16"/>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Q10"/>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Q17"/>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Q13"/>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Q11"/>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Q9"/>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Q7"/>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Q5"/>
  <c r="D1"/>
  <c r="I1"/>
  <c r="M1"/>
  <c r="B2"/>
  <c r="D2"/>
  <c r="A4"/>
  <c r="A5"/>
  <c r="B5"/>
  <c r="DJ5"/>
  <c r="DM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DP5"/>
  <c r="A6"/>
  <c r="B6"/>
  <c r="DO6"/>
  <c r="DJ6"/>
  <c r="DS6"/>
  <c r="E19"/>
  <c r="F19"/>
  <c r="G19"/>
  <c r="H19"/>
  <c r="I19"/>
  <c r="J19"/>
  <c r="K19"/>
  <c r="L19"/>
  <c r="M19"/>
  <c r="N19"/>
  <c r="O19"/>
  <c r="P19"/>
  <c r="Q19"/>
  <c r="R19"/>
  <c r="S19"/>
  <c r="T19"/>
  <c r="U19"/>
  <c r="V19"/>
  <c r="W19"/>
  <c r="X19"/>
  <c r="DK6"/>
  <c r="DM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A7"/>
  <c r="B7"/>
  <c r="DO7"/>
  <c r="DJ7"/>
  <c r="DM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DP7"/>
  <c r="A8"/>
  <c r="B8"/>
  <c r="DO8"/>
  <c r="DJ8"/>
  <c r="DS8"/>
  <c r="DK8"/>
  <c r="DM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A9"/>
  <c r="B9"/>
  <c r="DJ9"/>
  <c r="DM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DP9"/>
  <c r="A10"/>
  <c r="B10"/>
  <c r="DO10"/>
  <c r="DJ10"/>
  <c r="DS10"/>
  <c r="DK10"/>
  <c r="DM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A11"/>
  <c r="B11"/>
  <c r="DJ11"/>
  <c r="DM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DP11"/>
  <c r="A12"/>
  <c r="B12"/>
  <c r="DO12"/>
  <c r="DJ12"/>
  <c r="DS12"/>
  <c r="DK12"/>
  <c r="DM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A13"/>
  <c r="B13"/>
  <c r="DJ13"/>
  <c r="DM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DP13"/>
  <c r="A14"/>
  <c r="B14"/>
  <c r="DO14"/>
  <c r="DJ14"/>
  <c r="DS14"/>
  <c r="DK14"/>
  <c r="DM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A15"/>
  <c r="B15"/>
  <c r="DJ15"/>
  <c r="DM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DP15"/>
  <c r="A16"/>
  <c r="B16"/>
  <c r="DO16"/>
  <c r="DJ16"/>
  <c r="DS16"/>
  <c r="DK16"/>
  <c r="DM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A17"/>
  <c r="B17"/>
  <c r="DJ17"/>
  <c r="DM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DP17"/>
  <c r="A18"/>
  <c r="B18"/>
  <c r="DO18"/>
  <c r="DJ18"/>
  <c r="DS18"/>
  <c r="DK18"/>
  <c r="DM18"/>
  <c r="DW18"/>
  <c r="DX18"/>
  <c r="DY18"/>
  <c r="DZ18"/>
  <c r="EA18"/>
  <c r="EB18"/>
  <c r="EC18"/>
  <c r="ED18"/>
  <c r="EE18"/>
  <c r="EF18"/>
  <c r="EG18"/>
  <c r="EH18"/>
  <c r="EI18"/>
  <c r="EJ18"/>
  <c r="EK18"/>
  <c r="EL18"/>
  <c r="EM18"/>
  <c r="EN18"/>
  <c r="EO18"/>
  <c r="EP18"/>
  <c r="EQ18"/>
  <c r="ER18"/>
  <c r="ET18"/>
  <c r="EU18"/>
  <c r="EV18"/>
  <c r="EW18"/>
  <c r="EX18"/>
  <c r="EY18"/>
  <c r="EZ18"/>
  <c r="FA18"/>
  <c r="FB18"/>
  <c r="FC18"/>
  <c r="FD18"/>
  <c r="FE18"/>
  <c r="FF18"/>
  <c r="FG18"/>
  <c r="FH18"/>
  <c r="FI18"/>
  <c r="FJ18"/>
  <c r="FK18"/>
  <c r="DK5"/>
  <c r="BX19"/>
  <c r="DG19"/>
  <c r="DH19"/>
  <c r="DI19"/>
  <c r="DJ19"/>
  <c r="D21"/>
  <c r="I21"/>
  <c r="M21"/>
  <c r="B22"/>
  <c r="D22"/>
  <c r="A24"/>
  <c r="B25"/>
  <c r="E39"/>
  <c r="F39"/>
  <c r="G39"/>
  <c r="H39"/>
  <c r="I39"/>
  <c r="J39"/>
  <c r="K39"/>
  <c r="L39"/>
  <c r="M39"/>
  <c r="N39"/>
  <c r="O39"/>
  <c r="P39"/>
  <c r="Q39"/>
  <c r="R39"/>
  <c r="S39"/>
  <c r="T39"/>
  <c r="U39"/>
  <c r="V39"/>
  <c r="W39"/>
  <c r="X39"/>
  <c r="DK25"/>
  <c r="DJ25"/>
  <c r="DM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B26"/>
  <c r="DJ26"/>
  <c r="DS26"/>
  <c r="DM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DP26"/>
  <c r="DT26"/>
  <c r="B27"/>
  <c r="DO27"/>
  <c r="DJ27"/>
  <c r="DS27"/>
  <c r="DK27"/>
  <c r="DM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B28"/>
  <c r="DJ28"/>
  <c r="DS28"/>
  <c r="DM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DP28"/>
  <c r="DT28"/>
  <c r="B29"/>
  <c r="DO29"/>
  <c r="DJ29"/>
  <c r="DS29"/>
  <c r="DK29"/>
  <c r="DM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B30"/>
  <c r="DJ30"/>
  <c r="DS30"/>
  <c r="DM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DP30"/>
  <c r="DT30"/>
  <c r="B31"/>
  <c r="DO31"/>
  <c r="DJ31"/>
  <c r="DS31"/>
  <c r="DK31"/>
  <c r="DM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B32"/>
  <c r="DJ32"/>
  <c r="DS32"/>
  <c r="DM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DP32"/>
  <c r="DT32"/>
  <c r="B33"/>
  <c r="DO33"/>
  <c r="DJ33"/>
  <c r="DS33"/>
  <c r="DK33"/>
  <c r="DM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B34"/>
  <c r="DJ34"/>
  <c r="DS34"/>
  <c r="DM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DP34"/>
  <c r="DT34"/>
  <c r="B35"/>
  <c r="DO35"/>
  <c r="DJ35"/>
  <c r="DS35"/>
  <c r="DK35"/>
  <c r="DM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B36"/>
  <c r="DJ36"/>
  <c r="DS36"/>
  <c r="DG39"/>
  <c r="DM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DP36"/>
  <c r="DT36"/>
  <c r="B37"/>
  <c r="DO37"/>
  <c r="DJ37"/>
  <c r="DS37"/>
  <c r="DK37"/>
  <c r="DM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B38"/>
  <c r="DJ38"/>
  <c r="DS38"/>
  <c r="DM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DP38"/>
  <c r="DT38"/>
  <c r="DK26"/>
  <c r="DK36"/>
  <c r="DH39"/>
  <c r="DO25"/>
  <c r="DT5"/>
  <c r="DO5"/>
  <c r="DO38"/>
  <c r="DP37"/>
  <c r="DO36"/>
  <c r="DP35"/>
  <c r="DO34"/>
  <c r="DP33"/>
  <c r="DO32"/>
  <c r="DP31"/>
  <c r="DO30"/>
  <c r="DP29"/>
  <c r="DO28"/>
  <c r="DP27"/>
  <c r="DO26"/>
  <c r="DP25"/>
  <c r="DT18"/>
  <c r="DU18"/>
  <c r="DT17"/>
  <c r="DS17"/>
  <c r="DT16"/>
  <c r="DU16"/>
  <c r="DT15"/>
  <c r="DS15"/>
  <c r="DT14"/>
  <c r="DU14"/>
  <c r="DT13"/>
  <c r="DS13"/>
  <c r="DT12"/>
  <c r="DU12"/>
  <c r="DT11"/>
  <c r="DS11"/>
  <c r="DT10"/>
  <c r="DU10"/>
  <c r="DT9"/>
  <c r="DS9"/>
  <c r="DT8"/>
  <c r="DU8"/>
  <c r="DT7"/>
  <c r="DS7"/>
  <c r="DT6"/>
  <c r="DU6"/>
  <c r="DS25"/>
  <c r="DQ39"/>
  <c r="DQ19"/>
  <c r="DS5"/>
  <c r="DU5"/>
  <c r="DU38"/>
  <c r="DT37"/>
  <c r="DU37"/>
  <c r="DU36"/>
  <c r="DT35"/>
  <c r="DU35"/>
  <c r="DU34"/>
  <c r="DT33"/>
  <c r="DU33"/>
  <c r="DU32"/>
  <c r="DT31"/>
  <c r="DU31"/>
  <c r="DU30"/>
  <c r="DT29"/>
  <c r="DU29"/>
  <c r="DU28"/>
  <c r="DT27"/>
  <c r="DU27"/>
  <c r="DU26"/>
  <c r="DO17"/>
  <c r="DP16"/>
  <c r="DO15"/>
  <c r="DP14"/>
  <c r="DO13"/>
  <c r="DP12"/>
  <c r="DO11"/>
  <c r="DP10"/>
  <c r="DO9"/>
  <c r="DP8"/>
  <c r="DP6"/>
  <c r="DK38"/>
  <c r="DK34"/>
  <c r="DK32"/>
  <c r="DK30"/>
  <c r="DK28"/>
  <c r="DK17"/>
  <c r="DK15"/>
  <c r="DK13"/>
  <c r="DK11"/>
  <c r="DK9"/>
  <c r="DK7"/>
  <c r="DI39"/>
  <c r="DJ39"/>
  <c r="DT25"/>
  <c r="DR39"/>
  <c r="DU7"/>
  <c r="DU9"/>
  <c r="DU11"/>
  <c r="DU13"/>
  <c r="DU15"/>
  <c r="DU17"/>
  <c r="DN19"/>
  <c r="DO19"/>
  <c r="DU25"/>
  <c r="DR19"/>
  <c r="DN39"/>
  <c r="DO39"/>
  <c r="D40"/>
  <c r="G24"/>
  <c r="K24"/>
  <c r="O24"/>
  <c r="S24"/>
  <c r="W24"/>
  <c r="H24"/>
  <c r="L24"/>
  <c r="P24"/>
  <c r="T24"/>
  <c r="X24"/>
  <c r="E24"/>
  <c r="I24"/>
  <c r="M24"/>
  <c r="Q24"/>
  <c r="U24"/>
  <c r="F24"/>
  <c r="J24"/>
  <c r="N24"/>
  <c r="R24"/>
  <c r="V24"/>
  <c r="D20"/>
  <c r="E4"/>
  <c r="I4"/>
  <c r="J4"/>
  <c r="N4"/>
  <c r="R4"/>
  <c r="V4"/>
  <c r="H4"/>
  <c r="M4"/>
  <c r="Q4"/>
  <c r="U4"/>
  <c r="G4"/>
  <c r="F4"/>
  <c r="L4"/>
  <c r="P4"/>
  <c r="T4"/>
  <c r="X4"/>
  <c r="K4"/>
  <c r="O4"/>
  <c r="S4"/>
  <c r="W4"/>
  <c r="M22" i="17"/>
  <c r="M23"/>
  <c r="M24"/>
  <c r="M25"/>
  <c r="M26"/>
  <c r="M27"/>
  <c r="M28"/>
  <c r="M29"/>
  <c r="M30"/>
  <c r="M31"/>
  <c r="M32"/>
  <c r="M33"/>
  <c r="M34"/>
  <c r="M35"/>
  <c r="Q22"/>
  <c r="Q23"/>
  <c r="Q24"/>
  <c r="Q25"/>
  <c r="Q26"/>
  <c r="Q27"/>
  <c r="Q28"/>
  <c r="Q29"/>
  <c r="Q30"/>
  <c r="Q31"/>
  <c r="Q32"/>
  <c r="Q33"/>
  <c r="Q34"/>
  <c r="Q35"/>
  <c r="M4"/>
  <c r="M5"/>
  <c r="M6"/>
  <c r="M7"/>
  <c r="M8"/>
  <c r="M9"/>
  <c r="M10"/>
  <c r="M11"/>
  <c r="M12"/>
  <c r="M13"/>
  <c r="M14"/>
  <c r="M15"/>
  <c r="M16"/>
  <c r="M17"/>
  <c r="Q4"/>
  <c r="Q5"/>
  <c r="Q6"/>
  <c r="Q7"/>
  <c r="Q8"/>
  <c r="Q9"/>
  <c r="Q10"/>
  <c r="Q11"/>
  <c r="Q12"/>
  <c r="Q13"/>
  <c r="Q14"/>
  <c r="Q15"/>
  <c r="Q16"/>
  <c r="Q17"/>
  <c r="A2"/>
  <c r="A4"/>
  <c r="B4"/>
  <c r="A5"/>
  <c r="B5"/>
  <c r="A6"/>
  <c r="B6"/>
  <c r="A7"/>
  <c r="B7"/>
  <c r="A8"/>
  <c r="B8"/>
  <c r="A9"/>
  <c r="B9"/>
  <c r="A10"/>
  <c r="B10"/>
  <c r="A11"/>
  <c r="B11"/>
  <c r="A12"/>
  <c r="B12"/>
  <c r="A13"/>
  <c r="B13"/>
  <c r="A14"/>
  <c r="B14"/>
  <c r="A15"/>
  <c r="B15"/>
  <c r="A16"/>
  <c r="B16"/>
  <c r="A17"/>
  <c r="B17"/>
  <c r="E18"/>
  <c r="F18"/>
  <c r="G18"/>
  <c r="H18"/>
  <c r="I18"/>
  <c r="J18"/>
  <c r="K18"/>
  <c r="L18"/>
  <c r="M18"/>
  <c r="N18"/>
  <c r="O18"/>
  <c r="P18"/>
  <c r="L19"/>
  <c r="A20"/>
  <c r="B22"/>
  <c r="B23"/>
  <c r="B24"/>
  <c r="B25"/>
  <c r="B26"/>
  <c r="B27"/>
  <c r="B28"/>
  <c r="B29"/>
  <c r="B30"/>
  <c r="B31"/>
  <c r="B32"/>
  <c r="B33"/>
  <c r="B34"/>
  <c r="B35"/>
  <c r="E36"/>
  <c r="F36"/>
  <c r="G36"/>
  <c r="H36"/>
  <c r="I36"/>
  <c r="J36"/>
  <c r="K36"/>
  <c r="L36"/>
  <c r="M36"/>
  <c r="N36"/>
  <c r="O36"/>
  <c r="P36"/>
  <c r="Q36"/>
  <c r="Q18"/>
  <c r="DL26" i="6"/>
  <c r="DL27"/>
  <c r="DL28"/>
  <c r="DL29"/>
  <c r="DL30"/>
  <c r="DL31"/>
  <c r="DL32"/>
  <c r="DL33"/>
  <c r="DL34"/>
  <c r="DL35"/>
  <c r="DL36"/>
  <c r="DL37"/>
  <c r="DL38"/>
  <c r="DL25"/>
  <c r="DL6"/>
  <c r="DL7"/>
  <c r="DL8"/>
  <c r="DL9"/>
  <c r="DL10"/>
  <c r="DL11"/>
  <c r="DL12"/>
  <c r="DL13"/>
  <c r="DL14"/>
  <c r="DL15"/>
  <c r="DL16"/>
  <c r="DL17"/>
  <c r="DL18"/>
  <c r="DL5"/>
  <c r="FM26"/>
  <c r="FN26"/>
  <c r="FO26"/>
  <c r="FP26"/>
  <c r="FQ26"/>
  <c r="FR26"/>
  <c r="FS26"/>
  <c r="FT26"/>
  <c r="FU26"/>
  <c r="FV26"/>
  <c r="FW26"/>
  <c r="FX26"/>
  <c r="FY26"/>
  <c r="FZ26"/>
  <c r="GA26"/>
  <c r="GB26"/>
  <c r="GC26"/>
  <c r="GD26"/>
  <c r="GE26"/>
  <c r="GG26"/>
  <c r="GH26"/>
  <c r="GI26"/>
  <c r="GJ26"/>
  <c r="GK26"/>
  <c r="GL26"/>
  <c r="GM26"/>
  <c r="GN26"/>
  <c r="GO26"/>
  <c r="GP26"/>
  <c r="GQ26"/>
  <c r="GR26"/>
  <c r="GS26"/>
  <c r="GT26"/>
  <c r="GU26"/>
  <c r="GV26"/>
  <c r="GW26"/>
  <c r="GX26"/>
  <c r="GY26"/>
  <c r="GZ26"/>
  <c r="HB26"/>
  <c r="DR26"/>
  <c r="FM27"/>
  <c r="FN27"/>
  <c r="FO27"/>
  <c r="FP27"/>
  <c r="FQ27"/>
  <c r="FR27"/>
  <c r="FS27"/>
  <c r="FT27"/>
  <c r="FU27"/>
  <c r="FV27"/>
  <c r="FW27"/>
  <c r="FX27"/>
  <c r="FY27"/>
  <c r="FZ27"/>
  <c r="GA27"/>
  <c r="GB27"/>
  <c r="GC27"/>
  <c r="GD27"/>
  <c r="GE27"/>
  <c r="GG27"/>
  <c r="GH27"/>
  <c r="GI27"/>
  <c r="GJ27"/>
  <c r="GK27"/>
  <c r="GL27"/>
  <c r="GM27"/>
  <c r="GN27"/>
  <c r="GO27"/>
  <c r="GP27"/>
  <c r="GQ27"/>
  <c r="GR27"/>
  <c r="GS27"/>
  <c r="GT27"/>
  <c r="GU27"/>
  <c r="GV27"/>
  <c r="GW27"/>
  <c r="GX27"/>
  <c r="GY27"/>
  <c r="GZ27"/>
  <c r="HB27"/>
  <c r="DR27"/>
  <c r="FM28"/>
  <c r="FN28"/>
  <c r="FO28"/>
  <c r="FP28"/>
  <c r="FQ28"/>
  <c r="FR28"/>
  <c r="FS28"/>
  <c r="FT28"/>
  <c r="FU28"/>
  <c r="FV28"/>
  <c r="FW28"/>
  <c r="FX28"/>
  <c r="FY28"/>
  <c r="FZ28"/>
  <c r="GA28"/>
  <c r="GB28"/>
  <c r="GC28"/>
  <c r="GD28"/>
  <c r="GE28"/>
  <c r="GG28"/>
  <c r="GH28"/>
  <c r="GI28"/>
  <c r="GJ28"/>
  <c r="GK28"/>
  <c r="GL28"/>
  <c r="GM28"/>
  <c r="GN28"/>
  <c r="GO28"/>
  <c r="GP28"/>
  <c r="GQ28"/>
  <c r="GR28"/>
  <c r="GS28"/>
  <c r="GT28"/>
  <c r="GU28"/>
  <c r="GV28"/>
  <c r="GW28"/>
  <c r="GX28"/>
  <c r="GY28"/>
  <c r="GZ28"/>
  <c r="HB28"/>
  <c r="DR28"/>
  <c r="FM29"/>
  <c r="FN29"/>
  <c r="FO29"/>
  <c r="FP29"/>
  <c r="FQ29"/>
  <c r="FR29"/>
  <c r="FS29"/>
  <c r="FT29"/>
  <c r="FU29"/>
  <c r="FV29"/>
  <c r="FW29"/>
  <c r="FX29"/>
  <c r="FY29"/>
  <c r="FZ29"/>
  <c r="GA29"/>
  <c r="GB29"/>
  <c r="GC29"/>
  <c r="GD29"/>
  <c r="GE29"/>
  <c r="GG29"/>
  <c r="GH29"/>
  <c r="GI29"/>
  <c r="GJ29"/>
  <c r="GK29"/>
  <c r="GL29"/>
  <c r="GM29"/>
  <c r="GN29"/>
  <c r="GO29"/>
  <c r="GP29"/>
  <c r="GQ29"/>
  <c r="GR29"/>
  <c r="GS29"/>
  <c r="GT29"/>
  <c r="GU29"/>
  <c r="GV29"/>
  <c r="GW29"/>
  <c r="GX29"/>
  <c r="GY29"/>
  <c r="GZ29"/>
  <c r="HB29"/>
  <c r="DR29"/>
  <c r="FM30"/>
  <c r="FN30"/>
  <c r="FO30"/>
  <c r="FP30"/>
  <c r="FQ30"/>
  <c r="FR30"/>
  <c r="FS30"/>
  <c r="FT30"/>
  <c r="FU30"/>
  <c r="FV30"/>
  <c r="FW30"/>
  <c r="FX30"/>
  <c r="FY30"/>
  <c r="FZ30"/>
  <c r="GA30"/>
  <c r="GB30"/>
  <c r="GC30"/>
  <c r="GD30"/>
  <c r="GE30"/>
  <c r="GG30"/>
  <c r="GH30"/>
  <c r="GI30"/>
  <c r="GJ30"/>
  <c r="GK30"/>
  <c r="GL30"/>
  <c r="GM30"/>
  <c r="GN30"/>
  <c r="GO30"/>
  <c r="GP30"/>
  <c r="GQ30"/>
  <c r="GR30"/>
  <c r="GS30"/>
  <c r="GT30"/>
  <c r="GU30"/>
  <c r="GV30"/>
  <c r="GW30"/>
  <c r="GX30"/>
  <c r="GY30"/>
  <c r="GZ30"/>
  <c r="HB30"/>
  <c r="DR30"/>
  <c r="FM31"/>
  <c r="FN31"/>
  <c r="FO31"/>
  <c r="FP31"/>
  <c r="FQ31"/>
  <c r="FR31"/>
  <c r="FS31"/>
  <c r="FT31"/>
  <c r="FU31"/>
  <c r="FV31"/>
  <c r="FW31"/>
  <c r="FX31"/>
  <c r="FY31"/>
  <c r="FZ31"/>
  <c r="GA31"/>
  <c r="GB31"/>
  <c r="GC31"/>
  <c r="GD31"/>
  <c r="GE31"/>
  <c r="GG31"/>
  <c r="GH31"/>
  <c r="GI31"/>
  <c r="GJ31"/>
  <c r="GK31"/>
  <c r="GL31"/>
  <c r="GM31"/>
  <c r="GN31"/>
  <c r="GO31"/>
  <c r="GP31"/>
  <c r="GQ31"/>
  <c r="GR31"/>
  <c r="GS31"/>
  <c r="GT31"/>
  <c r="GU31"/>
  <c r="GV31"/>
  <c r="GW31"/>
  <c r="GX31"/>
  <c r="GY31"/>
  <c r="GZ31"/>
  <c r="HB31"/>
  <c r="DR31"/>
  <c r="FM32"/>
  <c r="FN32"/>
  <c r="FO32"/>
  <c r="FP32"/>
  <c r="FQ32"/>
  <c r="FR32"/>
  <c r="FS32"/>
  <c r="FT32"/>
  <c r="FU32"/>
  <c r="FV32"/>
  <c r="FW32"/>
  <c r="FX32"/>
  <c r="FY32"/>
  <c r="FZ32"/>
  <c r="GA32"/>
  <c r="GB32"/>
  <c r="GC32"/>
  <c r="GD32"/>
  <c r="GE32"/>
  <c r="GG32"/>
  <c r="GH32"/>
  <c r="GI32"/>
  <c r="GJ32"/>
  <c r="GK32"/>
  <c r="GL32"/>
  <c r="GM32"/>
  <c r="GN32"/>
  <c r="GO32"/>
  <c r="GP32"/>
  <c r="GQ32"/>
  <c r="GR32"/>
  <c r="GS32"/>
  <c r="GT32"/>
  <c r="GU32"/>
  <c r="GV32"/>
  <c r="GW32"/>
  <c r="GX32"/>
  <c r="GY32"/>
  <c r="GZ32"/>
  <c r="HB32"/>
  <c r="DR32"/>
  <c r="FM33"/>
  <c r="FN33"/>
  <c r="FO33"/>
  <c r="FP33"/>
  <c r="FQ33"/>
  <c r="FR33"/>
  <c r="FS33"/>
  <c r="FT33"/>
  <c r="FU33"/>
  <c r="FV33"/>
  <c r="FW33"/>
  <c r="FX33"/>
  <c r="FY33"/>
  <c r="FZ33"/>
  <c r="GA33"/>
  <c r="GB33"/>
  <c r="GC33"/>
  <c r="GD33"/>
  <c r="GE33"/>
  <c r="GG33"/>
  <c r="GH33"/>
  <c r="GI33"/>
  <c r="GJ33"/>
  <c r="GK33"/>
  <c r="GL33"/>
  <c r="GM33"/>
  <c r="GN33"/>
  <c r="GO33"/>
  <c r="GP33"/>
  <c r="GQ33"/>
  <c r="GR33"/>
  <c r="GS33"/>
  <c r="GT33"/>
  <c r="GU33"/>
  <c r="GV33"/>
  <c r="GW33"/>
  <c r="GX33"/>
  <c r="GY33"/>
  <c r="GZ33"/>
  <c r="HB33"/>
  <c r="DR33"/>
  <c r="FM34"/>
  <c r="FN34"/>
  <c r="FO34"/>
  <c r="FP34"/>
  <c r="FQ34"/>
  <c r="FR34"/>
  <c r="FS34"/>
  <c r="FT34"/>
  <c r="FU34"/>
  <c r="FV34"/>
  <c r="FW34"/>
  <c r="FX34"/>
  <c r="FY34"/>
  <c r="FZ34"/>
  <c r="GA34"/>
  <c r="GB34"/>
  <c r="GC34"/>
  <c r="GD34"/>
  <c r="GE34"/>
  <c r="GG34"/>
  <c r="GH34"/>
  <c r="GI34"/>
  <c r="GJ34"/>
  <c r="GK34"/>
  <c r="GL34"/>
  <c r="GM34"/>
  <c r="GN34"/>
  <c r="GO34"/>
  <c r="GP34"/>
  <c r="GQ34"/>
  <c r="GR34"/>
  <c r="GS34"/>
  <c r="GT34"/>
  <c r="GU34"/>
  <c r="GV34"/>
  <c r="GW34"/>
  <c r="GX34"/>
  <c r="GY34"/>
  <c r="GZ34"/>
  <c r="HB34"/>
  <c r="DR34"/>
  <c r="FM35"/>
  <c r="FN35"/>
  <c r="FO35"/>
  <c r="FP35"/>
  <c r="FQ35"/>
  <c r="FR35"/>
  <c r="FS35"/>
  <c r="FT35"/>
  <c r="FU35"/>
  <c r="FV35"/>
  <c r="FW35"/>
  <c r="FX35"/>
  <c r="FY35"/>
  <c r="FZ35"/>
  <c r="GA35"/>
  <c r="GB35"/>
  <c r="GC35"/>
  <c r="GD35"/>
  <c r="GE35"/>
  <c r="GG35"/>
  <c r="GH35"/>
  <c r="GI35"/>
  <c r="GJ35"/>
  <c r="GK35"/>
  <c r="GL35"/>
  <c r="GM35"/>
  <c r="GN35"/>
  <c r="GO35"/>
  <c r="GP35"/>
  <c r="GQ35"/>
  <c r="GR35"/>
  <c r="GS35"/>
  <c r="GT35"/>
  <c r="GU35"/>
  <c r="GV35"/>
  <c r="GW35"/>
  <c r="GX35"/>
  <c r="GY35"/>
  <c r="GZ35"/>
  <c r="HB35"/>
  <c r="DR35"/>
  <c r="FM36"/>
  <c r="FN36"/>
  <c r="FO36"/>
  <c r="FP36"/>
  <c r="FQ36"/>
  <c r="FR36"/>
  <c r="FS36"/>
  <c r="FT36"/>
  <c r="FU36"/>
  <c r="FV36"/>
  <c r="FW36"/>
  <c r="FX36"/>
  <c r="FY36"/>
  <c r="FZ36"/>
  <c r="GA36"/>
  <c r="GB36"/>
  <c r="GC36"/>
  <c r="GD36"/>
  <c r="GE36"/>
  <c r="GG36"/>
  <c r="GH36"/>
  <c r="GI36"/>
  <c r="GJ36"/>
  <c r="GK36"/>
  <c r="GL36"/>
  <c r="GM36"/>
  <c r="GN36"/>
  <c r="GO36"/>
  <c r="GP36"/>
  <c r="GQ36"/>
  <c r="GR36"/>
  <c r="GS36"/>
  <c r="GT36"/>
  <c r="GU36"/>
  <c r="GV36"/>
  <c r="GW36"/>
  <c r="GX36"/>
  <c r="GY36"/>
  <c r="GZ36"/>
  <c r="HB36"/>
  <c r="DR36"/>
  <c r="FM37"/>
  <c r="FN37"/>
  <c r="FO37"/>
  <c r="FP37"/>
  <c r="FQ37"/>
  <c r="FR37"/>
  <c r="FS37"/>
  <c r="FT37"/>
  <c r="FU37"/>
  <c r="FV37"/>
  <c r="FW37"/>
  <c r="FX37"/>
  <c r="FY37"/>
  <c r="FZ37"/>
  <c r="GA37"/>
  <c r="GB37"/>
  <c r="GC37"/>
  <c r="GD37"/>
  <c r="GE37"/>
  <c r="GG37"/>
  <c r="GH37"/>
  <c r="GI37"/>
  <c r="GJ37"/>
  <c r="GK37"/>
  <c r="GL37"/>
  <c r="GM37"/>
  <c r="GN37"/>
  <c r="GO37"/>
  <c r="GP37"/>
  <c r="GQ37"/>
  <c r="GR37"/>
  <c r="GS37"/>
  <c r="GT37"/>
  <c r="GU37"/>
  <c r="GV37"/>
  <c r="GW37"/>
  <c r="GX37"/>
  <c r="GY37"/>
  <c r="GZ37"/>
  <c r="HB37"/>
  <c r="DR37"/>
  <c r="FM38"/>
  <c r="FN38"/>
  <c r="FO38"/>
  <c r="FP38"/>
  <c r="FQ38"/>
  <c r="FR38"/>
  <c r="FS38"/>
  <c r="FT38"/>
  <c r="FU38"/>
  <c r="FV38"/>
  <c r="FW38"/>
  <c r="FX38"/>
  <c r="FY38"/>
  <c r="FZ38"/>
  <c r="GB38"/>
  <c r="GE38"/>
  <c r="GA38"/>
  <c r="GC38"/>
  <c r="GD38"/>
  <c r="GG38"/>
  <c r="GH38"/>
  <c r="GI38"/>
  <c r="GJ38"/>
  <c r="GK38"/>
  <c r="GL38"/>
  <c r="GM38"/>
  <c r="GN38"/>
  <c r="GO38"/>
  <c r="GP38"/>
  <c r="GQ38"/>
  <c r="GR38"/>
  <c r="GS38"/>
  <c r="GT38"/>
  <c r="GU38"/>
  <c r="GW38"/>
  <c r="GZ38"/>
  <c r="GV38"/>
  <c r="GX38"/>
  <c r="GY38"/>
  <c r="HB38"/>
  <c r="DR38"/>
  <c r="FM25"/>
  <c r="FN25"/>
  <c r="FO25"/>
  <c r="FP25"/>
  <c r="FQ25"/>
  <c r="FR25"/>
  <c r="FS25"/>
  <c r="FT25"/>
  <c r="FU25"/>
  <c r="FV25"/>
  <c r="FW25"/>
  <c r="FX25"/>
  <c r="FY25"/>
  <c r="FZ25"/>
  <c r="GA25"/>
  <c r="GB25"/>
  <c r="GC25"/>
  <c r="GD25"/>
  <c r="GE25"/>
  <c r="GG25"/>
  <c r="GH25"/>
  <c r="GI25"/>
  <c r="GJ25"/>
  <c r="GK25"/>
  <c r="GL25"/>
  <c r="GM25"/>
  <c r="GN25"/>
  <c r="GO25"/>
  <c r="GP25"/>
  <c r="GQ25"/>
  <c r="GR25"/>
  <c r="GS25"/>
  <c r="GT25"/>
  <c r="GU25"/>
  <c r="GV25"/>
  <c r="GW25"/>
  <c r="GX25"/>
  <c r="GY25"/>
  <c r="GZ25"/>
  <c r="HB25"/>
  <c r="DR25"/>
  <c r="BP26"/>
  <c r="BQ26"/>
  <c r="BR26"/>
  <c r="BS26"/>
  <c r="BT26"/>
  <c r="BU26"/>
  <c r="BV26"/>
  <c r="BW26"/>
  <c r="BX26"/>
  <c r="BY26"/>
  <c r="BZ26"/>
  <c r="CA26"/>
  <c r="CB26"/>
  <c r="CC26"/>
  <c r="CD26"/>
  <c r="CE26"/>
  <c r="CF26"/>
  <c r="CG26"/>
  <c r="CH26"/>
  <c r="CJ26"/>
  <c r="CK26"/>
  <c r="CL26"/>
  <c r="CM26"/>
  <c r="CN26"/>
  <c r="CO26"/>
  <c r="CP26"/>
  <c r="CQ26"/>
  <c r="CR26"/>
  <c r="CS26"/>
  <c r="CT26"/>
  <c r="CU26"/>
  <c r="CV26"/>
  <c r="CW26"/>
  <c r="CX26"/>
  <c r="CY26"/>
  <c r="CZ26"/>
  <c r="DA26"/>
  <c r="DB26"/>
  <c r="DC26"/>
  <c r="DE26"/>
  <c r="DQ26"/>
  <c r="BP27"/>
  <c r="BQ27"/>
  <c r="BR27"/>
  <c r="BS27"/>
  <c r="BT27"/>
  <c r="BU27"/>
  <c r="BV27"/>
  <c r="BW27"/>
  <c r="BX27"/>
  <c r="BY27"/>
  <c r="BZ27"/>
  <c r="CA27"/>
  <c r="CB27"/>
  <c r="CC27"/>
  <c r="CD27"/>
  <c r="CE27"/>
  <c r="CF27"/>
  <c r="CG27"/>
  <c r="CH27"/>
  <c r="CJ27"/>
  <c r="CK27"/>
  <c r="CL27"/>
  <c r="CM27"/>
  <c r="CN27"/>
  <c r="CO27"/>
  <c r="CP27"/>
  <c r="CQ27"/>
  <c r="CR27"/>
  <c r="CS27"/>
  <c r="CT27"/>
  <c r="CU27"/>
  <c r="CV27"/>
  <c r="CW27"/>
  <c r="CX27"/>
  <c r="CY27"/>
  <c r="CZ27"/>
  <c r="DA27"/>
  <c r="DB27"/>
  <c r="DC27"/>
  <c r="DE27"/>
  <c r="DQ27"/>
  <c r="BP28"/>
  <c r="BQ28"/>
  <c r="BR28"/>
  <c r="BS28"/>
  <c r="BT28"/>
  <c r="BU28"/>
  <c r="BV28"/>
  <c r="BW28"/>
  <c r="BX28"/>
  <c r="BY28"/>
  <c r="BZ28"/>
  <c r="CA28"/>
  <c r="CB28"/>
  <c r="CC28"/>
  <c r="CD28"/>
  <c r="CE28"/>
  <c r="CF28"/>
  <c r="CG28"/>
  <c r="CH28"/>
  <c r="CJ28"/>
  <c r="CK28"/>
  <c r="CL28"/>
  <c r="CM28"/>
  <c r="CN28"/>
  <c r="CO28"/>
  <c r="CP28"/>
  <c r="CQ28"/>
  <c r="CR28"/>
  <c r="CS28"/>
  <c r="CT28"/>
  <c r="CU28"/>
  <c r="CV28"/>
  <c r="CW28"/>
  <c r="CX28"/>
  <c r="CY28"/>
  <c r="CZ28"/>
  <c r="DA28"/>
  <c r="DB28"/>
  <c r="DC28"/>
  <c r="DE28"/>
  <c r="DQ28"/>
  <c r="BP29"/>
  <c r="BQ29"/>
  <c r="BR29"/>
  <c r="BS29"/>
  <c r="BT29"/>
  <c r="BU29"/>
  <c r="BV29"/>
  <c r="BW29"/>
  <c r="BX29"/>
  <c r="BY29"/>
  <c r="BZ29"/>
  <c r="CA29"/>
  <c r="CB29"/>
  <c r="CC29"/>
  <c r="CD29"/>
  <c r="CE29"/>
  <c r="CF29"/>
  <c r="CG29"/>
  <c r="CH29"/>
  <c r="CJ29"/>
  <c r="CK29"/>
  <c r="CL29"/>
  <c r="CM29"/>
  <c r="CN29"/>
  <c r="CO29"/>
  <c r="CP29"/>
  <c r="CQ29"/>
  <c r="CR29"/>
  <c r="CS29"/>
  <c r="CT29"/>
  <c r="CU29"/>
  <c r="CV29"/>
  <c r="CW29"/>
  <c r="CX29"/>
  <c r="CY29"/>
  <c r="CZ29"/>
  <c r="DA29"/>
  <c r="DB29"/>
  <c r="DC29"/>
  <c r="DE29"/>
  <c r="DQ29"/>
  <c r="BP30"/>
  <c r="BQ30"/>
  <c r="BR30"/>
  <c r="BS30"/>
  <c r="BT30"/>
  <c r="BU30"/>
  <c r="BV30"/>
  <c r="BW30"/>
  <c r="BX30"/>
  <c r="BY30"/>
  <c r="BZ30"/>
  <c r="CA30"/>
  <c r="CB30"/>
  <c r="CC30"/>
  <c r="CD30"/>
  <c r="CE30"/>
  <c r="CF30"/>
  <c r="CG30"/>
  <c r="CH30"/>
  <c r="CJ30"/>
  <c r="CK30"/>
  <c r="CL30"/>
  <c r="CM30"/>
  <c r="CN30"/>
  <c r="CO30"/>
  <c r="CP30"/>
  <c r="CQ30"/>
  <c r="CR30"/>
  <c r="CS30"/>
  <c r="CT30"/>
  <c r="CU30"/>
  <c r="CV30"/>
  <c r="CW30"/>
  <c r="CX30"/>
  <c r="CY30"/>
  <c r="CZ30"/>
  <c r="DA30"/>
  <c r="DB30"/>
  <c r="DC30"/>
  <c r="DE30"/>
  <c r="DQ30"/>
  <c r="BP31"/>
  <c r="BQ31"/>
  <c r="BR31"/>
  <c r="BS31"/>
  <c r="BT31"/>
  <c r="BU31"/>
  <c r="BV31"/>
  <c r="BW31"/>
  <c r="BX31"/>
  <c r="BY31"/>
  <c r="BZ31"/>
  <c r="CA31"/>
  <c r="CB31"/>
  <c r="CC31"/>
  <c r="CD31"/>
  <c r="CE31"/>
  <c r="CF31"/>
  <c r="CG31"/>
  <c r="CH31"/>
  <c r="CJ31"/>
  <c r="CK31"/>
  <c r="CL31"/>
  <c r="CM31"/>
  <c r="CN31"/>
  <c r="CO31"/>
  <c r="CP31"/>
  <c r="CQ31"/>
  <c r="CR31"/>
  <c r="CS31"/>
  <c r="CT31"/>
  <c r="CU31"/>
  <c r="CV31"/>
  <c r="CW31"/>
  <c r="CX31"/>
  <c r="CY31"/>
  <c r="CZ31"/>
  <c r="DA31"/>
  <c r="DB31"/>
  <c r="DC31"/>
  <c r="DE31"/>
  <c r="DQ31"/>
  <c r="BP32"/>
  <c r="BQ32"/>
  <c r="BR32"/>
  <c r="BS32"/>
  <c r="BT32"/>
  <c r="BU32"/>
  <c r="BV32"/>
  <c r="BW32"/>
  <c r="BX32"/>
  <c r="BY32"/>
  <c r="BZ32"/>
  <c r="CA32"/>
  <c r="CB32"/>
  <c r="CC32"/>
  <c r="CD32"/>
  <c r="CE32"/>
  <c r="CF32"/>
  <c r="CG32"/>
  <c r="CH32"/>
  <c r="CJ32"/>
  <c r="CK32"/>
  <c r="CL32"/>
  <c r="CM32"/>
  <c r="CN32"/>
  <c r="CO32"/>
  <c r="CP32"/>
  <c r="CQ32"/>
  <c r="CR32"/>
  <c r="CS32"/>
  <c r="CT32"/>
  <c r="CU32"/>
  <c r="CV32"/>
  <c r="CW32"/>
  <c r="CX32"/>
  <c r="CY32"/>
  <c r="CZ32"/>
  <c r="DA32"/>
  <c r="DB32"/>
  <c r="DC32"/>
  <c r="DE32"/>
  <c r="DQ32"/>
  <c r="BP33"/>
  <c r="BQ33"/>
  <c r="BR33"/>
  <c r="BS33"/>
  <c r="BT33"/>
  <c r="BU33"/>
  <c r="BV33"/>
  <c r="BW33"/>
  <c r="BX33"/>
  <c r="BY33"/>
  <c r="BZ33"/>
  <c r="CA33"/>
  <c r="CB33"/>
  <c r="CC33"/>
  <c r="CD33"/>
  <c r="CE33"/>
  <c r="CF33"/>
  <c r="CG33"/>
  <c r="CH33"/>
  <c r="CJ33"/>
  <c r="CK33"/>
  <c r="CL33"/>
  <c r="CM33"/>
  <c r="CN33"/>
  <c r="CO33"/>
  <c r="CP33"/>
  <c r="CQ33"/>
  <c r="CR33"/>
  <c r="CS33"/>
  <c r="CT33"/>
  <c r="CU33"/>
  <c r="CV33"/>
  <c r="CW33"/>
  <c r="CX33"/>
  <c r="CY33"/>
  <c r="CZ33"/>
  <c r="DA33"/>
  <c r="DB33"/>
  <c r="DC33"/>
  <c r="DE33"/>
  <c r="DQ33"/>
  <c r="BP34"/>
  <c r="BQ34"/>
  <c r="BR34"/>
  <c r="BS34"/>
  <c r="BT34"/>
  <c r="BU34"/>
  <c r="BV34"/>
  <c r="BW34"/>
  <c r="BX34"/>
  <c r="BY34"/>
  <c r="BZ34"/>
  <c r="CA34"/>
  <c r="CB34"/>
  <c r="CC34"/>
  <c r="CD34"/>
  <c r="CE34"/>
  <c r="CF34"/>
  <c r="CG34"/>
  <c r="CH34"/>
  <c r="CJ34"/>
  <c r="CK34"/>
  <c r="CL34"/>
  <c r="CM34"/>
  <c r="CN34"/>
  <c r="CO34"/>
  <c r="CP34"/>
  <c r="CQ34"/>
  <c r="CR34"/>
  <c r="CS34"/>
  <c r="CT34"/>
  <c r="CU34"/>
  <c r="CV34"/>
  <c r="CW34"/>
  <c r="CX34"/>
  <c r="CY34"/>
  <c r="CZ34"/>
  <c r="DA34"/>
  <c r="DB34"/>
  <c r="DC34"/>
  <c r="DE34"/>
  <c r="DQ34"/>
  <c r="BP35"/>
  <c r="BQ35"/>
  <c r="BR35"/>
  <c r="BS35"/>
  <c r="BT35"/>
  <c r="BU35"/>
  <c r="BV35"/>
  <c r="BW35"/>
  <c r="BX35"/>
  <c r="BY35"/>
  <c r="BZ35"/>
  <c r="CA35"/>
  <c r="CB35"/>
  <c r="CC35"/>
  <c r="CD35"/>
  <c r="CE35"/>
  <c r="CF35"/>
  <c r="CG35"/>
  <c r="CH35"/>
  <c r="CJ35"/>
  <c r="CK35"/>
  <c r="CL35"/>
  <c r="CM35"/>
  <c r="CN35"/>
  <c r="CO35"/>
  <c r="CP35"/>
  <c r="CQ35"/>
  <c r="CR35"/>
  <c r="CS35"/>
  <c r="CT35"/>
  <c r="CU35"/>
  <c r="CV35"/>
  <c r="CW35"/>
  <c r="CX35"/>
  <c r="CY35"/>
  <c r="CZ35"/>
  <c r="DA35"/>
  <c r="DB35"/>
  <c r="DC35"/>
  <c r="DE35"/>
  <c r="DQ35"/>
  <c r="BP36"/>
  <c r="BQ36"/>
  <c r="BR36"/>
  <c r="BS36"/>
  <c r="BT36"/>
  <c r="BU36"/>
  <c r="BV36"/>
  <c r="BW36"/>
  <c r="BX36"/>
  <c r="BY36"/>
  <c r="BZ36"/>
  <c r="CA36"/>
  <c r="CB36"/>
  <c r="CC36"/>
  <c r="CD36"/>
  <c r="CE36"/>
  <c r="CF36"/>
  <c r="CG36"/>
  <c r="CH36"/>
  <c r="CJ36"/>
  <c r="CK36"/>
  <c r="CL36"/>
  <c r="CM36"/>
  <c r="CN36"/>
  <c r="CO36"/>
  <c r="CP36"/>
  <c r="CQ36"/>
  <c r="CR36"/>
  <c r="CS36"/>
  <c r="CT36"/>
  <c r="CU36"/>
  <c r="CV36"/>
  <c r="CW36"/>
  <c r="CX36"/>
  <c r="CY36"/>
  <c r="CZ36"/>
  <c r="DA36"/>
  <c r="DB36"/>
  <c r="DC36"/>
  <c r="DE36"/>
  <c r="DQ36"/>
  <c r="BP37"/>
  <c r="BQ37"/>
  <c r="BR37"/>
  <c r="BS37"/>
  <c r="BT37"/>
  <c r="BU37"/>
  <c r="BV37"/>
  <c r="BW37"/>
  <c r="BX37"/>
  <c r="BY37"/>
  <c r="BZ37"/>
  <c r="CA37"/>
  <c r="CB37"/>
  <c r="CC37"/>
  <c r="CD37"/>
  <c r="CE37"/>
  <c r="CF37"/>
  <c r="CG37"/>
  <c r="CH37"/>
  <c r="CJ37"/>
  <c r="CK37"/>
  <c r="CL37"/>
  <c r="CM37"/>
  <c r="CN37"/>
  <c r="CO37"/>
  <c r="CP37"/>
  <c r="CQ37"/>
  <c r="CR37"/>
  <c r="CS37"/>
  <c r="CT37"/>
  <c r="CU37"/>
  <c r="CV37"/>
  <c r="CW37"/>
  <c r="CX37"/>
  <c r="CY37"/>
  <c r="CZ37"/>
  <c r="DA37"/>
  <c r="DB37"/>
  <c r="DC37"/>
  <c r="DE37"/>
  <c r="DQ37"/>
  <c r="BP38"/>
  <c r="BQ38"/>
  <c r="BR38"/>
  <c r="BS38"/>
  <c r="BT38"/>
  <c r="BU38"/>
  <c r="BV38"/>
  <c r="BW38"/>
  <c r="BX38"/>
  <c r="BY38"/>
  <c r="BZ38"/>
  <c r="CA38"/>
  <c r="CB38"/>
  <c r="CC38"/>
  <c r="CD38"/>
  <c r="CE38"/>
  <c r="CF38"/>
  <c r="CG38"/>
  <c r="CH38"/>
  <c r="CJ38"/>
  <c r="CK38"/>
  <c r="CL38"/>
  <c r="CM38"/>
  <c r="CN38"/>
  <c r="CO38"/>
  <c r="CP38"/>
  <c r="CQ38"/>
  <c r="CR38"/>
  <c r="CS38"/>
  <c r="CT38"/>
  <c r="CU38"/>
  <c r="CV38"/>
  <c r="CW38"/>
  <c r="CX38"/>
  <c r="CY38"/>
  <c r="CZ38"/>
  <c r="DA38"/>
  <c r="DB38"/>
  <c r="DC38"/>
  <c r="DE38"/>
  <c r="DQ38"/>
  <c r="BP25"/>
  <c r="BQ25"/>
  <c r="BR25"/>
  <c r="BS25"/>
  <c r="BT25"/>
  <c r="BU25"/>
  <c r="BV25"/>
  <c r="BW25"/>
  <c r="BX25"/>
  <c r="BY25"/>
  <c r="BZ25"/>
  <c r="CA25"/>
  <c r="CB25"/>
  <c r="CC25"/>
  <c r="CD25"/>
  <c r="CE25"/>
  <c r="CF25"/>
  <c r="CG25"/>
  <c r="CH25"/>
  <c r="CJ25"/>
  <c r="CK25"/>
  <c r="CL25"/>
  <c r="CM25"/>
  <c r="CN25"/>
  <c r="CO25"/>
  <c r="CP25"/>
  <c r="CQ25"/>
  <c r="CR25"/>
  <c r="CS25"/>
  <c r="CT25"/>
  <c r="CU25"/>
  <c r="CV25"/>
  <c r="CW25"/>
  <c r="CX25"/>
  <c r="CY25"/>
  <c r="CZ25"/>
  <c r="DA25"/>
  <c r="DB25"/>
  <c r="DC25"/>
  <c r="DE25"/>
  <c r="DQ25"/>
  <c r="DG26"/>
  <c r="DW26"/>
  <c r="EA26"/>
  <c r="EC26"/>
  <c r="EG26"/>
  <c r="EI26"/>
  <c r="EM26"/>
  <c r="EO26"/>
  <c r="EQ26"/>
  <c r="ER26"/>
  <c r="EV26"/>
  <c r="EX26"/>
  <c r="FB26"/>
  <c r="FD26"/>
  <c r="FH26"/>
  <c r="FJ26"/>
  <c r="FL26"/>
  <c r="DP26"/>
  <c r="DG27"/>
  <c r="DW27"/>
  <c r="DX27"/>
  <c r="DY27"/>
  <c r="DZ27"/>
  <c r="EA27"/>
  <c r="EB27"/>
  <c r="EC27"/>
  <c r="ED27"/>
  <c r="EE27"/>
  <c r="EF27"/>
  <c r="EG27"/>
  <c r="EH27"/>
  <c r="EI27"/>
  <c r="EJ27"/>
  <c r="EK27"/>
  <c r="EL27"/>
  <c r="EM27"/>
  <c r="EN27"/>
  <c r="EO27"/>
  <c r="EQ27"/>
  <c r="ER27"/>
  <c r="ES27"/>
  <c r="ET27"/>
  <c r="EU27"/>
  <c r="EV27"/>
  <c r="EW27"/>
  <c r="EX27"/>
  <c r="EY27"/>
  <c r="EZ27"/>
  <c r="FA27"/>
  <c r="FB27"/>
  <c r="FC27"/>
  <c r="FD27"/>
  <c r="FE27"/>
  <c r="FF27"/>
  <c r="FG27"/>
  <c r="FH27"/>
  <c r="FI27"/>
  <c r="FJ27"/>
  <c r="FL27"/>
  <c r="DP27"/>
  <c r="DG28"/>
  <c r="DW28"/>
  <c r="DX28"/>
  <c r="DY28"/>
  <c r="DZ28"/>
  <c r="EA28"/>
  <c r="EB28"/>
  <c r="EC28"/>
  <c r="ED28"/>
  <c r="EE28"/>
  <c r="EF28"/>
  <c r="EG28"/>
  <c r="EH28"/>
  <c r="EI28"/>
  <c r="EJ28"/>
  <c r="EK28"/>
  <c r="EL28"/>
  <c r="EM28"/>
  <c r="EN28"/>
  <c r="EO28"/>
  <c r="EQ28"/>
  <c r="ER28"/>
  <c r="ES28"/>
  <c r="ET28"/>
  <c r="EU28"/>
  <c r="EV28"/>
  <c r="EW28"/>
  <c r="EX28"/>
  <c r="EY28"/>
  <c r="EZ28"/>
  <c r="FA28"/>
  <c r="FB28"/>
  <c r="FC28"/>
  <c r="FD28"/>
  <c r="FE28"/>
  <c r="FF28"/>
  <c r="FG28"/>
  <c r="FH28"/>
  <c r="FI28"/>
  <c r="FJ28"/>
  <c r="FL28"/>
  <c r="DP28"/>
  <c r="DG29"/>
  <c r="EB29"/>
  <c r="EN29"/>
  <c r="EQ29"/>
  <c r="EW29"/>
  <c r="FI29"/>
  <c r="FL29"/>
  <c r="DP29"/>
  <c r="DG30"/>
  <c r="DG31"/>
  <c r="DG32"/>
  <c r="DW32"/>
  <c r="DX32"/>
  <c r="DY32"/>
  <c r="DZ32"/>
  <c r="EA32"/>
  <c r="EB32"/>
  <c r="EC32"/>
  <c r="ED32"/>
  <c r="EE32"/>
  <c r="EF32"/>
  <c r="EG32"/>
  <c r="EH32"/>
  <c r="EI32"/>
  <c r="EJ32"/>
  <c r="EK32"/>
  <c r="EL32"/>
  <c r="EM32"/>
  <c r="EN32"/>
  <c r="EO32"/>
  <c r="EQ32"/>
  <c r="ER32"/>
  <c r="ES32"/>
  <c r="ET32"/>
  <c r="EU32"/>
  <c r="EV32"/>
  <c r="EW32"/>
  <c r="EX32"/>
  <c r="EY32"/>
  <c r="EZ32"/>
  <c r="FA32"/>
  <c r="FB32"/>
  <c r="FC32"/>
  <c r="FD32"/>
  <c r="FE32"/>
  <c r="FF32"/>
  <c r="FG32"/>
  <c r="FH32"/>
  <c r="FI32"/>
  <c r="FJ32"/>
  <c r="FL32"/>
  <c r="DP32"/>
  <c r="DG33"/>
  <c r="DW33"/>
  <c r="DX33"/>
  <c r="DY33"/>
  <c r="DZ33"/>
  <c r="EA33"/>
  <c r="EB33"/>
  <c r="EC33"/>
  <c r="ED33"/>
  <c r="EE33"/>
  <c r="EF33"/>
  <c r="EG33"/>
  <c r="EH33"/>
  <c r="EI33"/>
  <c r="EJ33"/>
  <c r="EK33"/>
  <c r="EL33"/>
  <c r="EM33"/>
  <c r="EN33"/>
  <c r="EO33"/>
  <c r="EQ33"/>
  <c r="ER33"/>
  <c r="ES33"/>
  <c r="ET33"/>
  <c r="EU33"/>
  <c r="EV33"/>
  <c r="EW33"/>
  <c r="EX33"/>
  <c r="EY33"/>
  <c r="EZ33"/>
  <c r="FA33"/>
  <c r="FB33"/>
  <c r="FC33"/>
  <c r="FD33"/>
  <c r="FE33"/>
  <c r="FF33"/>
  <c r="FG33"/>
  <c r="FH33"/>
  <c r="FI33"/>
  <c r="FJ33"/>
  <c r="FL33"/>
  <c r="DP33"/>
  <c r="DG34"/>
  <c r="DG35"/>
  <c r="DG36"/>
  <c r="DG37"/>
  <c r="DW37"/>
  <c r="DX37"/>
  <c r="DY37"/>
  <c r="DZ37"/>
  <c r="EA37"/>
  <c r="EB37"/>
  <c r="EC37"/>
  <c r="ED37"/>
  <c r="EE37"/>
  <c r="EF37"/>
  <c r="EG37"/>
  <c r="EH37"/>
  <c r="EI37"/>
  <c r="EJ37"/>
  <c r="EK37"/>
  <c r="EL37"/>
  <c r="EM37"/>
  <c r="EN37"/>
  <c r="EO37"/>
  <c r="EQ37"/>
  <c r="ER37"/>
  <c r="ES37"/>
  <c r="ET37"/>
  <c r="EU37"/>
  <c r="EV37"/>
  <c r="EW37"/>
  <c r="EX37"/>
  <c r="EY37"/>
  <c r="EZ37"/>
  <c r="FA37"/>
  <c r="FB37"/>
  <c r="FC37"/>
  <c r="FD37"/>
  <c r="FE37"/>
  <c r="FF37"/>
  <c r="FG37"/>
  <c r="FH37"/>
  <c r="FI37"/>
  <c r="FJ37"/>
  <c r="FL37"/>
  <c r="DP37"/>
  <c r="DG38"/>
  <c r="DG25"/>
  <c r="ER25"/>
  <c r="ES25"/>
  <c r="ET25"/>
  <c r="EU25"/>
  <c r="EV25"/>
  <c r="EW25"/>
  <c r="EX25"/>
  <c r="EY25"/>
  <c r="EZ25"/>
  <c r="FA25"/>
  <c r="FB25"/>
  <c r="FC25"/>
  <c r="FD25"/>
  <c r="FE25"/>
  <c r="FF25"/>
  <c r="FG25"/>
  <c r="FH25"/>
  <c r="FI25"/>
  <c r="FJ25"/>
  <c r="FL25"/>
  <c r="DW25"/>
  <c r="DX25"/>
  <c r="DY25"/>
  <c r="DZ25"/>
  <c r="EA25"/>
  <c r="EB25"/>
  <c r="EC25"/>
  <c r="ED25"/>
  <c r="EE25"/>
  <c r="EF25"/>
  <c r="EG25"/>
  <c r="EH25"/>
  <c r="EI25"/>
  <c r="EJ25"/>
  <c r="EK25"/>
  <c r="EL25"/>
  <c r="EM25"/>
  <c r="EN25"/>
  <c r="EO25"/>
  <c r="EQ25"/>
  <c r="DP25"/>
  <c r="Z26"/>
  <c r="AA26"/>
  <c r="AB26"/>
  <c r="AC26"/>
  <c r="AD26"/>
  <c r="AE26"/>
  <c r="AF26"/>
  <c r="AG26"/>
  <c r="AH26"/>
  <c r="AI26"/>
  <c r="AJ26"/>
  <c r="AK26"/>
  <c r="AL26"/>
  <c r="AM26"/>
  <c r="AN26"/>
  <c r="AO26"/>
  <c r="AP26"/>
  <c r="AQ26"/>
  <c r="AR26"/>
  <c r="AT26"/>
  <c r="AU26"/>
  <c r="AV26"/>
  <c r="AW26"/>
  <c r="AX26"/>
  <c r="AY26"/>
  <c r="AZ26"/>
  <c r="BA26"/>
  <c r="BB26"/>
  <c r="BC26"/>
  <c r="BD26"/>
  <c r="BE26"/>
  <c r="BF26"/>
  <c r="BG26"/>
  <c r="BH26"/>
  <c r="BI26"/>
  <c r="BJ26"/>
  <c r="BK26"/>
  <c r="BL26"/>
  <c r="BM26"/>
  <c r="BO26"/>
  <c r="DN26"/>
  <c r="Z27"/>
  <c r="AA27"/>
  <c r="AB27"/>
  <c r="AC27"/>
  <c r="AD27"/>
  <c r="AE27"/>
  <c r="AF27"/>
  <c r="AG27"/>
  <c r="AH27"/>
  <c r="AI27"/>
  <c r="AJ27"/>
  <c r="AK27"/>
  <c r="AL27"/>
  <c r="AM27"/>
  <c r="AN27"/>
  <c r="AO27"/>
  <c r="AP27"/>
  <c r="AQ27"/>
  <c r="AR27"/>
  <c r="AT27"/>
  <c r="AU27"/>
  <c r="AV27"/>
  <c r="AW27"/>
  <c r="AX27"/>
  <c r="AY27"/>
  <c r="AZ27"/>
  <c r="BA27"/>
  <c r="BB27"/>
  <c r="BC27"/>
  <c r="BD27"/>
  <c r="BE27"/>
  <c r="BF27"/>
  <c r="BG27"/>
  <c r="BH27"/>
  <c r="BI27"/>
  <c r="BJ27"/>
  <c r="BK27"/>
  <c r="BL27"/>
  <c r="BM27"/>
  <c r="BO27"/>
  <c r="DN27"/>
  <c r="Z28"/>
  <c r="AA28"/>
  <c r="AB28"/>
  <c r="AC28"/>
  <c r="AD28"/>
  <c r="AE28"/>
  <c r="AF28"/>
  <c r="AG28"/>
  <c r="AH28"/>
  <c r="AI28"/>
  <c r="AJ28"/>
  <c r="AK28"/>
  <c r="AL28"/>
  <c r="AM28"/>
  <c r="AN28"/>
  <c r="AO28"/>
  <c r="AP28"/>
  <c r="AQ28"/>
  <c r="AR28"/>
  <c r="AT28"/>
  <c r="AU28"/>
  <c r="AV28"/>
  <c r="AW28"/>
  <c r="AX28"/>
  <c r="AY28"/>
  <c r="AZ28"/>
  <c r="BA28"/>
  <c r="BB28"/>
  <c r="BC28"/>
  <c r="BD28"/>
  <c r="BE28"/>
  <c r="BF28"/>
  <c r="BG28"/>
  <c r="BH28"/>
  <c r="BI28"/>
  <c r="BJ28"/>
  <c r="BK28"/>
  <c r="BL28"/>
  <c r="BM28"/>
  <c r="BO28"/>
  <c r="DN28"/>
  <c r="Z29"/>
  <c r="AA29"/>
  <c r="AB29"/>
  <c r="AC29"/>
  <c r="AD29"/>
  <c r="AE29"/>
  <c r="AF29"/>
  <c r="AG29"/>
  <c r="AH29"/>
  <c r="AI29"/>
  <c r="AJ29"/>
  <c r="AK29"/>
  <c r="AL29"/>
  <c r="AM29"/>
  <c r="AN29"/>
  <c r="AO29"/>
  <c r="AP29"/>
  <c r="AQ29"/>
  <c r="AR29"/>
  <c r="AT29"/>
  <c r="AU29"/>
  <c r="AV29"/>
  <c r="AW29"/>
  <c r="AX29"/>
  <c r="AY29"/>
  <c r="AZ29"/>
  <c r="BA29"/>
  <c r="BB29"/>
  <c r="BC29"/>
  <c r="BD29"/>
  <c r="BE29"/>
  <c r="BF29"/>
  <c r="BG29"/>
  <c r="BH29"/>
  <c r="BI29"/>
  <c r="BJ29"/>
  <c r="BK29"/>
  <c r="BL29"/>
  <c r="BM29"/>
  <c r="BO29"/>
  <c r="DN29"/>
  <c r="Z30"/>
  <c r="AA30"/>
  <c r="AB30"/>
  <c r="AC30"/>
  <c r="AD30"/>
  <c r="AE30"/>
  <c r="AF30"/>
  <c r="AG30"/>
  <c r="AH30"/>
  <c r="AI30"/>
  <c r="AJ30"/>
  <c r="AK30"/>
  <c r="AL30"/>
  <c r="AM30"/>
  <c r="AN30"/>
  <c r="AO30"/>
  <c r="AP30"/>
  <c r="AQ30"/>
  <c r="AR30"/>
  <c r="AT30"/>
  <c r="AU30"/>
  <c r="AV30"/>
  <c r="AW30"/>
  <c r="AX30"/>
  <c r="AY30"/>
  <c r="AZ30"/>
  <c r="BA30"/>
  <c r="BB30"/>
  <c r="BC30"/>
  <c r="BD30"/>
  <c r="BE30"/>
  <c r="BF30"/>
  <c r="BG30"/>
  <c r="BH30"/>
  <c r="BI30"/>
  <c r="BJ30"/>
  <c r="BK30"/>
  <c r="BL30"/>
  <c r="BM30"/>
  <c r="BO30"/>
  <c r="DN30"/>
  <c r="Z31"/>
  <c r="AA31"/>
  <c r="AB31"/>
  <c r="AC31"/>
  <c r="AD31"/>
  <c r="AE31"/>
  <c r="AF31"/>
  <c r="AG31"/>
  <c r="AH31"/>
  <c r="AI31"/>
  <c r="AJ31"/>
  <c r="AK31"/>
  <c r="AL31"/>
  <c r="AM31"/>
  <c r="AN31"/>
  <c r="AO31"/>
  <c r="AP31"/>
  <c r="AQ31"/>
  <c r="AR31"/>
  <c r="AT31"/>
  <c r="AU31"/>
  <c r="AV31"/>
  <c r="AW31"/>
  <c r="AX31"/>
  <c r="AY31"/>
  <c r="AZ31"/>
  <c r="BA31"/>
  <c r="BB31"/>
  <c r="BC31"/>
  <c r="BD31"/>
  <c r="BE31"/>
  <c r="BF31"/>
  <c r="BG31"/>
  <c r="BH31"/>
  <c r="BI31"/>
  <c r="BJ31"/>
  <c r="BK31"/>
  <c r="BL31"/>
  <c r="BM31"/>
  <c r="BO31"/>
  <c r="DN31"/>
  <c r="Z32"/>
  <c r="AA32"/>
  <c r="AB32"/>
  <c r="AC32"/>
  <c r="AD32"/>
  <c r="AE32"/>
  <c r="AF32"/>
  <c r="AG32"/>
  <c r="AH32"/>
  <c r="AI32"/>
  <c r="AJ32"/>
  <c r="AK32"/>
  <c r="AL32"/>
  <c r="AM32"/>
  <c r="AN32"/>
  <c r="AO32"/>
  <c r="AP32"/>
  <c r="AQ32"/>
  <c r="AR32"/>
  <c r="AT32"/>
  <c r="AU32"/>
  <c r="AV32"/>
  <c r="AW32"/>
  <c r="AX32"/>
  <c r="AY32"/>
  <c r="AZ32"/>
  <c r="BA32"/>
  <c r="BB32"/>
  <c r="BC32"/>
  <c r="BD32"/>
  <c r="BE32"/>
  <c r="BF32"/>
  <c r="BG32"/>
  <c r="BH32"/>
  <c r="BI32"/>
  <c r="BJ32"/>
  <c r="BK32"/>
  <c r="BL32"/>
  <c r="BM32"/>
  <c r="BO32"/>
  <c r="DN32"/>
  <c r="Z33"/>
  <c r="AA33"/>
  <c r="AB33"/>
  <c r="AC33"/>
  <c r="AD33"/>
  <c r="AE33"/>
  <c r="AF33"/>
  <c r="AG33"/>
  <c r="AH33"/>
  <c r="AI33"/>
  <c r="AJ33"/>
  <c r="AK33"/>
  <c r="AL33"/>
  <c r="AM33"/>
  <c r="AN33"/>
  <c r="AO33"/>
  <c r="AP33"/>
  <c r="AQ33"/>
  <c r="AR33"/>
  <c r="AT33"/>
  <c r="AU33"/>
  <c r="AV33"/>
  <c r="AW33"/>
  <c r="AX33"/>
  <c r="AY33"/>
  <c r="AZ33"/>
  <c r="BA33"/>
  <c r="BB33"/>
  <c r="BC33"/>
  <c r="BD33"/>
  <c r="BE33"/>
  <c r="BF33"/>
  <c r="BG33"/>
  <c r="BH33"/>
  <c r="BI33"/>
  <c r="BJ33"/>
  <c r="BK33"/>
  <c r="BL33"/>
  <c r="BM33"/>
  <c r="BO33"/>
  <c r="DN33"/>
  <c r="Z34"/>
  <c r="AA34"/>
  <c r="AB34"/>
  <c r="AC34"/>
  <c r="AD34"/>
  <c r="AE34"/>
  <c r="AF34"/>
  <c r="AG34"/>
  <c r="AH34"/>
  <c r="AI34"/>
  <c r="AJ34"/>
  <c r="AK34"/>
  <c r="AL34"/>
  <c r="AM34"/>
  <c r="AN34"/>
  <c r="AO34"/>
  <c r="AP34"/>
  <c r="AQ34"/>
  <c r="AR34"/>
  <c r="AT34"/>
  <c r="AU34"/>
  <c r="AV34"/>
  <c r="AW34"/>
  <c r="AX34"/>
  <c r="AY34"/>
  <c r="AZ34"/>
  <c r="BA34"/>
  <c r="BB34"/>
  <c r="BC34"/>
  <c r="BD34"/>
  <c r="BE34"/>
  <c r="BF34"/>
  <c r="BG34"/>
  <c r="BH34"/>
  <c r="BI34"/>
  <c r="BJ34"/>
  <c r="BK34"/>
  <c r="BL34"/>
  <c r="BM34"/>
  <c r="BO34"/>
  <c r="DN34"/>
  <c r="Z35"/>
  <c r="AA35"/>
  <c r="AB35"/>
  <c r="AC35"/>
  <c r="AD35"/>
  <c r="AE35"/>
  <c r="AF35"/>
  <c r="AG35"/>
  <c r="AH35"/>
  <c r="AI35"/>
  <c r="AJ35"/>
  <c r="AK35"/>
  <c r="AL35"/>
  <c r="AM35"/>
  <c r="AN35"/>
  <c r="AO35"/>
  <c r="AP35"/>
  <c r="AQ35"/>
  <c r="AR35"/>
  <c r="AT35"/>
  <c r="AU35"/>
  <c r="AV35"/>
  <c r="AW35"/>
  <c r="AX35"/>
  <c r="AY35"/>
  <c r="AZ35"/>
  <c r="BA35"/>
  <c r="BB35"/>
  <c r="BC35"/>
  <c r="BD35"/>
  <c r="BE35"/>
  <c r="BF35"/>
  <c r="BG35"/>
  <c r="BH35"/>
  <c r="BI35"/>
  <c r="BJ35"/>
  <c r="BK35"/>
  <c r="BL35"/>
  <c r="BM35"/>
  <c r="BO35"/>
  <c r="DN35"/>
  <c r="Z36"/>
  <c r="AA36"/>
  <c r="AB36"/>
  <c r="AC36"/>
  <c r="AD36"/>
  <c r="AE36"/>
  <c r="AF36"/>
  <c r="AG36"/>
  <c r="AH36"/>
  <c r="AI36"/>
  <c r="AJ36"/>
  <c r="AK36"/>
  <c r="AL36"/>
  <c r="AM36"/>
  <c r="AN36"/>
  <c r="AO36"/>
  <c r="AP36"/>
  <c r="AQ36"/>
  <c r="AR36"/>
  <c r="AT36"/>
  <c r="AU36"/>
  <c r="AV36"/>
  <c r="AW36"/>
  <c r="AX36"/>
  <c r="AY36"/>
  <c r="AZ36"/>
  <c r="BA36"/>
  <c r="BB36"/>
  <c r="BC36"/>
  <c r="BD36"/>
  <c r="BE36"/>
  <c r="BF36"/>
  <c r="BG36"/>
  <c r="BH36"/>
  <c r="BI36"/>
  <c r="BJ36"/>
  <c r="BK36"/>
  <c r="BL36"/>
  <c r="BM36"/>
  <c r="BO36"/>
  <c r="DN36"/>
  <c r="Z37"/>
  <c r="AA37"/>
  <c r="AB37"/>
  <c r="AC37"/>
  <c r="AD37"/>
  <c r="AE37"/>
  <c r="AF37"/>
  <c r="AG37"/>
  <c r="AH37"/>
  <c r="AI37"/>
  <c r="AJ37"/>
  <c r="AK37"/>
  <c r="AL37"/>
  <c r="AM37"/>
  <c r="AN37"/>
  <c r="AO37"/>
  <c r="AP37"/>
  <c r="AQ37"/>
  <c r="AR37"/>
  <c r="AT37"/>
  <c r="AU37"/>
  <c r="AV37"/>
  <c r="AW37"/>
  <c r="AX37"/>
  <c r="AY37"/>
  <c r="AZ37"/>
  <c r="BA37"/>
  <c r="BB37"/>
  <c r="BC37"/>
  <c r="BD37"/>
  <c r="BE37"/>
  <c r="BF37"/>
  <c r="BG37"/>
  <c r="BH37"/>
  <c r="BI37"/>
  <c r="BJ37"/>
  <c r="BK37"/>
  <c r="BL37"/>
  <c r="BM37"/>
  <c r="BO37"/>
  <c r="DN37"/>
  <c r="Z38"/>
  <c r="AA38"/>
  <c r="AB38"/>
  <c r="AC38"/>
  <c r="AD38"/>
  <c r="AE38"/>
  <c r="AF38"/>
  <c r="AG38"/>
  <c r="AH38"/>
  <c r="AI38"/>
  <c r="AJ38"/>
  <c r="AK38"/>
  <c r="AL38"/>
  <c r="AM38"/>
  <c r="AN38"/>
  <c r="AO38"/>
  <c r="AP38"/>
  <c r="AQ38"/>
  <c r="AR38"/>
  <c r="AT38"/>
  <c r="AU38"/>
  <c r="AV38"/>
  <c r="AW38"/>
  <c r="AX38"/>
  <c r="AY38"/>
  <c r="AZ38"/>
  <c r="BA38"/>
  <c r="BB38"/>
  <c r="BC38"/>
  <c r="BD38"/>
  <c r="BE38"/>
  <c r="BF38"/>
  <c r="BG38"/>
  <c r="BH38"/>
  <c r="BI38"/>
  <c r="BJ38"/>
  <c r="BK38"/>
  <c r="BL38"/>
  <c r="BM38"/>
  <c r="BO38"/>
  <c r="DN38"/>
  <c r="Z25"/>
  <c r="AA25"/>
  <c r="AB25"/>
  <c r="AC25"/>
  <c r="AD25"/>
  <c r="AE25"/>
  <c r="AF25"/>
  <c r="AG25"/>
  <c r="AH25"/>
  <c r="AI25"/>
  <c r="AJ25"/>
  <c r="AK25"/>
  <c r="AL25"/>
  <c r="AM25"/>
  <c r="AN25"/>
  <c r="AO25"/>
  <c r="AP25"/>
  <c r="AQ25"/>
  <c r="AR25"/>
  <c r="AT25"/>
  <c r="AU25"/>
  <c r="AV25"/>
  <c r="AW25"/>
  <c r="AX25"/>
  <c r="AY25"/>
  <c r="AZ25"/>
  <c r="BA25"/>
  <c r="BB25"/>
  <c r="BC25"/>
  <c r="BD25"/>
  <c r="BE25"/>
  <c r="BF25"/>
  <c r="BG25"/>
  <c r="BH25"/>
  <c r="BI25"/>
  <c r="BJ25"/>
  <c r="BK25"/>
  <c r="BL25"/>
  <c r="BM25"/>
  <c r="BO25"/>
  <c r="DN25"/>
  <c r="DI26"/>
  <c r="DI27"/>
  <c r="DI28"/>
  <c r="DI29"/>
  <c r="DI30"/>
  <c r="DI31"/>
  <c r="DI32"/>
  <c r="DI33"/>
  <c r="DI34"/>
  <c r="DI35"/>
  <c r="DI36"/>
  <c r="DI37"/>
  <c r="DI38"/>
  <c r="DI25"/>
  <c r="DH26"/>
  <c r="DH27"/>
  <c r="DH28"/>
  <c r="DH29"/>
  <c r="DH30"/>
  <c r="DH31"/>
  <c r="DH32"/>
  <c r="DH33"/>
  <c r="DH34"/>
  <c r="DH35"/>
  <c r="DH36"/>
  <c r="DH37"/>
  <c r="DH38"/>
  <c r="DH25"/>
  <c r="DG6"/>
  <c r="DW6"/>
  <c r="DX6"/>
  <c r="DY6"/>
  <c r="DZ6"/>
  <c r="EA6"/>
  <c r="EB6"/>
  <c r="EC6"/>
  <c r="ED6"/>
  <c r="EE6"/>
  <c r="EF6"/>
  <c r="EG6"/>
  <c r="EH6"/>
  <c r="EI6"/>
  <c r="EJ6"/>
  <c r="EK6"/>
  <c r="EL6"/>
  <c r="EM6"/>
  <c r="EN6"/>
  <c r="EO6"/>
  <c r="EQ6"/>
  <c r="ER6"/>
  <c r="ES6"/>
  <c r="ET6"/>
  <c r="EU6"/>
  <c r="EV6"/>
  <c r="EW6"/>
  <c r="EX6"/>
  <c r="EY6"/>
  <c r="EZ6"/>
  <c r="FA6"/>
  <c r="FB6"/>
  <c r="FC6"/>
  <c r="FD6"/>
  <c r="FE6"/>
  <c r="FF6"/>
  <c r="FG6"/>
  <c r="FH6"/>
  <c r="FI6"/>
  <c r="FJ6"/>
  <c r="FL6"/>
  <c r="DP6"/>
  <c r="DG7"/>
  <c r="DW7"/>
  <c r="DX7"/>
  <c r="DY7"/>
  <c r="DZ7"/>
  <c r="EA7"/>
  <c r="EB7"/>
  <c r="EC7"/>
  <c r="ED7"/>
  <c r="EE7"/>
  <c r="EF7"/>
  <c r="EG7"/>
  <c r="EH7"/>
  <c r="EI7"/>
  <c r="EJ7"/>
  <c r="EK7"/>
  <c r="EL7"/>
  <c r="EM7"/>
  <c r="EN7"/>
  <c r="EO7"/>
  <c r="EQ7"/>
  <c r="ER7"/>
  <c r="ES7"/>
  <c r="ET7"/>
  <c r="EU7"/>
  <c r="EV7"/>
  <c r="EW7"/>
  <c r="EX7"/>
  <c r="EY7"/>
  <c r="EZ7"/>
  <c r="FA7"/>
  <c r="FB7"/>
  <c r="FC7"/>
  <c r="FD7"/>
  <c r="FE7"/>
  <c r="FF7"/>
  <c r="FG7"/>
  <c r="FH7"/>
  <c r="FI7"/>
  <c r="FJ7"/>
  <c r="FL7"/>
  <c r="DP7"/>
  <c r="DG8"/>
  <c r="DW8"/>
  <c r="DX8"/>
  <c r="DY8"/>
  <c r="DZ8"/>
  <c r="EA8"/>
  <c r="EB8"/>
  <c r="EC8"/>
  <c r="ED8"/>
  <c r="EE8"/>
  <c r="EF8"/>
  <c r="EG8"/>
  <c r="EH8"/>
  <c r="EI8"/>
  <c r="EJ8"/>
  <c r="EK8"/>
  <c r="EL8"/>
  <c r="EM8"/>
  <c r="EN8"/>
  <c r="EO8"/>
  <c r="EQ8"/>
  <c r="ER8"/>
  <c r="ES8"/>
  <c r="ET8"/>
  <c r="EU8"/>
  <c r="EV8"/>
  <c r="EW8"/>
  <c r="EX8"/>
  <c r="EY8"/>
  <c r="EZ8"/>
  <c r="FA8"/>
  <c r="FB8"/>
  <c r="FC8"/>
  <c r="FD8"/>
  <c r="FE8"/>
  <c r="FF8"/>
  <c r="FG8"/>
  <c r="FH8"/>
  <c r="FI8"/>
  <c r="FJ8"/>
  <c r="FL8"/>
  <c r="DP8"/>
  <c r="DG9"/>
  <c r="DW9"/>
  <c r="DX9"/>
  <c r="DY9"/>
  <c r="DZ9"/>
  <c r="EA9"/>
  <c r="EB9"/>
  <c r="EC9"/>
  <c r="ED9"/>
  <c r="EE9"/>
  <c r="EF9"/>
  <c r="EG9"/>
  <c r="EH9"/>
  <c r="EI9"/>
  <c r="EJ9"/>
  <c r="EK9"/>
  <c r="EL9"/>
  <c r="EM9"/>
  <c r="EN9"/>
  <c r="EO9"/>
  <c r="EQ9"/>
  <c r="ER9"/>
  <c r="ES9"/>
  <c r="ET9"/>
  <c r="EU9"/>
  <c r="EV9"/>
  <c r="EW9"/>
  <c r="EX9"/>
  <c r="EY9"/>
  <c r="EZ9"/>
  <c r="FA9"/>
  <c r="FB9"/>
  <c r="FC9"/>
  <c r="FD9"/>
  <c r="FE9"/>
  <c r="FF9"/>
  <c r="FG9"/>
  <c r="FH9"/>
  <c r="FI9"/>
  <c r="FJ9"/>
  <c r="FL9"/>
  <c r="DP9"/>
  <c r="DG10"/>
  <c r="DG11"/>
  <c r="DG12"/>
  <c r="DG13"/>
  <c r="DW13"/>
  <c r="DX13"/>
  <c r="DY13"/>
  <c r="DZ13"/>
  <c r="EA13"/>
  <c r="EB13"/>
  <c r="EC13"/>
  <c r="ED13"/>
  <c r="EE13"/>
  <c r="EF13"/>
  <c r="EG13"/>
  <c r="EH13"/>
  <c r="EI13"/>
  <c r="EJ13"/>
  <c r="EK13"/>
  <c r="EL13"/>
  <c r="EM13"/>
  <c r="EN13"/>
  <c r="EO13"/>
  <c r="EQ13"/>
  <c r="ER13"/>
  <c r="ES13"/>
  <c r="ET13"/>
  <c r="EU13"/>
  <c r="EV13"/>
  <c r="EW13"/>
  <c r="EX13"/>
  <c r="EY13"/>
  <c r="EZ13"/>
  <c r="FA13"/>
  <c r="FB13"/>
  <c r="FC13"/>
  <c r="FD13"/>
  <c r="FE13"/>
  <c r="FF13"/>
  <c r="FG13"/>
  <c r="FH13"/>
  <c r="FI13"/>
  <c r="FJ13"/>
  <c r="FL13"/>
  <c r="DP13"/>
  <c r="DG14"/>
  <c r="DG15"/>
  <c r="DG16"/>
  <c r="DG17"/>
  <c r="DW17"/>
  <c r="DX17"/>
  <c r="DY17"/>
  <c r="DZ17"/>
  <c r="EA17"/>
  <c r="EB17"/>
  <c r="EC17"/>
  <c r="ED17"/>
  <c r="EE17"/>
  <c r="EF17"/>
  <c r="EG17"/>
  <c r="EH17"/>
  <c r="EI17"/>
  <c r="EJ17"/>
  <c r="EK17"/>
  <c r="EL17"/>
  <c r="EM17"/>
  <c r="EN17"/>
  <c r="EO17"/>
  <c r="EQ17"/>
  <c r="ER17"/>
  <c r="ES17"/>
  <c r="ET17"/>
  <c r="EU17"/>
  <c r="EV17"/>
  <c r="EW17"/>
  <c r="EX17"/>
  <c r="EY17"/>
  <c r="EZ17"/>
  <c r="FA17"/>
  <c r="FB17"/>
  <c r="FC17"/>
  <c r="FD17"/>
  <c r="FE17"/>
  <c r="FF17"/>
  <c r="FG17"/>
  <c r="FH17"/>
  <c r="FI17"/>
  <c r="FJ17"/>
  <c r="FL17"/>
  <c r="DP17"/>
  <c r="DG18"/>
  <c r="DW18"/>
  <c r="DX18"/>
  <c r="DY18"/>
  <c r="DZ18"/>
  <c r="EA18"/>
  <c r="EB18"/>
  <c r="EC18"/>
  <c r="ED18"/>
  <c r="EE18"/>
  <c r="EF18"/>
  <c r="EG18"/>
  <c r="EH18"/>
  <c r="EI18"/>
  <c r="EJ18"/>
  <c r="EK18"/>
  <c r="EL18"/>
  <c r="EM18"/>
  <c r="EN18"/>
  <c r="EO18"/>
  <c r="EQ18"/>
  <c r="ER18"/>
  <c r="ES18"/>
  <c r="ET18"/>
  <c r="EU18"/>
  <c r="EV18"/>
  <c r="EW18"/>
  <c r="EX18"/>
  <c r="EY18"/>
  <c r="EZ18"/>
  <c r="FA18"/>
  <c r="FB18"/>
  <c r="FC18"/>
  <c r="FD18"/>
  <c r="FE18"/>
  <c r="FF18"/>
  <c r="FG18"/>
  <c r="FH18"/>
  <c r="FI18"/>
  <c r="FJ18"/>
  <c r="FL18"/>
  <c r="DP18"/>
  <c r="DG5"/>
  <c r="FM6"/>
  <c r="FN6"/>
  <c r="FO6"/>
  <c r="FP6"/>
  <c r="FQ6"/>
  <c r="FR6"/>
  <c r="FS6"/>
  <c r="FT6"/>
  <c r="FU6"/>
  <c r="FV6"/>
  <c r="FW6"/>
  <c r="FX6"/>
  <c r="FY6"/>
  <c r="FZ6"/>
  <c r="GA6"/>
  <c r="GB6"/>
  <c r="GC6"/>
  <c r="GD6"/>
  <c r="GE6"/>
  <c r="GG6"/>
  <c r="GH6"/>
  <c r="GI6"/>
  <c r="GJ6"/>
  <c r="GK6"/>
  <c r="GL6"/>
  <c r="GM6"/>
  <c r="GN6"/>
  <c r="GO6"/>
  <c r="GP6"/>
  <c r="GQ6"/>
  <c r="GR6"/>
  <c r="GS6"/>
  <c r="GT6"/>
  <c r="GU6"/>
  <c r="GV6"/>
  <c r="GW6"/>
  <c r="GX6"/>
  <c r="GY6"/>
  <c r="GZ6"/>
  <c r="HB6"/>
  <c r="DR6"/>
  <c r="FM7"/>
  <c r="FN7"/>
  <c r="FO7"/>
  <c r="FP7"/>
  <c r="FQ7"/>
  <c r="FR7"/>
  <c r="FS7"/>
  <c r="FT7"/>
  <c r="FU7"/>
  <c r="FV7"/>
  <c r="FW7"/>
  <c r="FX7"/>
  <c r="FY7"/>
  <c r="FZ7"/>
  <c r="GA7"/>
  <c r="GB7"/>
  <c r="GC7"/>
  <c r="GD7"/>
  <c r="GE7"/>
  <c r="GG7"/>
  <c r="GH7"/>
  <c r="GI7"/>
  <c r="GJ7"/>
  <c r="GK7"/>
  <c r="GL7"/>
  <c r="GM7"/>
  <c r="GN7"/>
  <c r="GO7"/>
  <c r="GP7"/>
  <c r="GQ7"/>
  <c r="GR7"/>
  <c r="GS7"/>
  <c r="GT7"/>
  <c r="GU7"/>
  <c r="GV7"/>
  <c r="GW7"/>
  <c r="GX7"/>
  <c r="GY7"/>
  <c r="GZ7"/>
  <c r="HB7"/>
  <c r="DR7"/>
  <c r="FM8"/>
  <c r="FN8"/>
  <c r="FO8"/>
  <c r="FP8"/>
  <c r="FQ8"/>
  <c r="FR8"/>
  <c r="FS8"/>
  <c r="FT8"/>
  <c r="FU8"/>
  <c r="FV8"/>
  <c r="FW8"/>
  <c r="FX8"/>
  <c r="FY8"/>
  <c r="FZ8"/>
  <c r="GA8"/>
  <c r="GB8"/>
  <c r="GC8"/>
  <c r="GD8"/>
  <c r="GE8"/>
  <c r="GG8"/>
  <c r="GH8"/>
  <c r="GI8"/>
  <c r="GJ8"/>
  <c r="GK8"/>
  <c r="GL8"/>
  <c r="GM8"/>
  <c r="GN8"/>
  <c r="GO8"/>
  <c r="GP8"/>
  <c r="GQ8"/>
  <c r="GR8"/>
  <c r="GS8"/>
  <c r="GT8"/>
  <c r="GU8"/>
  <c r="GV8"/>
  <c r="GW8"/>
  <c r="GX8"/>
  <c r="GY8"/>
  <c r="GZ8"/>
  <c r="HB8"/>
  <c r="DR8"/>
  <c r="FM9"/>
  <c r="FN9"/>
  <c r="FO9"/>
  <c r="FP9"/>
  <c r="FQ9"/>
  <c r="FR9"/>
  <c r="FS9"/>
  <c r="FT9"/>
  <c r="FU9"/>
  <c r="FV9"/>
  <c r="FW9"/>
  <c r="FX9"/>
  <c r="FY9"/>
  <c r="FZ9"/>
  <c r="GA9"/>
  <c r="GB9"/>
  <c r="GC9"/>
  <c r="GD9"/>
  <c r="GE9"/>
  <c r="GG9"/>
  <c r="GH9"/>
  <c r="GI9"/>
  <c r="GJ9"/>
  <c r="GK9"/>
  <c r="GL9"/>
  <c r="GM9"/>
  <c r="GN9"/>
  <c r="GO9"/>
  <c r="GP9"/>
  <c r="GQ9"/>
  <c r="GR9"/>
  <c r="GS9"/>
  <c r="GT9"/>
  <c r="GU9"/>
  <c r="GV9"/>
  <c r="GW9"/>
  <c r="GX9"/>
  <c r="GY9"/>
  <c r="GZ9"/>
  <c r="HB9"/>
  <c r="DR9"/>
  <c r="FM10"/>
  <c r="FN10"/>
  <c r="FO10"/>
  <c r="FP10"/>
  <c r="FQ10"/>
  <c r="FR10"/>
  <c r="FS10"/>
  <c r="FT10"/>
  <c r="FU10"/>
  <c r="FV10"/>
  <c r="FW10"/>
  <c r="FX10"/>
  <c r="FY10"/>
  <c r="FZ10"/>
  <c r="GA10"/>
  <c r="GB10"/>
  <c r="GC10"/>
  <c r="GD10"/>
  <c r="GE10"/>
  <c r="GG10"/>
  <c r="GH10"/>
  <c r="GI10"/>
  <c r="GJ10"/>
  <c r="GK10"/>
  <c r="GL10"/>
  <c r="GM10"/>
  <c r="GN10"/>
  <c r="GO10"/>
  <c r="GP10"/>
  <c r="GQ10"/>
  <c r="GR10"/>
  <c r="GS10"/>
  <c r="GT10"/>
  <c r="GU10"/>
  <c r="GV10"/>
  <c r="GW10"/>
  <c r="GX10"/>
  <c r="GY10"/>
  <c r="GZ10"/>
  <c r="HB10"/>
  <c r="DR10"/>
  <c r="FM11"/>
  <c r="FN11"/>
  <c r="FO11"/>
  <c r="FP11"/>
  <c r="FQ11"/>
  <c r="FR11"/>
  <c r="FS11"/>
  <c r="FT11"/>
  <c r="FU11"/>
  <c r="FV11"/>
  <c r="FW11"/>
  <c r="FX11"/>
  <c r="FY11"/>
  <c r="FZ11"/>
  <c r="GA11"/>
  <c r="GB11"/>
  <c r="GC11"/>
  <c r="GD11"/>
  <c r="GE11"/>
  <c r="GG11"/>
  <c r="GH11"/>
  <c r="GI11"/>
  <c r="GJ11"/>
  <c r="GK11"/>
  <c r="GL11"/>
  <c r="GM11"/>
  <c r="GN11"/>
  <c r="GO11"/>
  <c r="GP11"/>
  <c r="GQ11"/>
  <c r="GR11"/>
  <c r="GS11"/>
  <c r="GT11"/>
  <c r="GU11"/>
  <c r="GV11"/>
  <c r="GW11"/>
  <c r="GX11"/>
  <c r="GY11"/>
  <c r="GZ11"/>
  <c r="HB11"/>
  <c r="DR11"/>
  <c r="FM12"/>
  <c r="FN12"/>
  <c r="FO12"/>
  <c r="FP12"/>
  <c r="FQ12"/>
  <c r="FR12"/>
  <c r="FS12"/>
  <c r="FT12"/>
  <c r="FU12"/>
  <c r="FV12"/>
  <c r="FW12"/>
  <c r="FX12"/>
  <c r="FY12"/>
  <c r="FZ12"/>
  <c r="GA12"/>
  <c r="GB12"/>
  <c r="GC12"/>
  <c r="GD12"/>
  <c r="GE12"/>
  <c r="GG12"/>
  <c r="GH12"/>
  <c r="GI12"/>
  <c r="GJ12"/>
  <c r="GK12"/>
  <c r="GL12"/>
  <c r="GM12"/>
  <c r="GN12"/>
  <c r="GO12"/>
  <c r="GP12"/>
  <c r="GQ12"/>
  <c r="GR12"/>
  <c r="GS12"/>
  <c r="GT12"/>
  <c r="GU12"/>
  <c r="GV12"/>
  <c r="GW12"/>
  <c r="GX12"/>
  <c r="GY12"/>
  <c r="GZ12"/>
  <c r="HB12"/>
  <c r="DR12"/>
  <c r="FM13"/>
  <c r="FN13"/>
  <c r="FO13"/>
  <c r="FP13"/>
  <c r="FQ13"/>
  <c r="FR13"/>
  <c r="FS13"/>
  <c r="FT13"/>
  <c r="FU13"/>
  <c r="FV13"/>
  <c r="FW13"/>
  <c r="FX13"/>
  <c r="FY13"/>
  <c r="FZ13"/>
  <c r="GA13"/>
  <c r="GB13"/>
  <c r="GC13"/>
  <c r="GD13"/>
  <c r="GE13"/>
  <c r="GG13"/>
  <c r="GH13"/>
  <c r="GI13"/>
  <c r="GJ13"/>
  <c r="GK13"/>
  <c r="GL13"/>
  <c r="GM13"/>
  <c r="GN13"/>
  <c r="GO13"/>
  <c r="GP13"/>
  <c r="GQ13"/>
  <c r="GR13"/>
  <c r="GS13"/>
  <c r="GT13"/>
  <c r="GU13"/>
  <c r="GV13"/>
  <c r="GW13"/>
  <c r="GX13"/>
  <c r="GY13"/>
  <c r="GZ13"/>
  <c r="HB13"/>
  <c r="DR13"/>
  <c r="FM14"/>
  <c r="FN14"/>
  <c r="FO14"/>
  <c r="FP14"/>
  <c r="FQ14"/>
  <c r="FR14"/>
  <c r="FS14"/>
  <c r="FT14"/>
  <c r="FU14"/>
  <c r="FV14"/>
  <c r="FW14"/>
  <c r="FX14"/>
  <c r="FY14"/>
  <c r="FZ14"/>
  <c r="GA14"/>
  <c r="GB14"/>
  <c r="GC14"/>
  <c r="GD14"/>
  <c r="GE14"/>
  <c r="GG14"/>
  <c r="GH14"/>
  <c r="GI14"/>
  <c r="GJ14"/>
  <c r="GK14"/>
  <c r="GL14"/>
  <c r="GM14"/>
  <c r="GN14"/>
  <c r="GO14"/>
  <c r="GP14"/>
  <c r="GQ14"/>
  <c r="GR14"/>
  <c r="GS14"/>
  <c r="GT14"/>
  <c r="GU14"/>
  <c r="GV14"/>
  <c r="GW14"/>
  <c r="GX14"/>
  <c r="GY14"/>
  <c r="GZ14"/>
  <c r="HB14"/>
  <c r="DR14"/>
  <c r="FM15"/>
  <c r="FN15"/>
  <c r="FO15"/>
  <c r="FP15"/>
  <c r="FQ15"/>
  <c r="FR15"/>
  <c r="FS15"/>
  <c r="FT15"/>
  <c r="FU15"/>
  <c r="FV15"/>
  <c r="FW15"/>
  <c r="FX15"/>
  <c r="FY15"/>
  <c r="FZ15"/>
  <c r="GA15"/>
  <c r="GB15"/>
  <c r="GC15"/>
  <c r="GD15"/>
  <c r="GE15"/>
  <c r="GG15"/>
  <c r="GH15"/>
  <c r="GI15"/>
  <c r="GJ15"/>
  <c r="GK15"/>
  <c r="GL15"/>
  <c r="GM15"/>
  <c r="GN15"/>
  <c r="GO15"/>
  <c r="GP15"/>
  <c r="GQ15"/>
  <c r="GR15"/>
  <c r="GS15"/>
  <c r="GT15"/>
  <c r="GU15"/>
  <c r="GV15"/>
  <c r="GW15"/>
  <c r="GX15"/>
  <c r="GY15"/>
  <c r="GZ15"/>
  <c r="HB15"/>
  <c r="DR15"/>
  <c r="FM16"/>
  <c r="FN16"/>
  <c r="FO16"/>
  <c r="FP16"/>
  <c r="FQ16"/>
  <c r="FR16"/>
  <c r="FS16"/>
  <c r="FT16"/>
  <c r="FU16"/>
  <c r="FV16"/>
  <c r="FW16"/>
  <c r="FX16"/>
  <c r="FY16"/>
  <c r="FZ16"/>
  <c r="GA16"/>
  <c r="GB16"/>
  <c r="GC16"/>
  <c r="GD16"/>
  <c r="GE16"/>
  <c r="GG16"/>
  <c r="GH16"/>
  <c r="GI16"/>
  <c r="GJ16"/>
  <c r="GK16"/>
  <c r="GL16"/>
  <c r="GM16"/>
  <c r="GN16"/>
  <c r="GO16"/>
  <c r="GP16"/>
  <c r="GQ16"/>
  <c r="GR16"/>
  <c r="GS16"/>
  <c r="GT16"/>
  <c r="GU16"/>
  <c r="GV16"/>
  <c r="GW16"/>
  <c r="GX16"/>
  <c r="GY16"/>
  <c r="GZ16"/>
  <c r="HB16"/>
  <c r="DR16"/>
  <c r="FM17"/>
  <c r="FN17"/>
  <c r="FO17"/>
  <c r="FP17"/>
  <c r="FQ17"/>
  <c r="FR17"/>
  <c r="FS17"/>
  <c r="FT17"/>
  <c r="FU17"/>
  <c r="FV17"/>
  <c r="FW17"/>
  <c r="FX17"/>
  <c r="FY17"/>
  <c r="FZ17"/>
  <c r="GA17"/>
  <c r="GB17"/>
  <c r="GC17"/>
  <c r="GD17"/>
  <c r="GE17"/>
  <c r="GG17"/>
  <c r="GH17"/>
  <c r="GI17"/>
  <c r="GJ17"/>
  <c r="GK17"/>
  <c r="GL17"/>
  <c r="GM17"/>
  <c r="GN17"/>
  <c r="GO17"/>
  <c r="GP17"/>
  <c r="GQ17"/>
  <c r="GR17"/>
  <c r="GS17"/>
  <c r="GT17"/>
  <c r="GU17"/>
  <c r="GV17"/>
  <c r="GW17"/>
  <c r="GX17"/>
  <c r="GY17"/>
  <c r="GZ17"/>
  <c r="HB17"/>
  <c r="DR17"/>
  <c r="FM18"/>
  <c r="FN18"/>
  <c r="FO18"/>
  <c r="FP18"/>
  <c r="FQ18"/>
  <c r="FR18"/>
  <c r="FS18"/>
  <c r="FT18"/>
  <c r="FU18"/>
  <c r="FV18"/>
  <c r="FW18"/>
  <c r="FX18"/>
  <c r="FY18"/>
  <c r="FZ18"/>
  <c r="GA18"/>
  <c r="GB18"/>
  <c r="GC18"/>
  <c r="GD18"/>
  <c r="GE18"/>
  <c r="GG18"/>
  <c r="GH18"/>
  <c r="GI18"/>
  <c r="GJ18"/>
  <c r="GK18"/>
  <c r="GL18"/>
  <c r="GM18"/>
  <c r="GN18"/>
  <c r="GO18"/>
  <c r="GP18"/>
  <c r="GQ18"/>
  <c r="GR18"/>
  <c r="GS18"/>
  <c r="GT18"/>
  <c r="GU18"/>
  <c r="GV18"/>
  <c r="GW18"/>
  <c r="GX18"/>
  <c r="GY18"/>
  <c r="GZ18"/>
  <c r="HB18"/>
  <c r="DR18"/>
  <c r="FM5"/>
  <c r="FN5"/>
  <c r="FO5"/>
  <c r="FP5"/>
  <c r="FQ5"/>
  <c r="FR5"/>
  <c r="FS5"/>
  <c r="FT5"/>
  <c r="FU5"/>
  <c r="FV5"/>
  <c r="FW5"/>
  <c r="FX5"/>
  <c r="FY5"/>
  <c r="FZ5"/>
  <c r="GA5"/>
  <c r="GB5"/>
  <c r="GC5"/>
  <c r="GD5"/>
  <c r="GE5"/>
  <c r="GG5"/>
  <c r="GH5"/>
  <c r="GI5"/>
  <c r="GJ5"/>
  <c r="GK5"/>
  <c r="GL5"/>
  <c r="GM5"/>
  <c r="GN5"/>
  <c r="GO5"/>
  <c r="GP5"/>
  <c r="GQ5"/>
  <c r="GR5"/>
  <c r="GS5"/>
  <c r="GT5"/>
  <c r="GU5"/>
  <c r="GV5"/>
  <c r="GW5"/>
  <c r="GX5"/>
  <c r="GY5"/>
  <c r="GZ5"/>
  <c r="HB5"/>
  <c r="DR5"/>
  <c r="BP9"/>
  <c r="BQ9"/>
  <c r="BR9"/>
  <c r="BS9"/>
  <c r="BT9"/>
  <c r="BU9"/>
  <c r="BV9"/>
  <c r="BW9"/>
  <c r="BX9"/>
  <c r="BY9"/>
  <c r="BZ9"/>
  <c r="CA9"/>
  <c r="CB9"/>
  <c r="CC9"/>
  <c r="CD9"/>
  <c r="CE9"/>
  <c r="CF9"/>
  <c r="CG9"/>
  <c r="CH9"/>
  <c r="CJ9"/>
  <c r="CK9"/>
  <c r="CL9"/>
  <c r="CM9"/>
  <c r="CN9"/>
  <c r="CO9"/>
  <c r="CP9"/>
  <c r="CQ9"/>
  <c r="CR9"/>
  <c r="CS9"/>
  <c r="CT9"/>
  <c r="CU9"/>
  <c r="CV9"/>
  <c r="CW9"/>
  <c r="CX9"/>
  <c r="CY9"/>
  <c r="CZ9"/>
  <c r="DA9"/>
  <c r="DB9"/>
  <c r="DC9"/>
  <c r="DE9"/>
  <c r="DQ9"/>
  <c r="BP10"/>
  <c r="BQ10"/>
  <c r="BR10"/>
  <c r="BS10"/>
  <c r="BT10"/>
  <c r="BU10"/>
  <c r="BV10"/>
  <c r="BW10"/>
  <c r="BX10"/>
  <c r="BY10"/>
  <c r="BZ10"/>
  <c r="CA10"/>
  <c r="CB10"/>
  <c r="CC10"/>
  <c r="CD10"/>
  <c r="CE10"/>
  <c r="CF10"/>
  <c r="CG10"/>
  <c r="CH10"/>
  <c r="CJ10"/>
  <c r="CK10"/>
  <c r="CL10"/>
  <c r="CM10"/>
  <c r="CN10"/>
  <c r="CO10"/>
  <c r="CP10"/>
  <c r="CQ10"/>
  <c r="CR10"/>
  <c r="CS10"/>
  <c r="CT10"/>
  <c r="CU10"/>
  <c r="CV10"/>
  <c r="CW10"/>
  <c r="CX10"/>
  <c r="CY10"/>
  <c r="CZ10"/>
  <c r="DA10"/>
  <c r="DB10"/>
  <c r="DC10"/>
  <c r="DE10"/>
  <c r="DQ10"/>
  <c r="BP11"/>
  <c r="BQ11"/>
  <c r="BR11"/>
  <c r="BS11"/>
  <c r="BT11"/>
  <c r="BU11"/>
  <c r="BV11"/>
  <c r="BW11"/>
  <c r="BX11"/>
  <c r="BY11"/>
  <c r="BZ11"/>
  <c r="CA11"/>
  <c r="CB11"/>
  <c r="CC11"/>
  <c r="CD11"/>
  <c r="CE11"/>
  <c r="CF11"/>
  <c r="CG11"/>
  <c r="CH11"/>
  <c r="CJ11"/>
  <c r="CK11"/>
  <c r="CL11"/>
  <c r="CM11"/>
  <c r="CN11"/>
  <c r="CO11"/>
  <c r="CP11"/>
  <c r="CQ11"/>
  <c r="CR11"/>
  <c r="CS11"/>
  <c r="CT11"/>
  <c r="CU11"/>
  <c r="CV11"/>
  <c r="CW11"/>
  <c r="CX11"/>
  <c r="CY11"/>
  <c r="CZ11"/>
  <c r="DA11"/>
  <c r="DB11"/>
  <c r="DC11"/>
  <c r="DE11"/>
  <c r="DQ11"/>
  <c r="BP12"/>
  <c r="BQ12"/>
  <c r="BR12"/>
  <c r="BS12"/>
  <c r="BT12"/>
  <c r="BU12"/>
  <c r="BV12"/>
  <c r="BW12"/>
  <c r="BX12"/>
  <c r="BY12"/>
  <c r="BZ12"/>
  <c r="CA12"/>
  <c r="CB12"/>
  <c r="CC12"/>
  <c r="CD12"/>
  <c r="CE12"/>
  <c r="CF12"/>
  <c r="CG12"/>
  <c r="CH12"/>
  <c r="CJ12"/>
  <c r="CK12"/>
  <c r="CL12"/>
  <c r="CM12"/>
  <c r="CN12"/>
  <c r="CO12"/>
  <c r="CP12"/>
  <c r="CQ12"/>
  <c r="CR12"/>
  <c r="CS12"/>
  <c r="CT12"/>
  <c r="CU12"/>
  <c r="CV12"/>
  <c r="CW12"/>
  <c r="CX12"/>
  <c r="CY12"/>
  <c r="CZ12"/>
  <c r="DA12"/>
  <c r="DB12"/>
  <c r="DC12"/>
  <c r="DE12"/>
  <c r="DQ12"/>
  <c r="BP13"/>
  <c r="BQ13"/>
  <c r="BR13"/>
  <c r="BS13"/>
  <c r="BT13"/>
  <c r="BU13"/>
  <c r="BV13"/>
  <c r="BW13"/>
  <c r="BX13"/>
  <c r="BY13"/>
  <c r="BZ13"/>
  <c r="CA13"/>
  <c r="CB13"/>
  <c r="CC13"/>
  <c r="CD13"/>
  <c r="CE13"/>
  <c r="CF13"/>
  <c r="CG13"/>
  <c r="CH13"/>
  <c r="CJ13"/>
  <c r="CK13"/>
  <c r="CL13"/>
  <c r="CM13"/>
  <c r="CN13"/>
  <c r="CO13"/>
  <c r="CP13"/>
  <c r="CQ13"/>
  <c r="CR13"/>
  <c r="CS13"/>
  <c r="CT13"/>
  <c r="CU13"/>
  <c r="CV13"/>
  <c r="CW13"/>
  <c r="CX13"/>
  <c r="CY13"/>
  <c r="CZ13"/>
  <c r="DA13"/>
  <c r="DB13"/>
  <c r="DC13"/>
  <c r="DE13"/>
  <c r="DQ13"/>
  <c r="BP14"/>
  <c r="BQ14"/>
  <c r="BR14"/>
  <c r="BS14"/>
  <c r="BT14"/>
  <c r="BU14"/>
  <c r="BV14"/>
  <c r="BW14"/>
  <c r="BX14"/>
  <c r="BY14"/>
  <c r="BZ14"/>
  <c r="CA14"/>
  <c r="CB14"/>
  <c r="CC14"/>
  <c r="CD14"/>
  <c r="CE14"/>
  <c r="CF14"/>
  <c r="CG14"/>
  <c r="CH14"/>
  <c r="CJ14"/>
  <c r="CK14"/>
  <c r="CL14"/>
  <c r="CM14"/>
  <c r="CN14"/>
  <c r="CO14"/>
  <c r="CP14"/>
  <c r="CQ14"/>
  <c r="CR14"/>
  <c r="CS14"/>
  <c r="CT14"/>
  <c r="CU14"/>
  <c r="CV14"/>
  <c r="CW14"/>
  <c r="CX14"/>
  <c r="CY14"/>
  <c r="CZ14"/>
  <c r="DA14"/>
  <c r="DB14"/>
  <c r="DC14"/>
  <c r="DE14"/>
  <c r="DQ14"/>
  <c r="BP15"/>
  <c r="BQ15"/>
  <c r="BR15"/>
  <c r="BS15"/>
  <c r="BT15"/>
  <c r="BU15"/>
  <c r="BV15"/>
  <c r="BW15"/>
  <c r="BX15"/>
  <c r="BY15"/>
  <c r="BZ15"/>
  <c r="CA15"/>
  <c r="CB15"/>
  <c r="CC15"/>
  <c r="CD15"/>
  <c r="CE15"/>
  <c r="CF15"/>
  <c r="CG15"/>
  <c r="CH15"/>
  <c r="CJ15"/>
  <c r="CK15"/>
  <c r="CL15"/>
  <c r="CM15"/>
  <c r="CN15"/>
  <c r="CO15"/>
  <c r="CP15"/>
  <c r="CQ15"/>
  <c r="CR15"/>
  <c r="CS15"/>
  <c r="CT15"/>
  <c r="CU15"/>
  <c r="CV15"/>
  <c r="CW15"/>
  <c r="CX15"/>
  <c r="CY15"/>
  <c r="CZ15"/>
  <c r="DA15"/>
  <c r="DB15"/>
  <c r="DC15"/>
  <c r="DE15"/>
  <c r="DQ15"/>
  <c r="BP16"/>
  <c r="BQ16"/>
  <c r="BR16"/>
  <c r="BS16"/>
  <c r="BT16"/>
  <c r="BU16"/>
  <c r="BV16"/>
  <c r="BW16"/>
  <c r="BX16"/>
  <c r="BY16"/>
  <c r="BZ16"/>
  <c r="CA16"/>
  <c r="CB16"/>
  <c r="CC16"/>
  <c r="CD16"/>
  <c r="CE16"/>
  <c r="CF16"/>
  <c r="CG16"/>
  <c r="CH16"/>
  <c r="CJ16"/>
  <c r="CK16"/>
  <c r="CL16"/>
  <c r="CM16"/>
  <c r="CN16"/>
  <c r="CO16"/>
  <c r="CP16"/>
  <c r="CQ16"/>
  <c r="CR16"/>
  <c r="CS16"/>
  <c r="CT16"/>
  <c r="CU16"/>
  <c r="CV16"/>
  <c r="CW16"/>
  <c r="CX16"/>
  <c r="CY16"/>
  <c r="CZ16"/>
  <c r="DA16"/>
  <c r="DB16"/>
  <c r="DC16"/>
  <c r="DE16"/>
  <c r="DQ16"/>
  <c r="BP17"/>
  <c r="BQ17"/>
  <c r="BR17"/>
  <c r="BS17"/>
  <c r="BT17"/>
  <c r="BU17"/>
  <c r="BV17"/>
  <c r="BW17"/>
  <c r="BX17"/>
  <c r="BY17"/>
  <c r="BZ17"/>
  <c r="CA17"/>
  <c r="CB17"/>
  <c r="CC17"/>
  <c r="CD17"/>
  <c r="CE17"/>
  <c r="CF17"/>
  <c r="CG17"/>
  <c r="CH17"/>
  <c r="CJ17"/>
  <c r="CK17"/>
  <c r="CL17"/>
  <c r="CM17"/>
  <c r="CN17"/>
  <c r="CO17"/>
  <c r="CP17"/>
  <c r="CQ17"/>
  <c r="CR17"/>
  <c r="CS17"/>
  <c r="CT17"/>
  <c r="CU17"/>
  <c r="CV17"/>
  <c r="CW17"/>
  <c r="CX17"/>
  <c r="CY17"/>
  <c r="CZ17"/>
  <c r="DA17"/>
  <c r="DB17"/>
  <c r="DC17"/>
  <c r="DE17"/>
  <c r="DQ17"/>
  <c r="BP18"/>
  <c r="BQ18"/>
  <c r="BR18"/>
  <c r="BS18"/>
  <c r="BT18"/>
  <c r="BU18"/>
  <c r="BV18"/>
  <c r="BW18"/>
  <c r="BX18"/>
  <c r="BY18"/>
  <c r="BZ18"/>
  <c r="CA18"/>
  <c r="CB18"/>
  <c r="CC18"/>
  <c r="CD18"/>
  <c r="CE18"/>
  <c r="CF18"/>
  <c r="CG18"/>
  <c r="CH18"/>
  <c r="CJ18"/>
  <c r="CK18"/>
  <c r="CL18"/>
  <c r="CM18"/>
  <c r="CN18"/>
  <c r="CO18"/>
  <c r="CP18"/>
  <c r="CQ18"/>
  <c r="CR18"/>
  <c r="CS18"/>
  <c r="CT18"/>
  <c r="CU18"/>
  <c r="CV18"/>
  <c r="CW18"/>
  <c r="CX18"/>
  <c r="CY18"/>
  <c r="CZ18"/>
  <c r="DA18"/>
  <c r="DB18"/>
  <c r="DC18"/>
  <c r="DE18"/>
  <c r="DQ18"/>
  <c r="BP5"/>
  <c r="BQ5"/>
  <c r="BR5"/>
  <c r="BS5"/>
  <c r="BT5"/>
  <c r="BU5"/>
  <c r="BV5"/>
  <c r="BW5"/>
  <c r="BX5"/>
  <c r="BY5"/>
  <c r="BZ5"/>
  <c r="CA5"/>
  <c r="CB5"/>
  <c r="CC5"/>
  <c r="CD5"/>
  <c r="CE5"/>
  <c r="CF5"/>
  <c r="CG5"/>
  <c r="CH5"/>
  <c r="CJ5"/>
  <c r="CK5"/>
  <c r="CL5"/>
  <c r="CM5"/>
  <c r="CN5"/>
  <c r="CO5"/>
  <c r="CP5"/>
  <c r="CQ5"/>
  <c r="CR5"/>
  <c r="CS5"/>
  <c r="CT5"/>
  <c r="CU5"/>
  <c r="CV5"/>
  <c r="CW5"/>
  <c r="CX5"/>
  <c r="CY5"/>
  <c r="CZ5"/>
  <c r="DA5"/>
  <c r="DB5"/>
  <c r="DC5"/>
  <c r="DE5"/>
  <c r="DQ5"/>
  <c r="BP6"/>
  <c r="BQ6"/>
  <c r="BR6"/>
  <c r="BS6"/>
  <c r="BT6"/>
  <c r="BU6"/>
  <c r="BV6"/>
  <c r="BW6"/>
  <c r="BX6"/>
  <c r="BY6"/>
  <c r="BZ6"/>
  <c r="CA6"/>
  <c r="CB6"/>
  <c r="CC6"/>
  <c r="CD6"/>
  <c r="CE6"/>
  <c r="CF6"/>
  <c r="CG6"/>
  <c r="CH6"/>
  <c r="CJ6"/>
  <c r="CK6"/>
  <c r="CL6"/>
  <c r="CM6"/>
  <c r="CN6"/>
  <c r="CO6"/>
  <c r="CP6"/>
  <c r="CQ6"/>
  <c r="CR6"/>
  <c r="CS6"/>
  <c r="CT6"/>
  <c r="CU6"/>
  <c r="CV6"/>
  <c r="CW6"/>
  <c r="CX6"/>
  <c r="CY6"/>
  <c r="CZ6"/>
  <c r="DA6"/>
  <c r="DB6"/>
  <c r="DC6"/>
  <c r="DE6"/>
  <c r="DQ6"/>
  <c r="BP7"/>
  <c r="BQ7"/>
  <c r="BR7"/>
  <c r="BS7"/>
  <c r="BT7"/>
  <c r="BU7"/>
  <c r="BV7"/>
  <c r="BW7"/>
  <c r="BX7"/>
  <c r="BY7"/>
  <c r="BZ7"/>
  <c r="CA7"/>
  <c r="CB7"/>
  <c r="CC7"/>
  <c r="CD7"/>
  <c r="CE7"/>
  <c r="CF7"/>
  <c r="CG7"/>
  <c r="CH7"/>
  <c r="CJ7"/>
  <c r="CK7"/>
  <c r="CL7"/>
  <c r="CM7"/>
  <c r="CN7"/>
  <c r="CO7"/>
  <c r="CP7"/>
  <c r="CQ7"/>
  <c r="CR7"/>
  <c r="CS7"/>
  <c r="CT7"/>
  <c r="CU7"/>
  <c r="CV7"/>
  <c r="CW7"/>
  <c r="CX7"/>
  <c r="CY7"/>
  <c r="CZ7"/>
  <c r="DA7"/>
  <c r="DB7"/>
  <c r="DC7"/>
  <c r="DE7"/>
  <c r="DQ7"/>
  <c r="BP8"/>
  <c r="BQ8"/>
  <c r="BR8"/>
  <c r="BS8"/>
  <c r="BT8"/>
  <c r="BU8"/>
  <c r="BV8"/>
  <c r="BW8"/>
  <c r="BX8"/>
  <c r="BY8"/>
  <c r="BZ8"/>
  <c r="CA8"/>
  <c r="CB8"/>
  <c r="CC8"/>
  <c r="CD8"/>
  <c r="CE8"/>
  <c r="CF8"/>
  <c r="CG8"/>
  <c r="CH8"/>
  <c r="CJ8"/>
  <c r="CK8"/>
  <c r="CL8"/>
  <c r="CM8"/>
  <c r="CN8"/>
  <c r="CO8"/>
  <c r="CP8"/>
  <c r="CQ8"/>
  <c r="CR8"/>
  <c r="CS8"/>
  <c r="CT8"/>
  <c r="CU8"/>
  <c r="CV8"/>
  <c r="CW8"/>
  <c r="CX8"/>
  <c r="CY8"/>
  <c r="CZ8"/>
  <c r="DA8"/>
  <c r="DB8"/>
  <c r="DC8"/>
  <c r="DE8"/>
  <c r="DQ8"/>
  <c r="Z5"/>
  <c r="AA5"/>
  <c r="AB5"/>
  <c r="AC5"/>
  <c r="AD5"/>
  <c r="AE5"/>
  <c r="AF5"/>
  <c r="AG5"/>
  <c r="AH5"/>
  <c r="AI5"/>
  <c r="AJ5"/>
  <c r="AK5"/>
  <c r="AL5"/>
  <c r="AM5"/>
  <c r="AN5"/>
  <c r="AO5"/>
  <c r="AP5"/>
  <c r="AQ5"/>
  <c r="AR5"/>
  <c r="AT5"/>
  <c r="AU5"/>
  <c r="AV5"/>
  <c r="AW5"/>
  <c r="AX5"/>
  <c r="AY5"/>
  <c r="AZ5"/>
  <c r="BA5"/>
  <c r="BB5"/>
  <c r="BC5"/>
  <c r="BD5"/>
  <c r="BE5"/>
  <c r="BF5"/>
  <c r="BG5"/>
  <c r="BH5"/>
  <c r="BI5"/>
  <c r="BJ5"/>
  <c r="BK5"/>
  <c r="BL5"/>
  <c r="BM5"/>
  <c r="BO5"/>
  <c r="DN5"/>
  <c r="AC6"/>
  <c r="AF6"/>
  <c r="Z6"/>
  <c r="AA6"/>
  <c r="AB6"/>
  <c r="AD6"/>
  <c r="AE6"/>
  <c r="AG6"/>
  <c r="AH6"/>
  <c r="AI6"/>
  <c r="AJ6"/>
  <c r="AK6"/>
  <c r="AL6"/>
  <c r="AM6"/>
  <c r="AN6"/>
  <c r="AO6"/>
  <c r="AP6"/>
  <c r="AQ6"/>
  <c r="AR6"/>
  <c r="AT6"/>
  <c r="AX6"/>
  <c r="BA6"/>
  <c r="AU6"/>
  <c r="AV6"/>
  <c r="AW6"/>
  <c r="AY6"/>
  <c r="AZ6"/>
  <c r="BB6"/>
  <c r="BC6"/>
  <c r="BD6"/>
  <c r="BE6"/>
  <c r="BF6"/>
  <c r="BG6"/>
  <c r="BH6"/>
  <c r="BI6"/>
  <c r="BJ6"/>
  <c r="BK6"/>
  <c r="BL6"/>
  <c r="BM6"/>
  <c r="BO6"/>
  <c r="DN6"/>
  <c r="Z7"/>
  <c r="AA7"/>
  <c r="AB7"/>
  <c r="AC7"/>
  <c r="AD7"/>
  <c r="AE7"/>
  <c r="AF7"/>
  <c r="AG7"/>
  <c r="AH7"/>
  <c r="AI7"/>
  <c r="AJ7"/>
  <c r="AK7"/>
  <c r="AL7"/>
  <c r="AM7"/>
  <c r="AN7"/>
  <c r="AO7"/>
  <c r="AP7"/>
  <c r="AQ7"/>
  <c r="AR7"/>
  <c r="AT7"/>
  <c r="AU7"/>
  <c r="AV7"/>
  <c r="AW7"/>
  <c r="AX7"/>
  <c r="AY7"/>
  <c r="AZ7"/>
  <c r="BA7"/>
  <c r="BB7"/>
  <c r="BC7"/>
  <c r="BD7"/>
  <c r="BE7"/>
  <c r="BF7"/>
  <c r="BG7"/>
  <c r="BH7"/>
  <c r="BI7"/>
  <c r="BJ7"/>
  <c r="BK7"/>
  <c r="BL7"/>
  <c r="BM7"/>
  <c r="BO7"/>
  <c r="DN7"/>
  <c r="AL8"/>
  <c r="Z8"/>
  <c r="AA8"/>
  <c r="AB8"/>
  <c r="AC8"/>
  <c r="AD8"/>
  <c r="AE8"/>
  <c r="AF8"/>
  <c r="AG8"/>
  <c r="AH8"/>
  <c r="AI8"/>
  <c r="AJ8"/>
  <c r="AK8"/>
  <c r="AM8"/>
  <c r="AN8"/>
  <c r="AO8"/>
  <c r="AP8"/>
  <c r="AQ8"/>
  <c r="AR8"/>
  <c r="AT8"/>
  <c r="BG8"/>
  <c r="AU8"/>
  <c r="AV8"/>
  <c r="AW8"/>
  <c r="AX8"/>
  <c r="AY8"/>
  <c r="AZ8"/>
  <c r="BA8"/>
  <c r="BB8"/>
  <c r="BC8"/>
  <c r="BD8"/>
  <c r="BE8"/>
  <c r="BF8"/>
  <c r="BH8"/>
  <c r="BI8"/>
  <c r="BJ8"/>
  <c r="BK8"/>
  <c r="BL8"/>
  <c r="BM8"/>
  <c r="BO8"/>
  <c r="DN8"/>
  <c r="AB9"/>
  <c r="AJ9"/>
  <c r="Z9"/>
  <c r="AA9"/>
  <c r="AC9"/>
  <c r="AD9"/>
  <c r="AE9"/>
  <c r="AF9"/>
  <c r="AG9"/>
  <c r="AH9"/>
  <c r="AI9"/>
  <c r="AK9"/>
  <c r="AL9"/>
  <c r="AM9"/>
  <c r="AN9"/>
  <c r="AO9"/>
  <c r="AP9"/>
  <c r="AQ9"/>
  <c r="AR9"/>
  <c r="AT9"/>
  <c r="AW9"/>
  <c r="BE9"/>
  <c r="AU9"/>
  <c r="AV9"/>
  <c r="AX9"/>
  <c r="AY9"/>
  <c r="AZ9"/>
  <c r="BA9"/>
  <c r="BB9"/>
  <c r="BC9"/>
  <c r="BD9"/>
  <c r="BF9"/>
  <c r="BG9"/>
  <c r="BH9"/>
  <c r="BI9"/>
  <c r="BJ9"/>
  <c r="BK9"/>
  <c r="BL9"/>
  <c r="BM9"/>
  <c r="BO9"/>
  <c r="DN9"/>
  <c r="Z10"/>
  <c r="AA10"/>
  <c r="AB10"/>
  <c r="AC10"/>
  <c r="AD10"/>
  <c r="AE10"/>
  <c r="AF10"/>
  <c r="AG10"/>
  <c r="AH10"/>
  <c r="AI10"/>
  <c r="AJ10"/>
  <c r="AK10"/>
  <c r="AL10"/>
  <c r="AM10"/>
  <c r="AN10"/>
  <c r="AO10"/>
  <c r="AP10"/>
  <c r="AQ10"/>
  <c r="AR10"/>
  <c r="AT10"/>
  <c r="AU10"/>
  <c r="AV10"/>
  <c r="AW10"/>
  <c r="AX10"/>
  <c r="AY10"/>
  <c r="AZ10"/>
  <c r="BA10"/>
  <c r="BB10"/>
  <c r="BC10"/>
  <c r="BD10"/>
  <c r="BE10"/>
  <c r="BF10"/>
  <c r="BG10"/>
  <c r="BH10"/>
  <c r="BI10"/>
  <c r="BJ10"/>
  <c r="BK10"/>
  <c r="BL10"/>
  <c r="BM10"/>
  <c r="BO10"/>
  <c r="DN10"/>
  <c r="Z11"/>
  <c r="AA11"/>
  <c r="AB11"/>
  <c r="AC11"/>
  <c r="AD11"/>
  <c r="AE11"/>
  <c r="AF11"/>
  <c r="AG11"/>
  <c r="AH11"/>
  <c r="AI11"/>
  <c r="AJ11"/>
  <c r="AK11"/>
  <c r="AL11"/>
  <c r="AM11"/>
  <c r="AN11"/>
  <c r="AO11"/>
  <c r="AP11"/>
  <c r="AQ11"/>
  <c r="AR11"/>
  <c r="AT11"/>
  <c r="AU11"/>
  <c r="AV11"/>
  <c r="AW11"/>
  <c r="AX11"/>
  <c r="AY11"/>
  <c r="AZ11"/>
  <c r="BA11"/>
  <c r="BB11"/>
  <c r="BC11"/>
  <c r="BD11"/>
  <c r="BE11"/>
  <c r="BF11"/>
  <c r="BG11"/>
  <c r="BH11"/>
  <c r="BI11"/>
  <c r="BJ11"/>
  <c r="BK11"/>
  <c r="BL11"/>
  <c r="BM11"/>
  <c r="BO11"/>
  <c r="DN11"/>
  <c r="Z12"/>
  <c r="AA12"/>
  <c r="AB12"/>
  <c r="AC12"/>
  <c r="AD12"/>
  <c r="AE12"/>
  <c r="AF12"/>
  <c r="AG12"/>
  <c r="AH12"/>
  <c r="AI12"/>
  <c r="AJ12"/>
  <c r="AK12"/>
  <c r="AL12"/>
  <c r="AM12"/>
  <c r="AN12"/>
  <c r="AO12"/>
  <c r="AP12"/>
  <c r="AQ12"/>
  <c r="AR12"/>
  <c r="AT12"/>
  <c r="AU12"/>
  <c r="AV12"/>
  <c r="AW12"/>
  <c r="AX12"/>
  <c r="AY12"/>
  <c r="AZ12"/>
  <c r="BA12"/>
  <c r="BB12"/>
  <c r="BC12"/>
  <c r="BD12"/>
  <c r="BE12"/>
  <c r="BF12"/>
  <c r="BG12"/>
  <c r="BH12"/>
  <c r="BI12"/>
  <c r="BJ12"/>
  <c r="BK12"/>
  <c r="BL12"/>
  <c r="BM12"/>
  <c r="BO12"/>
  <c r="DN12"/>
  <c r="Z13"/>
  <c r="AA13"/>
  <c r="AB13"/>
  <c r="AC13"/>
  <c r="AD13"/>
  <c r="AE13"/>
  <c r="AF13"/>
  <c r="AG13"/>
  <c r="AH13"/>
  <c r="AI13"/>
  <c r="AJ13"/>
  <c r="AK13"/>
  <c r="AL13"/>
  <c r="AM13"/>
  <c r="AN13"/>
  <c r="AO13"/>
  <c r="AP13"/>
  <c r="AQ13"/>
  <c r="AR13"/>
  <c r="AT13"/>
  <c r="AU13"/>
  <c r="AV13"/>
  <c r="AW13"/>
  <c r="AX13"/>
  <c r="AY13"/>
  <c r="AZ13"/>
  <c r="BA13"/>
  <c r="BB13"/>
  <c r="BC13"/>
  <c r="BD13"/>
  <c r="BE13"/>
  <c r="BF13"/>
  <c r="BG13"/>
  <c r="BH13"/>
  <c r="BI13"/>
  <c r="BJ13"/>
  <c r="BK13"/>
  <c r="BL13"/>
  <c r="BM13"/>
  <c r="BO13"/>
  <c r="DN13"/>
  <c r="Z14"/>
  <c r="AA14"/>
  <c r="AB14"/>
  <c r="AC14"/>
  <c r="AD14"/>
  <c r="AE14"/>
  <c r="AF14"/>
  <c r="AG14"/>
  <c r="AH14"/>
  <c r="AI14"/>
  <c r="AJ14"/>
  <c r="AK14"/>
  <c r="AL14"/>
  <c r="AM14"/>
  <c r="AN14"/>
  <c r="AO14"/>
  <c r="AP14"/>
  <c r="AQ14"/>
  <c r="AR14"/>
  <c r="AT14"/>
  <c r="AU14"/>
  <c r="AV14"/>
  <c r="AW14"/>
  <c r="AX14"/>
  <c r="AY14"/>
  <c r="AZ14"/>
  <c r="BA14"/>
  <c r="BB14"/>
  <c r="BC14"/>
  <c r="BD14"/>
  <c r="BE14"/>
  <c r="BF14"/>
  <c r="BG14"/>
  <c r="BH14"/>
  <c r="BI14"/>
  <c r="BJ14"/>
  <c r="BK14"/>
  <c r="BL14"/>
  <c r="BM14"/>
  <c r="BO14"/>
  <c r="DN14"/>
  <c r="Z15"/>
  <c r="AA15"/>
  <c r="AB15"/>
  <c r="AC15"/>
  <c r="AD15"/>
  <c r="AE15"/>
  <c r="AF15"/>
  <c r="AG15"/>
  <c r="AH15"/>
  <c r="AI15"/>
  <c r="AJ15"/>
  <c r="AK15"/>
  <c r="AL15"/>
  <c r="AM15"/>
  <c r="AN15"/>
  <c r="AO15"/>
  <c r="AP15"/>
  <c r="AQ15"/>
  <c r="AR15"/>
  <c r="AT15"/>
  <c r="AU15"/>
  <c r="AV15"/>
  <c r="AW15"/>
  <c r="AX15"/>
  <c r="AY15"/>
  <c r="AZ15"/>
  <c r="BA15"/>
  <c r="BB15"/>
  <c r="BC15"/>
  <c r="BD15"/>
  <c r="BE15"/>
  <c r="BF15"/>
  <c r="BG15"/>
  <c r="BH15"/>
  <c r="BI15"/>
  <c r="BJ15"/>
  <c r="BK15"/>
  <c r="BL15"/>
  <c r="BM15"/>
  <c r="BO15"/>
  <c r="DN15"/>
  <c r="Z16"/>
  <c r="AA16"/>
  <c r="AB16"/>
  <c r="AC16"/>
  <c r="AD16"/>
  <c r="AE16"/>
  <c r="AF16"/>
  <c r="AG16"/>
  <c r="AH16"/>
  <c r="AI16"/>
  <c r="AJ16"/>
  <c r="AK16"/>
  <c r="AL16"/>
  <c r="AM16"/>
  <c r="AN16"/>
  <c r="AO16"/>
  <c r="AP16"/>
  <c r="AQ16"/>
  <c r="AR16"/>
  <c r="AT16"/>
  <c r="AU16"/>
  <c r="AV16"/>
  <c r="AW16"/>
  <c r="AX16"/>
  <c r="AY16"/>
  <c r="AZ16"/>
  <c r="BA16"/>
  <c r="BB16"/>
  <c r="BC16"/>
  <c r="BD16"/>
  <c r="BE16"/>
  <c r="BF16"/>
  <c r="BG16"/>
  <c r="BH16"/>
  <c r="BI16"/>
  <c r="BJ16"/>
  <c r="BK16"/>
  <c r="BL16"/>
  <c r="BM16"/>
  <c r="BO16"/>
  <c r="DN16"/>
  <c r="AK17"/>
  <c r="AH17"/>
  <c r="AG17"/>
  <c r="Z17"/>
  <c r="AA17"/>
  <c r="AB17"/>
  <c r="AC17"/>
  <c r="AD17"/>
  <c r="AE17"/>
  <c r="AF17"/>
  <c r="AI17"/>
  <c r="AJ17"/>
  <c r="AL17"/>
  <c r="AM17"/>
  <c r="AN17"/>
  <c r="AO17"/>
  <c r="AP17"/>
  <c r="AQ17"/>
  <c r="AR17"/>
  <c r="AT17"/>
  <c r="BF17"/>
  <c r="BC17"/>
  <c r="BB17"/>
  <c r="AU17"/>
  <c r="AV17"/>
  <c r="AW17"/>
  <c r="AX17"/>
  <c r="AY17"/>
  <c r="AZ17"/>
  <c r="BA17"/>
  <c r="BD17"/>
  <c r="BE17"/>
  <c r="BG17"/>
  <c r="BH17"/>
  <c r="BI17"/>
  <c r="BJ17"/>
  <c r="BK17"/>
  <c r="BL17"/>
  <c r="BM17"/>
  <c r="BO17"/>
  <c r="DN17"/>
  <c r="Z18"/>
  <c r="AA18"/>
  <c r="AB18"/>
  <c r="AC18"/>
  <c r="AD18"/>
  <c r="AE18"/>
  <c r="AF18"/>
  <c r="AG18"/>
  <c r="AH18"/>
  <c r="AI18"/>
  <c r="AJ18"/>
  <c r="AK18"/>
  <c r="AL18"/>
  <c r="AM18"/>
  <c r="AN18"/>
  <c r="AO18"/>
  <c r="AP18"/>
  <c r="AQ18"/>
  <c r="AR18"/>
  <c r="AT18"/>
  <c r="AU18"/>
  <c r="AV18"/>
  <c r="AW18"/>
  <c r="AX18"/>
  <c r="AY18"/>
  <c r="AZ18"/>
  <c r="BA18"/>
  <c r="BB18"/>
  <c r="BC18"/>
  <c r="BD18"/>
  <c r="BE18"/>
  <c r="BF18"/>
  <c r="BG18"/>
  <c r="BH18"/>
  <c r="BI18"/>
  <c r="BJ18"/>
  <c r="BK18"/>
  <c r="BL18"/>
  <c r="BM18"/>
  <c r="BO18"/>
  <c r="DN18"/>
  <c r="DI5"/>
  <c r="B40"/>
  <c r="B20"/>
  <c r="DI6"/>
  <c r="DI7"/>
  <c r="DI8"/>
  <c r="DI9"/>
  <c r="DI10"/>
  <c r="DI11"/>
  <c r="DI12"/>
  <c r="DI13"/>
  <c r="DI14"/>
  <c r="DI15"/>
  <c r="DI16"/>
  <c r="DI17"/>
  <c r="DI18"/>
  <c r="DH6"/>
  <c r="DH7"/>
  <c r="DH8"/>
  <c r="DH9"/>
  <c r="DH10"/>
  <c r="DH11"/>
  <c r="DH12"/>
  <c r="DH13"/>
  <c r="DH14"/>
  <c r="DH15"/>
  <c r="DH16"/>
  <c r="DH17"/>
  <c r="DH18"/>
  <c r="DH5"/>
  <c r="X24"/>
  <c r="X4"/>
  <c r="A26"/>
  <c r="A27"/>
  <c r="A28"/>
  <c r="A29"/>
  <c r="A30"/>
  <c r="A31"/>
  <c r="A32"/>
  <c r="A33"/>
  <c r="A34"/>
  <c r="A35"/>
  <c r="A36"/>
  <c r="A38"/>
  <c r="AS37"/>
  <c r="BN37"/>
  <c r="AS35"/>
  <c r="BN35"/>
  <c r="AS33"/>
  <c r="BN33"/>
  <c r="AS31"/>
  <c r="BN31"/>
  <c r="AS26"/>
  <c r="BN26"/>
  <c r="AS28"/>
  <c r="BN28"/>
  <c r="AS38"/>
  <c r="BN38"/>
  <c r="AS34"/>
  <c r="BN34"/>
  <c r="AS27"/>
  <c r="BN27"/>
  <c r="AS30"/>
  <c r="BN30"/>
  <c r="AS36"/>
  <c r="BN36"/>
  <c r="AS32"/>
  <c r="BN32"/>
  <c r="AS29"/>
  <c r="BN29"/>
  <c r="CI27"/>
  <c r="DD27"/>
  <c r="AS25"/>
  <c r="BN25"/>
  <c r="CI37"/>
  <c r="DD37"/>
  <c r="CI31"/>
  <c r="DD31"/>
  <c r="CI30"/>
  <c r="DD30"/>
  <c r="CI25"/>
  <c r="DD25"/>
  <c r="CI36"/>
  <c r="DD36"/>
  <c r="CI35"/>
  <c r="DD35"/>
  <c r="CI32"/>
  <c r="DD32"/>
  <c r="CI28"/>
  <c r="DD28"/>
  <c r="CI34"/>
  <c r="DD34"/>
  <c r="CI33"/>
  <c r="DD33"/>
  <c r="CI29"/>
  <c r="DD29"/>
  <c r="CI38"/>
  <c r="DD38"/>
  <c r="CI26"/>
  <c r="DD26"/>
  <c r="AS5"/>
  <c r="BN5"/>
  <c r="AS6"/>
  <c r="BN6"/>
  <c r="AS7"/>
  <c r="BN7"/>
  <c r="AS8"/>
  <c r="BN8"/>
  <c r="AS9"/>
  <c r="BN9"/>
  <c r="AS10"/>
  <c r="BN10"/>
  <c r="AS11"/>
  <c r="BN11"/>
  <c r="AS12"/>
  <c r="BN12"/>
  <c r="AS13"/>
  <c r="BN13"/>
  <c r="AS14"/>
  <c r="BN14"/>
  <c r="AS15"/>
  <c r="BN15"/>
  <c r="AS16"/>
  <c r="BN16"/>
  <c r="AS17"/>
  <c r="BN17"/>
  <c r="AS18"/>
  <c r="BN18"/>
  <c r="GF29"/>
  <c r="HA29"/>
  <c r="GF31"/>
  <c r="HA31"/>
  <c r="GF26"/>
  <c r="HA26"/>
  <c r="GF38"/>
  <c r="HA38"/>
  <c r="GF33"/>
  <c r="HA33"/>
  <c r="GF34"/>
  <c r="HA34"/>
  <c r="GF28"/>
  <c r="HA28"/>
  <c r="GF32"/>
  <c r="HA32"/>
  <c r="GF35"/>
  <c r="HA35"/>
  <c r="GF36"/>
  <c r="HA36"/>
  <c r="GF25"/>
  <c r="HA25"/>
  <c r="GF30"/>
  <c r="HA30"/>
  <c r="GF37"/>
  <c r="HA37"/>
  <c r="GF27"/>
  <c r="HA27"/>
  <c r="GF6"/>
  <c r="HA6"/>
  <c r="GF9"/>
  <c r="HA9"/>
  <c r="GF15"/>
  <c r="HA15"/>
  <c r="GF18"/>
  <c r="HA18"/>
  <c r="GF14"/>
  <c r="HA14"/>
  <c r="GF12"/>
  <c r="HA12"/>
  <c r="GF8"/>
  <c r="HA8"/>
  <c r="GF16"/>
  <c r="HA16"/>
  <c r="GF10"/>
  <c r="HA10"/>
  <c r="GF17"/>
  <c r="HA17"/>
  <c r="GF13"/>
  <c r="HA13"/>
  <c r="GF11"/>
  <c r="HA11"/>
  <c r="GF7"/>
  <c r="HA7"/>
  <c r="GF5"/>
  <c r="HA5"/>
  <c r="CI15"/>
  <c r="DD15"/>
  <c r="CI18"/>
  <c r="DD18"/>
  <c r="CI14"/>
  <c r="DD14"/>
  <c r="CI6"/>
  <c r="DD6"/>
  <c r="CI12"/>
  <c r="DD12"/>
  <c r="CI8"/>
  <c r="DD8"/>
  <c r="CI16"/>
  <c r="DD16"/>
  <c r="CI10"/>
  <c r="DD10"/>
  <c r="CI17"/>
  <c r="DD17"/>
  <c r="CI13"/>
  <c r="DD13"/>
  <c r="CI11"/>
  <c r="DD11"/>
  <c r="CI9"/>
  <c r="DD9"/>
  <c r="CI7"/>
  <c r="DD7"/>
  <c r="CI5"/>
  <c r="DD5"/>
  <c r="B2"/>
  <c r="D2"/>
  <c r="A4"/>
  <c r="E4"/>
  <c r="F4"/>
  <c r="G4"/>
  <c r="H4"/>
  <c r="I4"/>
  <c r="J4"/>
  <c r="K4"/>
  <c r="L4"/>
  <c r="M4"/>
  <c r="N4"/>
  <c r="O4"/>
  <c r="P4"/>
  <c r="Q4"/>
  <c r="R4"/>
  <c r="S4"/>
  <c r="T4"/>
  <c r="U4"/>
  <c r="V4"/>
  <c r="W4"/>
  <c r="A5"/>
  <c r="B5"/>
  <c r="DJ5"/>
  <c r="DW5"/>
  <c r="DX5"/>
  <c r="DY5"/>
  <c r="DZ5"/>
  <c r="EA5"/>
  <c r="EB5"/>
  <c r="EC5"/>
  <c r="ED5"/>
  <c r="EE5"/>
  <c r="EF5"/>
  <c r="EG5"/>
  <c r="EH5"/>
  <c r="EI5"/>
  <c r="EJ5"/>
  <c r="EK5"/>
  <c r="EL5"/>
  <c r="EM5"/>
  <c r="EN5"/>
  <c r="EO5"/>
  <c r="EP5"/>
  <c r="ER5"/>
  <c r="ES5"/>
  <c r="ET5"/>
  <c r="EU5"/>
  <c r="EV5"/>
  <c r="EW5"/>
  <c r="EX5"/>
  <c r="EY5"/>
  <c r="EZ5"/>
  <c r="FA5"/>
  <c r="FB5"/>
  <c r="FC5"/>
  <c r="FD5"/>
  <c r="FE5"/>
  <c r="FF5"/>
  <c r="FG5"/>
  <c r="FH5"/>
  <c r="FI5"/>
  <c r="FJ5"/>
  <c r="FK5"/>
  <c r="A6"/>
  <c r="B6"/>
  <c r="DJ6"/>
  <c r="DM6"/>
  <c r="EP6"/>
  <c r="FK6"/>
  <c r="A7"/>
  <c r="B7"/>
  <c r="DJ7"/>
  <c r="DM7"/>
  <c r="EP7"/>
  <c r="FK7"/>
  <c r="A8"/>
  <c r="B8"/>
  <c r="DM8"/>
  <c r="DJ8"/>
  <c r="EP8"/>
  <c r="FK8"/>
  <c r="A9"/>
  <c r="B9"/>
  <c r="DJ9"/>
  <c r="DM9"/>
  <c r="EP9"/>
  <c r="FK9"/>
  <c r="A10"/>
  <c r="B10"/>
  <c r="DJ10"/>
  <c r="DM10"/>
  <c r="DW10"/>
  <c r="DX10"/>
  <c r="DY10"/>
  <c r="DZ10"/>
  <c r="EA10"/>
  <c r="EB10"/>
  <c r="EC10"/>
  <c r="ED10"/>
  <c r="EE10"/>
  <c r="EF10"/>
  <c r="EG10"/>
  <c r="EH10"/>
  <c r="EI10"/>
  <c r="EJ10"/>
  <c r="EK10"/>
  <c r="EL10"/>
  <c r="EM10"/>
  <c r="EN10"/>
  <c r="EO10"/>
  <c r="EP10"/>
  <c r="ER10"/>
  <c r="ES10"/>
  <c r="ET10"/>
  <c r="EU10"/>
  <c r="EV10"/>
  <c r="EW10"/>
  <c r="EX10"/>
  <c r="EY10"/>
  <c r="EZ10"/>
  <c r="FA10"/>
  <c r="FB10"/>
  <c r="FC10"/>
  <c r="FD10"/>
  <c r="FE10"/>
  <c r="FF10"/>
  <c r="FG10"/>
  <c r="FH10"/>
  <c r="FI10"/>
  <c r="FJ10"/>
  <c r="FK10"/>
  <c r="A11"/>
  <c r="B11"/>
  <c r="DJ11"/>
  <c r="DM11"/>
  <c r="DW11"/>
  <c r="DX11"/>
  <c r="DY11"/>
  <c r="DZ11"/>
  <c r="EA11"/>
  <c r="EB11"/>
  <c r="EC11"/>
  <c r="ED11"/>
  <c r="EE11"/>
  <c r="EF11"/>
  <c r="EG11"/>
  <c r="EH11"/>
  <c r="EI11"/>
  <c r="EJ11"/>
  <c r="EK11"/>
  <c r="EL11"/>
  <c r="EM11"/>
  <c r="EN11"/>
  <c r="EO11"/>
  <c r="EP11"/>
  <c r="ER11"/>
  <c r="ES11"/>
  <c r="ET11"/>
  <c r="EU11"/>
  <c r="EV11"/>
  <c r="EW11"/>
  <c r="EX11"/>
  <c r="EY11"/>
  <c r="EZ11"/>
  <c r="FA11"/>
  <c r="FB11"/>
  <c r="FC11"/>
  <c r="FD11"/>
  <c r="FE11"/>
  <c r="FF11"/>
  <c r="FG11"/>
  <c r="FH11"/>
  <c r="FI11"/>
  <c r="FJ11"/>
  <c r="FK11"/>
  <c r="A12"/>
  <c r="B12"/>
  <c r="DJ12"/>
  <c r="DW12"/>
  <c r="DX12"/>
  <c r="DY12"/>
  <c r="DZ12"/>
  <c r="EA12"/>
  <c r="EB12"/>
  <c r="EC12"/>
  <c r="ED12"/>
  <c r="EE12"/>
  <c r="EF12"/>
  <c r="EG12"/>
  <c r="EH12"/>
  <c r="EI12"/>
  <c r="EJ12"/>
  <c r="EK12"/>
  <c r="EL12"/>
  <c r="EM12"/>
  <c r="EN12"/>
  <c r="EO12"/>
  <c r="EP12"/>
  <c r="ER12"/>
  <c r="ES12"/>
  <c r="ET12"/>
  <c r="EU12"/>
  <c r="EV12"/>
  <c r="EW12"/>
  <c r="EX12"/>
  <c r="EY12"/>
  <c r="EZ12"/>
  <c r="FA12"/>
  <c r="FB12"/>
  <c r="FC12"/>
  <c r="FD12"/>
  <c r="FE12"/>
  <c r="FF12"/>
  <c r="FG12"/>
  <c r="FH12"/>
  <c r="FI12"/>
  <c r="FJ12"/>
  <c r="FK12"/>
  <c r="A13"/>
  <c r="B13"/>
  <c r="DJ13"/>
  <c r="DM13"/>
  <c r="EP13"/>
  <c r="FK13"/>
  <c r="A14"/>
  <c r="B14"/>
  <c r="DJ14"/>
  <c r="DM14"/>
  <c r="DW14"/>
  <c r="DX14"/>
  <c r="DY14"/>
  <c r="DZ14"/>
  <c r="EA14"/>
  <c r="EB14"/>
  <c r="EC14"/>
  <c r="ED14"/>
  <c r="EE14"/>
  <c r="EF14"/>
  <c r="EG14"/>
  <c r="EH14"/>
  <c r="EI14"/>
  <c r="EJ14"/>
  <c r="EK14"/>
  <c r="EL14"/>
  <c r="EM14"/>
  <c r="EN14"/>
  <c r="EO14"/>
  <c r="EP14"/>
  <c r="ER14"/>
  <c r="ES14"/>
  <c r="ET14"/>
  <c r="EU14"/>
  <c r="EV14"/>
  <c r="EW14"/>
  <c r="EX14"/>
  <c r="EY14"/>
  <c r="EZ14"/>
  <c r="FA14"/>
  <c r="FB14"/>
  <c r="FC14"/>
  <c r="FD14"/>
  <c r="FE14"/>
  <c r="FF14"/>
  <c r="FG14"/>
  <c r="FH14"/>
  <c r="FI14"/>
  <c r="FJ14"/>
  <c r="FK14"/>
  <c r="A15"/>
  <c r="B15"/>
  <c r="DJ15"/>
  <c r="DW15"/>
  <c r="DX15"/>
  <c r="DY15"/>
  <c r="DZ15"/>
  <c r="EA15"/>
  <c r="EB15"/>
  <c r="EC15"/>
  <c r="ED15"/>
  <c r="EE15"/>
  <c r="EF15"/>
  <c r="EG15"/>
  <c r="EH15"/>
  <c r="EI15"/>
  <c r="EJ15"/>
  <c r="EK15"/>
  <c r="EL15"/>
  <c r="EM15"/>
  <c r="EN15"/>
  <c r="EO15"/>
  <c r="EP15"/>
  <c r="ER15"/>
  <c r="ES15"/>
  <c r="ET15"/>
  <c r="EU15"/>
  <c r="EV15"/>
  <c r="EW15"/>
  <c r="EX15"/>
  <c r="EY15"/>
  <c r="EZ15"/>
  <c r="FA15"/>
  <c r="FB15"/>
  <c r="FC15"/>
  <c r="FD15"/>
  <c r="FE15"/>
  <c r="FF15"/>
  <c r="FG15"/>
  <c r="FH15"/>
  <c r="FI15"/>
  <c r="FJ15"/>
  <c r="FK15"/>
  <c r="A16"/>
  <c r="B16"/>
  <c r="DM16"/>
  <c r="DJ16"/>
  <c r="DW16"/>
  <c r="DX16"/>
  <c r="DY16"/>
  <c r="DZ16"/>
  <c r="EA16"/>
  <c r="EB16"/>
  <c r="EC16"/>
  <c r="ED16"/>
  <c r="EE16"/>
  <c r="EF16"/>
  <c r="EG16"/>
  <c r="EH16"/>
  <c r="EI16"/>
  <c r="EJ16"/>
  <c r="EK16"/>
  <c r="EL16"/>
  <c r="EM16"/>
  <c r="EN16"/>
  <c r="EO16"/>
  <c r="EP16"/>
  <c r="ER16"/>
  <c r="ES16"/>
  <c r="ET16"/>
  <c r="EU16"/>
  <c r="EV16"/>
  <c r="EW16"/>
  <c r="EX16"/>
  <c r="EY16"/>
  <c r="EZ16"/>
  <c r="FA16"/>
  <c r="FB16"/>
  <c r="FC16"/>
  <c r="FD16"/>
  <c r="FE16"/>
  <c r="FF16"/>
  <c r="FG16"/>
  <c r="FH16"/>
  <c r="FI16"/>
  <c r="FJ16"/>
  <c r="FK16"/>
  <c r="A17"/>
  <c r="B17"/>
  <c r="DM17"/>
  <c r="DJ17"/>
  <c r="EP17"/>
  <c r="FK17"/>
  <c r="A18"/>
  <c r="B18"/>
  <c r="DJ18"/>
  <c r="EP18"/>
  <c r="FK18"/>
  <c r="E19"/>
  <c r="F19"/>
  <c r="G19"/>
  <c r="H19"/>
  <c r="I19"/>
  <c r="J19"/>
  <c r="K19"/>
  <c r="L19"/>
  <c r="M19"/>
  <c r="N19"/>
  <c r="O19"/>
  <c r="P19"/>
  <c r="Q19"/>
  <c r="R19"/>
  <c r="S19"/>
  <c r="T19"/>
  <c r="U19"/>
  <c r="V19"/>
  <c r="W19"/>
  <c r="X19"/>
  <c r="BX19"/>
  <c r="DG19"/>
  <c r="DI19"/>
  <c r="B22"/>
  <c r="D22"/>
  <c r="A24"/>
  <c r="E24"/>
  <c r="F24"/>
  <c r="G24"/>
  <c r="H24"/>
  <c r="I24"/>
  <c r="J24"/>
  <c r="K24"/>
  <c r="L24"/>
  <c r="M24"/>
  <c r="N24"/>
  <c r="O24"/>
  <c r="P24"/>
  <c r="Q24"/>
  <c r="R24"/>
  <c r="S24"/>
  <c r="T24"/>
  <c r="U24"/>
  <c r="V24"/>
  <c r="W24"/>
  <c r="B25"/>
  <c r="DJ25"/>
  <c r="EP25"/>
  <c r="FK25"/>
  <c r="B26"/>
  <c r="DJ26"/>
  <c r="DX26"/>
  <c r="DY26"/>
  <c r="DZ26"/>
  <c r="EB26"/>
  <c r="ED26"/>
  <c r="EE26"/>
  <c r="EF26"/>
  <c r="EH26"/>
  <c r="EJ26"/>
  <c r="EK26"/>
  <c r="EL26"/>
  <c r="EN26"/>
  <c r="EP26"/>
  <c r="ES26"/>
  <c r="ET26"/>
  <c r="EU26"/>
  <c r="EW26"/>
  <c r="EY26"/>
  <c r="EZ26"/>
  <c r="FA26"/>
  <c r="FC26"/>
  <c r="FE26"/>
  <c r="FF26"/>
  <c r="FG26"/>
  <c r="FI26"/>
  <c r="FK26"/>
  <c r="B27"/>
  <c r="DJ27"/>
  <c r="DM27"/>
  <c r="EP27"/>
  <c r="FK27"/>
  <c r="B28"/>
  <c r="DJ28"/>
  <c r="EP28"/>
  <c r="FK28"/>
  <c r="B29"/>
  <c r="DJ29"/>
  <c r="DW29"/>
  <c r="DX29"/>
  <c r="DY29"/>
  <c r="DZ29"/>
  <c r="EA29"/>
  <c r="EC29"/>
  <c r="ED29"/>
  <c r="EE29"/>
  <c r="EF29"/>
  <c r="EG29"/>
  <c r="EH29"/>
  <c r="EI29"/>
  <c r="EJ29"/>
  <c r="EK29"/>
  <c r="EL29"/>
  <c r="EM29"/>
  <c r="EO29"/>
  <c r="EP29"/>
  <c r="ER29"/>
  <c r="ES29"/>
  <c r="ET29"/>
  <c r="EU29"/>
  <c r="EV29"/>
  <c r="EX29"/>
  <c r="EY29"/>
  <c r="EZ29"/>
  <c r="FA29"/>
  <c r="FB29"/>
  <c r="FC29"/>
  <c r="FD29"/>
  <c r="FE29"/>
  <c r="FF29"/>
  <c r="FG29"/>
  <c r="FH29"/>
  <c r="FJ29"/>
  <c r="FK29"/>
  <c r="B30"/>
  <c r="DJ30"/>
  <c r="DM30"/>
  <c r="DW30"/>
  <c r="DX30"/>
  <c r="DY30"/>
  <c r="DZ30"/>
  <c r="EA30"/>
  <c r="EB30"/>
  <c r="EC30"/>
  <c r="ED30"/>
  <c r="EE30"/>
  <c r="EF30"/>
  <c r="EG30"/>
  <c r="EH30"/>
  <c r="EI30"/>
  <c r="EJ30"/>
  <c r="EK30"/>
  <c r="EL30"/>
  <c r="EM30"/>
  <c r="EN30"/>
  <c r="EO30"/>
  <c r="EP30"/>
  <c r="ER30"/>
  <c r="ES30"/>
  <c r="ET30"/>
  <c r="EU30"/>
  <c r="EV30"/>
  <c r="EW30"/>
  <c r="EX30"/>
  <c r="EY30"/>
  <c r="EZ30"/>
  <c r="FA30"/>
  <c r="FB30"/>
  <c r="FC30"/>
  <c r="FD30"/>
  <c r="FE30"/>
  <c r="FF30"/>
  <c r="FG30"/>
  <c r="FH30"/>
  <c r="FI30"/>
  <c r="FJ30"/>
  <c r="FK30"/>
  <c r="B31"/>
  <c r="DJ31"/>
  <c r="DM31"/>
  <c r="DW31"/>
  <c r="DX31"/>
  <c r="DY31"/>
  <c r="DZ31"/>
  <c r="EA31"/>
  <c r="EB31"/>
  <c r="EC31"/>
  <c r="ED31"/>
  <c r="EE31"/>
  <c r="EF31"/>
  <c r="EG31"/>
  <c r="EH31"/>
  <c r="EI31"/>
  <c r="EJ31"/>
  <c r="EK31"/>
  <c r="EL31"/>
  <c r="EM31"/>
  <c r="EN31"/>
  <c r="EO31"/>
  <c r="EP31"/>
  <c r="ER31"/>
  <c r="ES31"/>
  <c r="ET31"/>
  <c r="EU31"/>
  <c r="EV31"/>
  <c r="EW31"/>
  <c r="EX31"/>
  <c r="EY31"/>
  <c r="EZ31"/>
  <c r="FA31"/>
  <c r="FB31"/>
  <c r="FC31"/>
  <c r="FD31"/>
  <c r="FE31"/>
  <c r="FF31"/>
  <c r="FG31"/>
  <c r="FH31"/>
  <c r="FI31"/>
  <c r="FJ31"/>
  <c r="FK31"/>
  <c r="B32"/>
  <c r="DJ32"/>
  <c r="DM32"/>
  <c r="EP32"/>
  <c r="FK32"/>
  <c r="B33"/>
  <c r="DJ33"/>
  <c r="DM33"/>
  <c r="EP33"/>
  <c r="FK33"/>
  <c r="B34"/>
  <c r="DJ34"/>
  <c r="DM34"/>
  <c r="DW34"/>
  <c r="DX34"/>
  <c r="DY34"/>
  <c r="DZ34"/>
  <c r="EA34"/>
  <c r="EB34"/>
  <c r="EC34"/>
  <c r="ED34"/>
  <c r="EE34"/>
  <c r="EF34"/>
  <c r="EG34"/>
  <c r="EH34"/>
  <c r="EI34"/>
  <c r="EJ34"/>
  <c r="EK34"/>
  <c r="EL34"/>
  <c r="EM34"/>
  <c r="EN34"/>
  <c r="EO34"/>
  <c r="EP34"/>
  <c r="ER34"/>
  <c r="ES34"/>
  <c r="ET34"/>
  <c r="EU34"/>
  <c r="EV34"/>
  <c r="EW34"/>
  <c r="EX34"/>
  <c r="EY34"/>
  <c r="EZ34"/>
  <c r="FA34"/>
  <c r="FB34"/>
  <c r="FC34"/>
  <c r="FD34"/>
  <c r="FE34"/>
  <c r="FF34"/>
  <c r="FG34"/>
  <c r="FH34"/>
  <c r="FI34"/>
  <c r="FJ34"/>
  <c r="FK34"/>
  <c r="B35"/>
  <c r="DJ35"/>
  <c r="DW35"/>
  <c r="DX35"/>
  <c r="DY35"/>
  <c r="DZ35"/>
  <c r="EA35"/>
  <c r="EB35"/>
  <c r="EC35"/>
  <c r="ED35"/>
  <c r="EE35"/>
  <c r="EF35"/>
  <c r="EG35"/>
  <c r="EH35"/>
  <c r="EI35"/>
  <c r="EJ35"/>
  <c r="EK35"/>
  <c r="EL35"/>
  <c r="EM35"/>
  <c r="EN35"/>
  <c r="EO35"/>
  <c r="EP35"/>
  <c r="ER35"/>
  <c r="ES35"/>
  <c r="ET35"/>
  <c r="EU35"/>
  <c r="EV35"/>
  <c r="EW35"/>
  <c r="EX35"/>
  <c r="EY35"/>
  <c r="EZ35"/>
  <c r="FA35"/>
  <c r="FB35"/>
  <c r="FC35"/>
  <c r="FD35"/>
  <c r="FE35"/>
  <c r="FF35"/>
  <c r="FG35"/>
  <c r="FH35"/>
  <c r="FI35"/>
  <c r="FJ35"/>
  <c r="FK35"/>
  <c r="B36"/>
  <c r="DJ36"/>
  <c r="DM36"/>
  <c r="DW36"/>
  <c r="DX36"/>
  <c r="DY36"/>
  <c r="DZ36"/>
  <c r="EA36"/>
  <c r="EB36"/>
  <c r="EC36"/>
  <c r="ED36"/>
  <c r="EE36"/>
  <c r="EF36"/>
  <c r="EG36"/>
  <c r="EH36"/>
  <c r="EI36"/>
  <c r="EJ36"/>
  <c r="EK36"/>
  <c r="EL36"/>
  <c r="EM36"/>
  <c r="EN36"/>
  <c r="EO36"/>
  <c r="EP36"/>
  <c r="ER36"/>
  <c r="ES36"/>
  <c r="ET36"/>
  <c r="EU36"/>
  <c r="EV36"/>
  <c r="EW36"/>
  <c r="EX36"/>
  <c r="EY36"/>
  <c r="EZ36"/>
  <c r="FA36"/>
  <c r="FB36"/>
  <c r="FC36"/>
  <c r="FD36"/>
  <c r="FE36"/>
  <c r="FF36"/>
  <c r="FG36"/>
  <c r="FH36"/>
  <c r="FI36"/>
  <c r="FJ36"/>
  <c r="FK36"/>
  <c r="B37"/>
  <c r="DM37"/>
  <c r="DJ37"/>
  <c r="EP37"/>
  <c r="FK37"/>
  <c r="B38"/>
  <c r="DJ38"/>
  <c r="DM38"/>
  <c r="DW38"/>
  <c r="DX38"/>
  <c r="DY38"/>
  <c r="DZ38"/>
  <c r="EA38"/>
  <c r="EB38"/>
  <c r="EC38"/>
  <c r="ED38"/>
  <c r="EE38"/>
  <c r="EF38"/>
  <c r="EG38"/>
  <c r="EH38"/>
  <c r="EI38"/>
  <c r="EJ38"/>
  <c r="EK38"/>
  <c r="EL38"/>
  <c r="EM38"/>
  <c r="EN38"/>
  <c r="EO38"/>
  <c r="EP38"/>
  <c r="ER38"/>
  <c r="ES38"/>
  <c r="ET38"/>
  <c r="EU38"/>
  <c r="EV38"/>
  <c r="EW38"/>
  <c r="EX38"/>
  <c r="EY38"/>
  <c r="EZ38"/>
  <c r="FA38"/>
  <c r="FB38"/>
  <c r="FC38"/>
  <c r="FD38"/>
  <c r="FE38"/>
  <c r="FF38"/>
  <c r="FG38"/>
  <c r="FH38"/>
  <c r="FI38"/>
  <c r="FJ38"/>
  <c r="FK38"/>
  <c r="E39"/>
  <c r="F39"/>
  <c r="G39"/>
  <c r="H39"/>
  <c r="I39"/>
  <c r="J39"/>
  <c r="K39"/>
  <c r="L39"/>
  <c r="M39"/>
  <c r="N39"/>
  <c r="O39"/>
  <c r="P39"/>
  <c r="Q39"/>
  <c r="R39"/>
  <c r="S39"/>
  <c r="T39"/>
  <c r="U39"/>
  <c r="V39"/>
  <c r="W39"/>
  <c r="X39"/>
  <c r="DG39"/>
  <c r="DI39"/>
  <c r="DH39"/>
  <c r="DJ39"/>
  <c r="DK29"/>
  <c r="DM28"/>
  <c r="DK26"/>
  <c r="DK37"/>
  <c r="DK35"/>
  <c r="DK33"/>
  <c r="DK31"/>
  <c r="DK30"/>
  <c r="DK27"/>
  <c r="DK25"/>
  <c r="DK18"/>
  <c r="DK14"/>
  <c r="DK12"/>
  <c r="DK10"/>
  <c r="DK8"/>
  <c r="DH19"/>
  <c r="DJ19"/>
  <c r="DM5"/>
  <c r="DM15"/>
  <c r="DM26"/>
  <c r="DM35"/>
  <c r="DM25"/>
  <c r="DK6"/>
  <c r="FL11"/>
  <c r="EQ11"/>
  <c r="FL35"/>
  <c r="EQ35"/>
  <c r="FL31"/>
  <c r="EQ31"/>
  <c r="FL16"/>
  <c r="EQ16"/>
  <c r="FL10"/>
  <c r="EQ10"/>
  <c r="DO16"/>
  <c r="FL14"/>
  <c r="EQ14"/>
  <c r="FL12"/>
  <c r="EQ12"/>
  <c r="DO6"/>
  <c r="FL5"/>
  <c r="EQ5"/>
  <c r="FL38"/>
  <c r="EQ38"/>
  <c r="FL36"/>
  <c r="EQ36"/>
  <c r="FL34"/>
  <c r="EQ34"/>
  <c r="FL30"/>
  <c r="EQ30"/>
  <c r="FL15"/>
  <c r="EQ15"/>
  <c r="DM29"/>
  <c r="DT38"/>
  <c r="DT36"/>
  <c r="DT34"/>
  <c r="DT32"/>
  <c r="DS10"/>
  <c r="DT28"/>
  <c r="DT25"/>
  <c r="DO10"/>
  <c r="DS6"/>
  <c r="DO13"/>
  <c r="DT17"/>
  <c r="DT15"/>
  <c r="DT13"/>
  <c r="DP5"/>
  <c r="DO37"/>
  <c r="DO35"/>
  <c r="DO33"/>
  <c r="DO31"/>
  <c r="DT11"/>
  <c r="DT9"/>
  <c r="DT7"/>
  <c r="DT5"/>
  <c r="DP11"/>
  <c r="DK28"/>
  <c r="DK16"/>
  <c r="DK5"/>
  <c r="DT33"/>
  <c r="DS16"/>
  <c r="DS14"/>
  <c r="DS11"/>
  <c r="DU11"/>
  <c r="DS9"/>
  <c r="DO9"/>
  <c r="DS7"/>
  <c r="DU7"/>
  <c r="DO7"/>
  <c r="DO5"/>
  <c r="DS17"/>
  <c r="DU17"/>
  <c r="DO17"/>
  <c r="DS13"/>
  <c r="DU13"/>
  <c r="DO11"/>
  <c r="DP35"/>
  <c r="DP31"/>
  <c r="DT26"/>
  <c r="DP14"/>
  <c r="DP16"/>
  <c r="DP10"/>
  <c r="DS18"/>
  <c r="DM18"/>
  <c r="DM12"/>
  <c r="DS12"/>
  <c r="DO26"/>
  <c r="DP12"/>
  <c r="DO28"/>
  <c r="DS30"/>
  <c r="DS38"/>
  <c r="DU38"/>
  <c r="DO38"/>
  <c r="DS37"/>
  <c r="DS34"/>
  <c r="DU34"/>
  <c r="DO34"/>
  <c r="DS33"/>
  <c r="DU33"/>
  <c r="DO27"/>
  <c r="DS26"/>
  <c r="DS25"/>
  <c r="DU25"/>
  <c r="DO25"/>
  <c r="DT14"/>
  <c r="DU14"/>
  <c r="DT6"/>
  <c r="DU6"/>
  <c r="DS27"/>
  <c r="DS28"/>
  <c r="DU28"/>
  <c r="DO30"/>
  <c r="DS36"/>
  <c r="DU36"/>
  <c r="DO36"/>
  <c r="DS35"/>
  <c r="DS32"/>
  <c r="DU32"/>
  <c r="DO32"/>
  <c r="DS31"/>
  <c r="DT16"/>
  <c r="DU16"/>
  <c r="DT12"/>
  <c r="DT8"/>
  <c r="DK38"/>
  <c r="DK36"/>
  <c r="DK34"/>
  <c r="DK32"/>
  <c r="DK17"/>
  <c r="DK15"/>
  <c r="DK13"/>
  <c r="DK11"/>
  <c r="DK9"/>
  <c r="DK7"/>
  <c r="DT18"/>
  <c r="DS15"/>
  <c r="DU15"/>
  <c r="DS29"/>
  <c r="DQ39"/>
  <c r="DU9"/>
  <c r="DP36"/>
  <c r="DT29"/>
  <c r="DU29"/>
  <c r="DP30"/>
  <c r="DP34"/>
  <c r="DP38"/>
  <c r="DO15"/>
  <c r="DT37"/>
  <c r="DU37"/>
  <c r="DQ19"/>
  <c r="DS8"/>
  <c r="DU8"/>
  <c r="DO8"/>
  <c r="DT27"/>
  <c r="DU27"/>
  <c r="DU18"/>
  <c r="DR39"/>
  <c r="DT35"/>
  <c r="DU35"/>
  <c r="DO12"/>
  <c r="DT31"/>
  <c r="DU31"/>
  <c r="DO18"/>
  <c r="DN19"/>
  <c r="DO19"/>
  <c r="DU26"/>
  <c r="DP15"/>
  <c r="DO29"/>
  <c r="DN39"/>
  <c r="DO39"/>
  <c r="DS5"/>
  <c r="DU5"/>
  <c r="DO14"/>
  <c r="DU12"/>
  <c r="DT30"/>
  <c r="DU30"/>
  <c r="DT10"/>
  <c r="DU10"/>
  <c r="DR19"/>
  <c r="DL26" i="13"/>
  <c r="DL27"/>
  <c r="DL28"/>
  <c r="DL29"/>
  <c r="DL30"/>
  <c r="DL31"/>
  <c r="DL32"/>
  <c r="DL33"/>
  <c r="DL34"/>
  <c r="DL35"/>
  <c r="DL36"/>
  <c r="DL37"/>
  <c r="DL38"/>
  <c r="DL25"/>
  <c r="DL6"/>
  <c r="DL7"/>
  <c r="DL8"/>
  <c r="DL9"/>
  <c r="DL10"/>
  <c r="DL11"/>
  <c r="DL12"/>
  <c r="DL13"/>
  <c r="DL14"/>
  <c r="DL15"/>
  <c r="DL16"/>
  <c r="DL17"/>
  <c r="DL18"/>
  <c r="DL5"/>
  <c r="D1"/>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DR26"/>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DR27"/>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DR28"/>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DR29"/>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DR30"/>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DR31"/>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DR32"/>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DR33"/>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DR34"/>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DR35"/>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DR36"/>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DR37"/>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DR38"/>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DR25"/>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Q26"/>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Q27"/>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Q28"/>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Q29"/>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Q30"/>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Q31"/>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Q32"/>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Q33"/>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Q34"/>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Q35"/>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Q36"/>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Q37"/>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Q38"/>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Q25"/>
  <c r="DG26"/>
  <c r="DX26"/>
  <c r="EB26"/>
  <c r="ED26"/>
  <c r="EH26"/>
  <c r="EK26"/>
  <c r="EP26"/>
  <c r="EQ26"/>
  <c r="ES26"/>
  <c r="EW26"/>
  <c r="EY26"/>
  <c r="FC26"/>
  <c r="FF26"/>
  <c r="FK26"/>
  <c r="FL26"/>
  <c r="DP26"/>
  <c r="DG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DP27"/>
  <c r="DG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DP28"/>
  <c r="DG29"/>
  <c r="DW29"/>
  <c r="EC29"/>
  <c r="EI29"/>
  <c r="EQ29"/>
  <c r="ER29"/>
  <c r="EX29"/>
  <c r="FD29"/>
  <c r="FL29"/>
  <c r="DP29"/>
  <c r="DG30"/>
  <c r="EN30"/>
  <c r="EQ30"/>
  <c r="FI30"/>
  <c r="FL30"/>
  <c r="DP30"/>
  <c r="DG31"/>
  <c r="DG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DP32"/>
  <c r="DG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DP33"/>
  <c r="DG34"/>
  <c r="DG35"/>
  <c r="DG36"/>
  <c r="DG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DP37"/>
  <c r="DG38"/>
  <c r="DG25"/>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DN26"/>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DN27"/>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DN28"/>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DN29"/>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DN30"/>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DN31"/>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DN32"/>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DN33"/>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DN34"/>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DN35"/>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DN36"/>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DN37"/>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DN38"/>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DN25"/>
  <c r="DI26"/>
  <c r="DI27"/>
  <c r="DI28"/>
  <c r="DI29"/>
  <c r="DI30"/>
  <c r="DI31"/>
  <c r="DI32"/>
  <c r="DI33"/>
  <c r="DI34"/>
  <c r="DI35"/>
  <c r="DI36"/>
  <c r="DI37"/>
  <c r="DI38"/>
  <c r="DI25"/>
  <c r="DH26"/>
  <c r="DH27"/>
  <c r="DH28"/>
  <c r="DH29"/>
  <c r="DH30"/>
  <c r="DH31"/>
  <c r="DH32"/>
  <c r="DH33"/>
  <c r="DH34"/>
  <c r="DH35"/>
  <c r="DH36"/>
  <c r="DH37"/>
  <c r="DH38"/>
  <c r="DH25"/>
  <c r="DG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DP6"/>
  <c r="DG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DP7"/>
  <c r="DG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DP8"/>
  <c r="DG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DP9"/>
  <c r="DG10"/>
  <c r="DG11"/>
  <c r="DG12"/>
  <c r="DG13"/>
  <c r="EP13"/>
  <c r="DW13"/>
  <c r="DX13"/>
  <c r="DY13"/>
  <c r="DZ13"/>
  <c r="EA13"/>
  <c r="EB13"/>
  <c r="EC13"/>
  <c r="ED13"/>
  <c r="EE13"/>
  <c r="EF13"/>
  <c r="EG13"/>
  <c r="EH13"/>
  <c r="EI13"/>
  <c r="EJ13"/>
  <c r="EK13"/>
  <c r="EL13"/>
  <c r="EM13"/>
  <c r="EN13"/>
  <c r="EO13"/>
  <c r="EQ13"/>
  <c r="FK13"/>
  <c r="ER13"/>
  <c r="ES13"/>
  <c r="ET13"/>
  <c r="EU13"/>
  <c r="EV13"/>
  <c r="EW13"/>
  <c r="EX13"/>
  <c r="EY13"/>
  <c r="EZ13"/>
  <c r="FA13"/>
  <c r="FB13"/>
  <c r="FC13"/>
  <c r="FD13"/>
  <c r="FE13"/>
  <c r="FF13"/>
  <c r="FG13"/>
  <c r="FH13"/>
  <c r="FI13"/>
  <c r="FJ13"/>
  <c r="FL13"/>
  <c r="DP13"/>
  <c r="DG14"/>
  <c r="DG15"/>
  <c r="DG16"/>
  <c r="DG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DP17"/>
  <c r="DG18"/>
  <c r="ES18"/>
  <c r="ER18"/>
  <c r="ET18"/>
  <c r="EU18"/>
  <c r="EV18"/>
  <c r="EW18"/>
  <c r="EX18"/>
  <c r="EY18"/>
  <c r="EZ18"/>
  <c r="FA18"/>
  <c r="FB18"/>
  <c r="FC18"/>
  <c r="FD18"/>
  <c r="FE18"/>
  <c r="FF18"/>
  <c r="FG18"/>
  <c r="FH18"/>
  <c r="FI18"/>
  <c r="FJ18"/>
  <c r="FK18"/>
  <c r="FL18"/>
  <c r="DW18"/>
  <c r="DX18"/>
  <c r="DY18"/>
  <c r="DZ18"/>
  <c r="EA18"/>
  <c r="EB18"/>
  <c r="EC18"/>
  <c r="ED18"/>
  <c r="EE18"/>
  <c r="EF18"/>
  <c r="EG18"/>
  <c r="EH18"/>
  <c r="EI18"/>
  <c r="EJ18"/>
  <c r="EK18"/>
  <c r="EL18"/>
  <c r="EM18"/>
  <c r="EN18"/>
  <c r="EO18"/>
  <c r="EP18"/>
  <c r="EQ18"/>
  <c r="DP18"/>
  <c r="DG5"/>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DR6"/>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DR7"/>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DR8"/>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DR9"/>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DR10"/>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DR11"/>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DR12"/>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DR13"/>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DR14"/>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DR15"/>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DR16"/>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DR17"/>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DR18"/>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DR5"/>
  <c r="BP9"/>
  <c r="BQ9"/>
  <c r="BR9"/>
  <c r="BS9"/>
  <c r="BT9"/>
  <c r="BU9"/>
  <c r="BV9"/>
  <c r="BW9"/>
  <c r="BX9"/>
  <c r="BY9"/>
  <c r="BZ9"/>
  <c r="CA9"/>
  <c r="CB9"/>
  <c r="CH9"/>
  <c r="CI9"/>
  <c r="CC9"/>
  <c r="CD9"/>
  <c r="CE9"/>
  <c r="CF9"/>
  <c r="CG9"/>
  <c r="CJ9"/>
  <c r="CK9"/>
  <c r="CL9"/>
  <c r="CM9"/>
  <c r="CN9"/>
  <c r="CO9"/>
  <c r="CP9"/>
  <c r="CQ9"/>
  <c r="CR9"/>
  <c r="CS9"/>
  <c r="CT9"/>
  <c r="CU9"/>
  <c r="CV9"/>
  <c r="CW9"/>
  <c r="DC9"/>
  <c r="DD9"/>
  <c r="CX9"/>
  <c r="CY9"/>
  <c r="CZ9"/>
  <c r="DA9"/>
  <c r="DB9"/>
  <c r="DE9"/>
  <c r="DQ9"/>
  <c r="BP10"/>
  <c r="BQ10"/>
  <c r="BR10"/>
  <c r="BS10"/>
  <c r="BT10"/>
  <c r="BU10"/>
  <c r="BV10"/>
  <c r="BW10"/>
  <c r="BX10"/>
  <c r="BY10"/>
  <c r="BZ10"/>
  <c r="CA10"/>
  <c r="CB10"/>
  <c r="CC10"/>
  <c r="CE10"/>
  <c r="CF10"/>
  <c r="CD10"/>
  <c r="CG10"/>
  <c r="CH10"/>
  <c r="CI10"/>
  <c r="CJ10"/>
  <c r="CK10"/>
  <c r="CL10"/>
  <c r="CM10"/>
  <c r="CN10"/>
  <c r="CO10"/>
  <c r="CP10"/>
  <c r="CQ10"/>
  <c r="CR10"/>
  <c r="CS10"/>
  <c r="CT10"/>
  <c r="CU10"/>
  <c r="CV10"/>
  <c r="CW10"/>
  <c r="CX10"/>
  <c r="CZ10"/>
  <c r="DA10"/>
  <c r="CY10"/>
  <c r="DB10"/>
  <c r="DC10"/>
  <c r="DD10"/>
  <c r="DE10"/>
  <c r="DQ10"/>
  <c r="BP11"/>
  <c r="BQ11"/>
  <c r="BR11"/>
  <c r="BS11"/>
  <c r="BT11"/>
  <c r="BU11"/>
  <c r="BV11"/>
  <c r="BW11"/>
  <c r="BX11"/>
  <c r="BY11"/>
  <c r="BZ11"/>
  <c r="CA11"/>
  <c r="CB11"/>
  <c r="CC11"/>
  <c r="CD11"/>
  <c r="CG11"/>
  <c r="CE11"/>
  <c r="CF11"/>
  <c r="CH11"/>
  <c r="CI11"/>
  <c r="CJ11"/>
  <c r="CK11"/>
  <c r="CL11"/>
  <c r="CM11"/>
  <c r="CN11"/>
  <c r="CO11"/>
  <c r="CP11"/>
  <c r="CQ11"/>
  <c r="CR11"/>
  <c r="CS11"/>
  <c r="CT11"/>
  <c r="CU11"/>
  <c r="CV11"/>
  <c r="CW11"/>
  <c r="CX11"/>
  <c r="CY11"/>
  <c r="DB11"/>
  <c r="CZ11"/>
  <c r="DA11"/>
  <c r="DC11"/>
  <c r="DD11"/>
  <c r="DE11"/>
  <c r="DQ11"/>
  <c r="BP12"/>
  <c r="BQ12"/>
  <c r="BR12"/>
  <c r="BS12"/>
  <c r="BT12"/>
  <c r="BU12"/>
  <c r="BV12"/>
  <c r="BW12"/>
  <c r="BX12"/>
  <c r="BY12"/>
  <c r="BZ12"/>
  <c r="CA12"/>
  <c r="CB12"/>
  <c r="CH12"/>
  <c r="CC12"/>
  <c r="CD12"/>
  <c r="CE12"/>
  <c r="CF12"/>
  <c r="CG12"/>
  <c r="CI12"/>
  <c r="CJ12"/>
  <c r="CK12"/>
  <c r="CL12"/>
  <c r="CM12"/>
  <c r="CN12"/>
  <c r="CO12"/>
  <c r="CP12"/>
  <c r="CQ12"/>
  <c r="CR12"/>
  <c r="CS12"/>
  <c r="CT12"/>
  <c r="CU12"/>
  <c r="CV12"/>
  <c r="CW12"/>
  <c r="DC12"/>
  <c r="CX12"/>
  <c r="CY12"/>
  <c r="CZ12"/>
  <c r="DA12"/>
  <c r="DB12"/>
  <c r="DD12"/>
  <c r="DE12"/>
  <c r="DQ12"/>
  <c r="BP13"/>
  <c r="BQ13"/>
  <c r="BR13"/>
  <c r="BS13"/>
  <c r="BT13"/>
  <c r="BU13"/>
  <c r="BV13"/>
  <c r="BW13"/>
  <c r="BX13"/>
  <c r="BY13"/>
  <c r="BZ13"/>
  <c r="CA13"/>
  <c r="CB13"/>
  <c r="CD13"/>
  <c r="CG13"/>
  <c r="CI13"/>
  <c r="CC13"/>
  <c r="CE13"/>
  <c r="CF13"/>
  <c r="CH13"/>
  <c r="CJ13"/>
  <c r="CK13"/>
  <c r="CL13"/>
  <c r="CM13"/>
  <c r="CN13"/>
  <c r="CO13"/>
  <c r="CP13"/>
  <c r="CQ13"/>
  <c r="CR13"/>
  <c r="CS13"/>
  <c r="CT13"/>
  <c r="CU13"/>
  <c r="CV13"/>
  <c r="CW13"/>
  <c r="CY13"/>
  <c r="DB13"/>
  <c r="DD13"/>
  <c r="CX13"/>
  <c r="CZ13"/>
  <c r="DA13"/>
  <c r="DC13"/>
  <c r="DE13"/>
  <c r="DQ13"/>
  <c r="BP14"/>
  <c r="BQ14"/>
  <c r="BR14"/>
  <c r="BS14"/>
  <c r="BT14"/>
  <c r="BU14"/>
  <c r="BV14"/>
  <c r="BW14"/>
  <c r="BX14"/>
  <c r="BY14"/>
  <c r="BZ14"/>
  <c r="CA14"/>
  <c r="CB14"/>
  <c r="CD14"/>
  <c r="CC14"/>
  <c r="CE14"/>
  <c r="CF14"/>
  <c r="CG14"/>
  <c r="CH14"/>
  <c r="CI14"/>
  <c r="CJ14"/>
  <c r="CK14"/>
  <c r="CL14"/>
  <c r="CM14"/>
  <c r="CN14"/>
  <c r="CO14"/>
  <c r="CP14"/>
  <c r="CQ14"/>
  <c r="CR14"/>
  <c r="CS14"/>
  <c r="CT14"/>
  <c r="CU14"/>
  <c r="CV14"/>
  <c r="CW14"/>
  <c r="CY14"/>
  <c r="CX14"/>
  <c r="CZ14"/>
  <c r="DA14"/>
  <c r="DB14"/>
  <c r="DC14"/>
  <c r="DD14"/>
  <c r="DE14"/>
  <c r="DQ14"/>
  <c r="BP15"/>
  <c r="BQ15"/>
  <c r="BR15"/>
  <c r="BS15"/>
  <c r="BT15"/>
  <c r="BU15"/>
  <c r="BV15"/>
  <c r="BW15"/>
  <c r="BX15"/>
  <c r="BY15"/>
  <c r="BZ15"/>
  <c r="CA15"/>
  <c r="CB15"/>
  <c r="CE15"/>
  <c r="CF15"/>
  <c r="CI15"/>
  <c r="CC15"/>
  <c r="CD15"/>
  <c r="CG15"/>
  <c r="CH15"/>
  <c r="CJ15"/>
  <c r="CK15"/>
  <c r="CL15"/>
  <c r="CM15"/>
  <c r="CN15"/>
  <c r="CO15"/>
  <c r="CP15"/>
  <c r="CQ15"/>
  <c r="CR15"/>
  <c r="CS15"/>
  <c r="CT15"/>
  <c r="CU15"/>
  <c r="CV15"/>
  <c r="CW15"/>
  <c r="CZ15"/>
  <c r="DA15"/>
  <c r="DD15"/>
  <c r="CX15"/>
  <c r="CY15"/>
  <c r="DB15"/>
  <c r="DC15"/>
  <c r="DE15"/>
  <c r="DQ15"/>
  <c r="BP16"/>
  <c r="BQ16"/>
  <c r="BR16"/>
  <c r="BS16"/>
  <c r="BT16"/>
  <c r="BU16"/>
  <c r="BV16"/>
  <c r="BW16"/>
  <c r="BX16"/>
  <c r="BY16"/>
  <c r="BZ16"/>
  <c r="CA16"/>
  <c r="CB16"/>
  <c r="CE16"/>
  <c r="CF16"/>
  <c r="CG16"/>
  <c r="CH16"/>
  <c r="CI16"/>
  <c r="CC16"/>
  <c r="CD16"/>
  <c r="CJ16"/>
  <c r="CK16"/>
  <c r="CL16"/>
  <c r="CM16"/>
  <c r="CN16"/>
  <c r="CO16"/>
  <c r="CP16"/>
  <c r="CQ16"/>
  <c r="CR16"/>
  <c r="CS16"/>
  <c r="CT16"/>
  <c r="CU16"/>
  <c r="CV16"/>
  <c r="CW16"/>
  <c r="CZ16"/>
  <c r="DA16"/>
  <c r="DB16"/>
  <c r="DC16"/>
  <c r="DD16"/>
  <c r="CX16"/>
  <c r="CY16"/>
  <c r="DE16"/>
  <c r="DQ16"/>
  <c r="BP17"/>
  <c r="BQ17"/>
  <c r="BR17"/>
  <c r="BS17"/>
  <c r="BT17"/>
  <c r="BU17"/>
  <c r="BV17"/>
  <c r="BW17"/>
  <c r="BX17"/>
  <c r="BY17"/>
  <c r="BZ17"/>
  <c r="CA17"/>
  <c r="CB17"/>
  <c r="CD17"/>
  <c r="CH17"/>
  <c r="CC17"/>
  <c r="CE17"/>
  <c r="CF17"/>
  <c r="CG17"/>
  <c r="CI17"/>
  <c r="CJ17"/>
  <c r="CK17"/>
  <c r="CL17"/>
  <c r="CM17"/>
  <c r="CN17"/>
  <c r="CO17"/>
  <c r="CP17"/>
  <c r="CQ17"/>
  <c r="CR17"/>
  <c r="CS17"/>
  <c r="CT17"/>
  <c r="CU17"/>
  <c r="CV17"/>
  <c r="CW17"/>
  <c r="CY17"/>
  <c r="DC17"/>
  <c r="CX17"/>
  <c r="CZ17"/>
  <c r="DA17"/>
  <c r="DB17"/>
  <c r="DD17"/>
  <c r="DE17"/>
  <c r="DQ17"/>
  <c r="BP18"/>
  <c r="BQ18"/>
  <c r="BR18"/>
  <c r="BS18"/>
  <c r="BT18"/>
  <c r="BU18"/>
  <c r="BV18"/>
  <c r="BW18"/>
  <c r="BX18"/>
  <c r="BY18"/>
  <c r="BZ18"/>
  <c r="CA18"/>
  <c r="CB18"/>
  <c r="CC18"/>
  <c r="CG18"/>
  <c r="CD18"/>
  <c r="CE18"/>
  <c r="CF18"/>
  <c r="CH18"/>
  <c r="CI18"/>
  <c r="CJ18"/>
  <c r="CK18"/>
  <c r="CL18"/>
  <c r="CM18"/>
  <c r="CN18"/>
  <c r="CO18"/>
  <c r="CP18"/>
  <c r="CQ18"/>
  <c r="CR18"/>
  <c r="CS18"/>
  <c r="CT18"/>
  <c r="CU18"/>
  <c r="CV18"/>
  <c r="CW18"/>
  <c r="CX18"/>
  <c r="DB18"/>
  <c r="CY18"/>
  <c r="CZ18"/>
  <c r="DA18"/>
  <c r="DC18"/>
  <c r="DD18"/>
  <c r="DE18"/>
  <c r="DQ18"/>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Q5"/>
  <c r="BP6"/>
  <c r="BQ6"/>
  <c r="BR6"/>
  <c r="BS6"/>
  <c r="BT6"/>
  <c r="BU6"/>
  <c r="BV6"/>
  <c r="BW6"/>
  <c r="BX6"/>
  <c r="BY6"/>
  <c r="BZ6"/>
  <c r="CA6"/>
  <c r="CB6"/>
  <c r="CG6"/>
  <c r="CE6"/>
  <c r="CC6"/>
  <c r="CD6"/>
  <c r="CF6"/>
  <c r="CH6"/>
  <c r="CI6"/>
  <c r="CJ6"/>
  <c r="CK6"/>
  <c r="CL6"/>
  <c r="CM6"/>
  <c r="CN6"/>
  <c r="CO6"/>
  <c r="CP6"/>
  <c r="CQ6"/>
  <c r="CR6"/>
  <c r="CS6"/>
  <c r="CT6"/>
  <c r="CU6"/>
  <c r="CV6"/>
  <c r="CW6"/>
  <c r="DB6"/>
  <c r="CZ6"/>
  <c r="CX6"/>
  <c r="CY6"/>
  <c r="DA6"/>
  <c r="DC6"/>
  <c r="DD6"/>
  <c r="DE6"/>
  <c r="DQ6"/>
  <c r="BP7"/>
  <c r="BQ7"/>
  <c r="BR7"/>
  <c r="BS7"/>
  <c r="BT7"/>
  <c r="BU7"/>
  <c r="BV7"/>
  <c r="BW7"/>
  <c r="BX7"/>
  <c r="BY7"/>
  <c r="BZ7"/>
  <c r="CA7"/>
  <c r="CB7"/>
  <c r="CC7"/>
  <c r="CD7"/>
  <c r="CE7"/>
  <c r="CF7"/>
  <c r="CI7"/>
  <c r="CG7"/>
  <c r="CH7"/>
  <c r="CJ7"/>
  <c r="CK7"/>
  <c r="CL7"/>
  <c r="CM7"/>
  <c r="CN7"/>
  <c r="CO7"/>
  <c r="CP7"/>
  <c r="CQ7"/>
  <c r="CR7"/>
  <c r="CS7"/>
  <c r="CT7"/>
  <c r="CU7"/>
  <c r="CV7"/>
  <c r="CW7"/>
  <c r="CX7"/>
  <c r="CY7"/>
  <c r="CZ7"/>
  <c r="DA7"/>
  <c r="DD7"/>
  <c r="DB7"/>
  <c r="DC7"/>
  <c r="DE7"/>
  <c r="DQ7"/>
  <c r="BP8"/>
  <c r="BQ8"/>
  <c r="BR8"/>
  <c r="BS8"/>
  <c r="BT8"/>
  <c r="BU8"/>
  <c r="BV8"/>
  <c r="BW8"/>
  <c r="BX8"/>
  <c r="BY8"/>
  <c r="BZ8"/>
  <c r="CA8"/>
  <c r="CB8"/>
  <c r="CC8"/>
  <c r="CH8"/>
  <c r="CF8"/>
  <c r="CD8"/>
  <c r="CE8"/>
  <c r="CG8"/>
  <c r="CI8"/>
  <c r="CJ8"/>
  <c r="CK8"/>
  <c r="CL8"/>
  <c r="CM8"/>
  <c r="CN8"/>
  <c r="CO8"/>
  <c r="CP8"/>
  <c r="CQ8"/>
  <c r="CR8"/>
  <c r="CS8"/>
  <c r="CT8"/>
  <c r="CU8"/>
  <c r="CV8"/>
  <c r="CW8"/>
  <c r="CX8"/>
  <c r="DC8"/>
  <c r="DA8"/>
  <c r="CY8"/>
  <c r="CZ8"/>
  <c r="DB8"/>
  <c r="DD8"/>
  <c r="DE8"/>
  <c r="DQ8"/>
  <c r="D21"/>
  <c r="ED14"/>
  <c r="DW14"/>
  <c r="DX14"/>
  <c r="DY14"/>
  <c r="DZ14"/>
  <c r="EA14"/>
  <c r="EB14"/>
  <c r="EC14"/>
  <c r="EE14"/>
  <c r="EF14"/>
  <c r="EG14"/>
  <c r="EH14"/>
  <c r="EI14"/>
  <c r="EJ14"/>
  <c r="EK14"/>
  <c r="EL14"/>
  <c r="EM14"/>
  <c r="EN14"/>
  <c r="EO14"/>
  <c r="EP14"/>
  <c r="EQ14"/>
  <c r="EY14"/>
  <c r="ER14"/>
  <c r="ES14"/>
  <c r="ET14"/>
  <c r="EU14"/>
  <c r="EV14"/>
  <c r="EW14"/>
  <c r="EX14"/>
  <c r="EZ14"/>
  <c r="FA14"/>
  <c r="FB14"/>
  <c r="FC14"/>
  <c r="FD14"/>
  <c r="FE14"/>
  <c r="FF14"/>
  <c r="FG14"/>
  <c r="FH14"/>
  <c r="FI14"/>
  <c r="FJ14"/>
  <c r="FK14"/>
  <c r="FL14"/>
  <c r="DP14"/>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DN5"/>
  <c r="Z6"/>
  <c r="AA6"/>
  <c r="AB6"/>
  <c r="AC6"/>
  <c r="AD6"/>
  <c r="AE6"/>
  <c r="AF6"/>
  <c r="AG6"/>
  <c r="AH6"/>
  <c r="AI6"/>
  <c r="AJ6"/>
  <c r="AK6"/>
  <c r="AL6"/>
  <c r="AQ6"/>
  <c r="AO6"/>
  <c r="AM6"/>
  <c r="AN6"/>
  <c r="AP6"/>
  <c r="AR6"/>
  <c r="AS6"/>
  <c r="AT6"/>
  <c r="AU6"/>
  <c r="AV6"/>
  <c r="AW6"/>
  <c r="AX6"/>
  <c r="AY6"/>
  <c r="AZ6"/>
  <c r="BA6"/>
  <c r="BB6"/>
  <c r="BC6"/>
  <c r="BD6"/>
  <c r="BE6"/>
  <c r="BF6"/>
  <c r="BG6"/>
  <c r="BL6"/>
  <c r="BJ6"/>
  <c r="BH6"/>
  <c r="BI6"/>
  <c r="BK6"/>
  <c r="BM6"/>
  <c r="BN6"/>
  <c r="BO6"/>
  <c r="DN6"/>
  <c r="Z7"/>
  <c r="AA7"/>
  <c r="AB7"/>
  <c r="AC7"/>
  <c r="AD7"/>
  <c r="AE7"/>
  <c r="AF7"/>
  <c r="AG7"/>
  <c r="AH7"/>
  <c r="AI7"/>
  <c r="AJ7"/>
  <c r="AK7"/>
  <c r="AL7"/>
  <c r="AM7"/>
  <c r="AN7"/>
  <c r="AO7"/>
  <c r="AP7"/>
  <c r="AS7"/>
  <c r="AQ7"/>
  <c r="AR7"/>
  <c r="AT7"/>
  <c r="AU7"/>
  <c r="AV7"/>
  <c r="AW7"/>
  <c r="AX7"/>
  <c r="AY7"/>
  <c r="AZ7"/>
  <c r="BA7"/>
  <c r="BB7"/>
  <c r="BC7"/>
  <c r="BD7"/>
  <c r="BE7"/>
  <c r="BF7"/>
  <c r="BG7"/>
  <c r="BH7"/>
  <c r="BI7"/>
  <c r="BJ7"/>
  <c r="BK7"/>
  <c r="BN7"/>
  <c r="BL7"/>
  <c r="BM7"/>
  <c r="BO7"/>
  <c r="DN7"/>
  <c r="Z8"/>
  <c r="AA8"/>
  <c r="AB8"/>
  <c r="AC8"/>
  <c r="AD8"/>
  <c r="AE8"/>
  <c r="AF8"/>
  <c r="AG8"/>
  <c r="AH8"/>
  <c r="AI8"/>
  <c r="AJ8"/>
  <c r="AK8"/>
  <c r="AL8"/>
  <c r="AM8"/>
  <c r="AR8"/>
  <c r="AP8"/>
  <c r="AN8"/>
  <c r="AO8"/>
  <c r="AQ8"/>
  <c r="AS8"/>
  <c r="AT8"/>
  <c r="AU8"/>
  <c r="AV8"/>
  <c r="AW8"/>
  <c r="AX8"/>
  <c r="AY8"/>
  <c r="AZ8"/>
  <c r="BA8"/>
  <c r="BB8"/>
  <c r="BC8"/>
  <c r="BD8"/>
  <c r="BE8"/>
  <c r="BF8"/>
  <c r="BG8"/>
  <c r="BH8"/>
  <c r="BM8"/>
  <c r="BK8"/>
  <c r="BI8"/>
  <c r="BJ8"/>
  <c r="BL8"/>
  <c r="BN8"/>
  <c r="BO8"/>
  <c r="DN8"/>
  <c r="Z9"/>
  <c r="AA9"/>
  <c r="AB9"/>
  <c r="AC9"/>
  <c r="AD9"/>
  <c r="AE9"/>
  <c r="AF9"/>
  <c r="AG9"/>
  <c r="AH9"/>
  <c r="AI9"/>
  <c r="AJ9"/>
  <c r="AK9"/>
  <c r="AL9"/>
  <c r="AR9"/>
  <c r="AS9"/>
  <c r="AM9"/>
  <c r="AN9"/>
  <c r="AO9"/>
  <c r="AP9"/>
  <c r="AQ9"/>
  <c r="AT9"/>
  <c r="AU9"/>
  <c r="AV9"/>
  <c r="AW9"/>
  <c r="AX9"/>
  <c r="AY9"/>
  <c r="AZ9"/>
  <c r="BA9"/>
  <c r="BB9"/>
  <c r="BC9"/>
  <c r="BD9"/>
  <c r="BE9"/>
  <c r="BF9"/>
  <c r="BG9"/>
  <c r="BM9"/>
  <c r="BN9"/>
  <c r="BH9"/>
  <c r="BI9"/>
  <c r="BJ9"/>
  <c r="BK9"/>
  <c r="BL9"/>
  <c r="BO9"/>
  <c r="DN9"/>
  <c r="Z10"/>
  <c r="AA10"/>
  <c r="AB10"/>
  <c r="AC10"/>
  <c r="AD10"/>
  <c r="AE10"/>
  <c r="AF10"/>
  <c r="AG10"/>
  <c r="AH10"/>
  <c r="AI10"/>
  <c r="AJ10"/>
  <c r="AK10"/>
  <c r="AL10"/>
  <c r="AM10"/>
  <c r="AO10"/>
  <c r="AP10"/>
  <c r="AN10"/>
  <c r="AQ10"/>
  <c r="AR10"/>
  <c r="AS10"/>
  <c r="AT10"/>
  <c r="AU10"/>
  <c r="AV10"/>
  <c r="AW10"/>
  <c r="AX10"/>
  <c r="AY10"/>
  <c r="AZ10"/>
  <c r="BA10"/>
  <c r="BB10"/>
  <c r="BC10"/>
  <c r="BD10"/>
  <c r="BE10"/>
  <c r="BF10"/>
  <c r="BG10"/>
  <c r="BH10"/>
  <c r="BJ10"/>
  <c r="BK10"/>
  <c r="BI10"/>
  <c r="BL10"/>
  <c r="BM10"/>
  <c r="BN10"/>
  <c r="BO10"/>
  <c r="DN10"/>
  <c r="Z11"/>
  <c r="AA11"/>
  <c r="AB11"/>
  <c r="AC11"/>
  <c r="AD11"/>
  <c r="AE11"/>
  <c r="AF11"/>
  <c r="AG11"/>
  <c r="AH11"/>
  <c r="AI11"/>
  <c r="AJ11"/>
  <c r="AK11"/>
  <c r="AL11"/>
  <c r="AM11"/>
  <c r="AN11"/>
  <c r="AQ11"/>
  <c r="AO11"/>
  <c r="AP11"/>
  <c r="AR11"/>
  <c r="AS11"/>
  <c r="AT11"/>
  <c r="AU11"/>
  <c r="AV11"/>
  <c r="AW11"/>
  <c r="AX11"/>
  <c r="AY11"/>
  <c r="AZ11"/>
  <c r="BA11"/>
  <c r="BB11"/>
  <c r="BC11"/>
  <c r="BD11"/>
  <c r="BE11"/>
  <c r="BF11"/>
  <c r="BG11"/>
  <c r="BH11"/>
  <c r="BI11"/>
  <c r="BL11"/>
  <c r="BJ11"/>
  <c r="BK11"/>
  <c r="BM11"/>
  <c r="BN11"/>
  <c r="BO11"/>
  <c r="DN11"/>
  <c r="Z12"/>
  <c r="AA12"/>
  <c r="AB12"/>
  <c r="AC12"/>
  <c r="AD12"/>
  <c r="AE12"/>
  <c r="AF12"/>
  <c r="AG12"/>
  <c r="AH12"/>
  <c r="AI12"/>
  <c r="AJ12"/>
  <c r="AK12"/>
  <c r="AL12"/>
  <c r="AR12"/>
  <c r="AM12"/>
  <c r="AN12"/>
  <c r="AO12"/>
  <c r="AP12"/>
  <c r="AQ12"/>
  <c r="AS12"/>
  <c r="AT12"/>
  <c r="AU12"/>
  <c r="AV12"/>
  <c r="AW12"/>
  <c r="AX12"/>
  <c r="AY12"/>
  <c r="AZ12"/>
  <c r="BA12"/>
  <c r="BB12"/>
  <c r="BC12"/>
  <c r="BD12"/>
  <c r="BE12"/>
  <c r="BF12"/>
  <c r="BG12"/>
  <c r="BM12"/>
  <c r="BH12"/>
  <c r="BI12"/>
  <c r="BJ12"/>
  <c r="BK12"/>
  <c r="BL12"/>
  <c r="BN12"/>
  <c r="BO12"/>
  <c r="DN12"/>
  <c r="Z13"/>
  <c r="AA13"/>
  <c r="AB13"/>
  <c r="AC13"/>
  <c r="AD13"/>
  <c r="AE13"/>
  <c r="AF13"/>
  <c r="AG13"/>
  <c r="AH13"/>
  <c r="AI13"/>
  <c r="AJ13"/>
  <c r="AK13"/>
  <c r="AL13"/>
  <c r="AN13"/>
  <c r="AQ13"/>
  <c r="AS13"/>
  <c r="AM13"/>
  <c r="AO13"/>
  <c r="AP13"/>
  <c r="AR13"/>
  <c r="AT13"/>
  <c r="AU13"/>
  <c r="AV13"/>
  <c r="AW13"/>
  <c r="AX13"/>
  <c r="AY13"/>
  <c r="AZ13"/>
  <c r="BA13"/>
  <c r="BB13"/>
  <c r="BC13"/>
  <c r="BD13"/>
  <c r="BE13"/>
  <c r="BF13"/>
  <c r="BG13"/>
  <c r="BI13"/>
  <c r="BL13"/>
  <c r="BN13"/>
  <c r="BH13"/>
  <c r="BJ13"/>
  <c r="BK13"/>
  <c r="BM13"/>
  <c r="BO13"/>
  <c r="DN13"/>
  <c r="AG14"/>
  <c r="Z14"/>
  <c r="AA14"/>
  <c r="AB14"/>
  <c r="AC14"/>
  <c r="AD14"/>
  <c r="AE14"/>
  <c r="AF14"/>
  <c r="AH14"/>
  <c r="AI14"/>
  <c r="AJ14"/>
  <c r="AK14"/>
  <c r="AL14"/>
  <c r="AN14"/>
  <c r="AM14"/>
  <c r="AO14"/>
  <c r="AP14"/>
  <c r="AQ14"/>
  <c r="AR14"/>
  <c r="AS14"/>
  <c r="AT14"/>
  <c r="BB14"/>
  <c r="AU14"/>
  <c r="AV14"/>
  <c r="AW14"/>
  <c r="AX14"/>
  <c r="AY14"/>
  <c r="AZ14"/>
  <c r="BA14"/>
  <c r="BC14"/>
  <c r="BD14"/>
  <c r="BE14"/>
  <c r="BF14"/>
  <c r="BG14"/>
  <c r="BI14"/>
  <c r="BH14"/>
  <c r="BJ14"/>
  <c r="BK14"/>
  <c r="BL14"/>
  <c r="BM14"/>
  <c r="BN14"/>
  <c r="BO14"/>
  <c r="DN14"/>
  <c r="Z15"/>
  <c r="AA15"/>
  <c r="AB15"/>
  <c r="AC15"/>
  <c r="AD15"/>
  <c r="AE15"/>
  <c r="AF15"/>
  <c r="AG15"/>
  <c r="AH15"/>
  <c r="AI15"/>
  <c r="AJ15"/>
  <c r="AK15"/>
  <c r="AL15"/>
  <c r="AO15"/>
  <c r="AP15"/>
  <c r="AS15"/>
  <c r="AM15"/>
  <c r="AN15"/>
  <c r="AQ15"/>
  <c r="AR15"/>
  <c r="AT15"/>
  <c r="AU15"/>
  <c r="AV15"/>
  <c r="AW15"/>
  <c r="AX15"/>
  <c r="AY15"/>
  <c r="AZ15"/>
  <c r="BA15"/>
  <c r="BB15"/>
  <c r="BC15"/>
  <c r="BD15"/>
  <c r="BE15"/>
  <c r="BF15"/>
  <c r="BG15"/>
  <c r="BJ15"/>
  <c r="BK15"/>
  <c r="BN15"/>
  <c r="BH15"/>
  <c r="BI15"/>
  <c r="BL15"/>
  <c r="BM15"/>
  <c r="BO15"/>
  <c r="DN15"/>
  <c r="Z16"/>
  <c r="AA16"/>
  <c r="AB16"/>
  <c r="AC16"/>
  <c r="AD16"/>
  <c r="AE16"/>
  <c r="AF16"/>
  <c r="AG16"/>
  <c r="AH16"/>
  <c r="AI16"/>
  <c r="AJ16"/>
  <c r="AK16"/>
  <c r="AL16"/>
  <c r="AO16"/>
  <c r="AP16"/>
  <c r="AQ16"/>
  <c r="AR16"/>
  <c r="AS16"/>
  <c r="AM16"/>
  <c r="AN16"/>
  <c r="AT16"/>
  <c r="AU16"/>
  <c r="AV16"/>
  <c r="AW16"/>
  <c r="AX16"/>
  <c r="AY16"/>
  <c r="AZ16"/>
  <c r="BA16"/>
  <c r="BB16"/>
  <c r="BC16"/>
  <c r="BD16"/>
  <c r="BE16"/>
  <c r="BF16"/>
  <c r="BG16"/>
  <c r="BJ16"/>
  <c r="BK16"/>
  <c r="BL16"/>
  <c r="BM16"/>
  <c r="BN16"/>
  <c r="BH16"/>
  <c r="BI16"/>
  <c r="BO16"/>
  <c r="DN16"/>
  <c r="AA17"/>
  <c r="AK17"/>
  <c r="AG17"/>
  <c r="Z17"/>
  <c r="AB17"/>
  <c r="AC17"/>
  <c r="AD17"/>
  <c r="AE17"/>
  <c r="AF17"/>
  <c r="AH17"/>
  <c r="AI17"/>
  <c r="AJ17"/>
  <c r="AL17"/>
  <c r="AN17"/>
  <c r="AR17"/>
  <c r="AM17"/>
  <c r="AO17"/>
  <c r="AP17"/>
  <c r="AQ17"/>
  <c r="AS17"/>
  <c r="AT17"/>
  <c r="AV17"/>
  <c r="BF17"/>
  <c r="BB17"/>
  <c r="AU17"/>
  <c r="AW17"/>
  <c r="AX17"/>
  <c r="AY17"/>
  <c r="AZ17"/>
  <c r="BA17"/>
  <c r="BC17"/>
  <c r="BD17"/>
  <c r="BE17"/>
  <c r="BG17"/>
  <c r="BI17"/>
  <c r="BM17"/>
  <c r="BH17"/>
  <c r="BJ17"/>
  <c r="BK17"/>
  <c r="BL17"/>
  <c r="BN17"/>
  <c r="BO17"/>
  <c r="DN17"/>
  <c r="Z18"/>
  <c r="AC18"/>
  <c r="AA18"/>
  <c r="AB18"/>
  <c r="AD18"/>
  <c r="AE18"/>
  <c r="AF18"/>
  <c r="AG18"/>
  <c r="AH18"/>
  <c r="AI18"/>
  <c r="AJ18"/>
  <c r="AK18"/>
  <c r="AL18"/>
  <c r="AM18"/>
  <c r="AQ18"/>
  <c r="AN18"/>
  <c r="AO18"/>
  <c r="AP18"/>
  <c r="AR18"/>
  <c r="AS18"/>
  <c r="AT18"/>
  <c r="AU18"/>
  <c r="AX18"/>
  <c r="AV18"/>
  <c r="AW18"/>
  <c r="AY18"/>
  <c r="AZ18"/>
  <c r="BA18"/>
  <c r="BB18"/>
  <c r="BC18"/>
  <c r="BD18"/>
  <c r="BE18"/>
  <c r="BF18"/>
  <c r="BG18"/>
  <c r="BH18"/>
  <c r="BL18"/>
  <c r="BI18"/>
  <c r="BJ18"/>
  <c r="BK18"/>
  <c r="BM18"/>
  <c r="BN18"/>
  <c r="BO18"/>
  <c r="DN18"/>
  <c r="DI5"/>
  <c r="B40"/>
  <c r="B20"/>
  <c r="DI6"/>
  <c r="DI7"/>
  <c r="DI8"/>
  <c r="DI9"/>
  <c r="DI10"/>
  <c r="DI11"/>
  <c r="DI12"/>
  <c r="DI13"/>
  <c r="DI14"/>
  <c r="DI15"/>
  <c r="DI16"/>
  <c r="DI17"/>
  <c r="DI18"/>
  <c r="DH6"/>
  <c r="DH7"/>
  <c r="DH8"/>
  <c r="DH9"/>
  <c r="DH10"/>
  <c r="DH11"/>
  <c r="DH12"/>
  <c r="DH13"/>
  <c r="DH14"/>
  <c r="DH15"/>
  <c r="DH16"/>
  <c r="DH17"/>
  <c r="DH18"/>
  <c r="DH5"/>
  <c r="D40"/>
  <c r="X24"/>
  <c r="D20"/>
  <c r="X4"/>
  <c r="A38"/>
  <c r="A36"/>
  <c r="A35"/>
  <c r="A34"/>
  <c r="A33"/>
  <c r="A32"/>
  <c r="A31"/>
  <c r="A30"/>
  <c r="A29"/>
  <c r="A28"/>
  <c r="A27"/>
  <c r="A26"/>
  <c r="EA26"/>
  <c r="EE26"/>
  <c r="DW26"/>
  <c r="DZ26"/>
  <c r="DY26"/>
  <c r="EC26"/>
  <c r="EF26"/>
  <c r="EG26"/>
  <c r="EI26"/>
  <c r="EJ26"/>
  <c r="EL26"/>
  <c r="EM26"/>
  <c r="EN26"/>
  <c r="EO26"/>
  <c r="EV26"/>
  <c r="EZ26"/>
  <c r="ER26"/>
  <c r="EU26"/>
  <c r="ET26"/>
  <c r="EX26"/>
  <c r="FA26"/>
  <c r="FB26"/>
  <c r="FD26"/>
  <c r="FE26"/>
  <c r="FG26"/>
  <c r="FH26"/>
  <c r="FI26"/>
  <c r="FJ26"/>
  <c r="DW25"/>
  <c r="DX25"/>
  <c r="DY25"/>
  <c r="DZ25"/>
  <c r="EA25"/>
  <c r="EB25"/>
  <c r="EC25"/>
  <c r="ED25"/>
  <c r="EE25"/>
  <c r="EF25"/>
  <c r="EG25"/>
  <c r="EH25"/>
  <c r="EI25"/>
  <c r="EJ25"/>
  <c r="EK25"/>
  <c r="EL25"/>
  <c r="EM25"/>
  <c r="EN25"/>
  <c r="EO25"/>
  <c r="EP25"/>
  <c r="EQ25"/>
  <c r="ER25"/>
  <c r="ES25"/>
  <c r="EU25"/>
  <c r="ET25"/>
  <c r="EV25"/>
  <c r="EW25"/>
  <c r="EX25"/>
  <c r="EY25"/>
  <c r="EZ25"/>
  <c r="FA25"/>
  <c r="FB25"/>
  <c r="FC25"/>
  <c r="FD25"/>
  <c r="FE25"/>
  <c r="FF25"/>
  <c r="FG25"/>
  <c r="FH25"/>
  <c r="FI25"/>
  <c r="FJ25"/>
  <c r="FK25"/>
  <c r="FL25"/>
  <c r="DP25"/>
  <c r="M1"/>
  <c r="B2"/>
  <c r="D2"/>
  <c r="A4"/>
  <c r="A5"/>
  <c r="B5"/>
  <c r="DW5"/>
  <c r="DX5"/>
  <c r="DY5"/>
  <c r="DZ5"/>
  <c r="EA5"/>
  <c r="EB5"/>
  <c r="EC5"/>
  <c r="ED5"/>
  <c r="EE5"/>
  <c r="EF5"/>
  <c r="EG5"/>
  <c r="EH5"/>
  <c r="EI5"/>
  <c r="EJ5"/>
  <c r="EK5"/>
  <c r="EL5"/>
  <c r="EM5"/>
  <c r="EN5"/>
  <c r="EO5"/>
  <c r="EP5"/>
  <c r="ER5"/>
  <c r="ES5"/>
  <c r="ET5"/>
  <c r="EU5"/>
  <c r="EV5"/>
  <c r="EW5"/>
  <c r="EX5"/>
  <c r="EY5"/>
  <c r="EZ5"/>
  <c r="FA5"/>
  <c r="FB5"/>
  <c r="FC5"/>
  <c r="FD5"/>
  <c r="FE5"/>
  <c r="FF5"/>
  <c r="FG5"/>
  <c r="FH5"/>
  <c r="FI5"/>
  <c r="FJ5"/>
  <c r="FK5"/>
  <c r="A6"/>
  <c r="B6"/>
  <c r="DM6"/>
  <c r="A7"/>
  <c r="B7"/>
  <c r="DJ7"/>
  <c r="A8"/>
  <c r="B8"/>
  <c r="DM8"/>
  <c r="A9"/>
  <c r="B9"/>
  <c r="DJ9"/>
  <c r="A10"/>
  <c r="B10"/>
  <c r="DM10"/>
  <c r="DW10"/>
  <c r="DX10"/>
  <c r="DY10"/>
  <c r="DZ10"/>
  <c r="EA10"/>
  <c r="EB10"/>
  <c r="EC10"/>
  <c r="ED10"/>
  <c r="EE10"/>
  <c r="EF10"/>
  <c r="EG10"/>
  <c r="EH10"/>
  <c r="EI10"/>
  <c r="EJ10"/>
  <c r="EK10"/>
  <c r="EL10"/>
  <c r="EM10"/>
  <c r="EN10"/>
  <c r="EO10"/>
  <c r="EP10"/>
  <c r="ER10"/>
  <c r="ES10"/>
  <c r="ET10"/>
  <c r="EU10"/>
  <c r="EV10"/>
  <c r="EW10"/>
  <c r="EX10"/>
  <c r="EY10"/>
  <c r="EZ10"/>
  <c r="FA10"/>
  <c r="FB10"/>
  <c r="FC10"/>
  <c r="FD10"/>
  <c r="FE10"/>
  <c r="FF10"/>
  <c r="FG10"/>
  <c r="FH10"/>
  <c r="FI10"/>
  <c r="FJ10"/>
  <c r="FK10"/>
  <c r="A11"/>
  <c r="B11"/>
  <c r="DJ11"/>
  <c r="DW11"/>
  <c r="DX11"/>
  <c r="DY11"/>
  <c r="DZ11"/>
  <c r="EA11"/>
  <c r="EB11"/>
  <c r="EC11"/>
  <c r="ED11"/>
  <c r="EE11"/>
  <c r="EF11"/>
  <c r="EG11"/>
  <c r="EH11"/>
  <c r="EI11"/>
  <c r="EJ11"/>
  <c r="EK11"/>
  <c r="EL11"/>
  <c r="EM11"/>
  <c r="EN11"/>
  <c r="EO11"/>
  <c r="EP11"/>
  <c r="ER11"/>
  <c r="ES11"/>
  <c r="ET11"/>
  <c r="EU11"/>
  <c r="EV11"/>
  <c r="EW11"/>
  <c r="EX11"/>
  <c r="EY11"/>
  <c r="EZ11"/>
  <c r="FA11"/>
  <c r="FB11"/>
  <c r="FC11"/>
  <c r="FD11"/>
  <c r="FE11"/>
  <c r="FF11"/>
  <c r="FG11"/>
  <c r="FH11"/>
  <c r="FI11"/>
  <c r="FJ11"/>
  <c r="FK11"/>
  <c r="A12"/>
  <c r="B12"/>
  <c r="DM12"/>
  <c r="DW12"/>
  <c r="DX12"/>
  <c r="DY12"/>
  <c r="DZ12"/>
  <c r="EA12"/>
  <c r="EB12"/>
  <c r="EC12"/>
  <c r="ED12"/>
  <c r="EE12"/>
  <c r="EF12"/>
  <c r="EG12"/>
  <c r="EH12"/>
  <c r="EI12"/>
  <c r="EJ12"/>
  <c r="EK12"/>
  <c r="EL12"/>
  <c r="EM12"/>
  <c r="EN12"/>
  <c r="EO12"/>
  <c r="EP12"/>
  <c r="ER12"/>
  <c r="ES12"/>
  <c r="ET12"/>
  <c r="EU12"/>
  <c r="EV12"/>
  <c r="EW12"/>
  <c r="EX12"/>
  <c r="EY12"/>
  <c r="EZ12"/>
  <c r="FA12"/>
  <c r="FB12"/>
  <c r="FC12"/>
  <c r="FD12"/>
  <c r="FE12"/>
  <c r="FF12"/>
  <c r="FG12"/>
  <c r="FH12"/>
  <c r="FI12"/>
  <c r="FJ12"/>
  <c r="FK12"/>
  <c r="A13"/>
  <c r="B13"/>
  <c r="A14"/>
  <c r="B14"/>
  <c r="DM14"/>
  <c r="A15"/>
  <c r="B15"/>
  <c r="DJ15"/>
  <c r="DW15"/>
  <c r="DX15"/>
  <c r="DY15"/>
  <c r="DZ15"/>
  <c r="EA15"/>
  <c r="EB15"/>
  <c r="EC15"/>
  <c r="ED15"/>
  <c r="EE15"/>
  <c r="EF15"/>
  <c r="EG15"/>
  <c r="EH15"/>
  <c r="EI15"/>
  <c r="EJ15"/>
  <c r="EK15"/>
  <c r="EL15"/>
  <c r="EM15"/>
  <c r="EN15"/>
  <c r="EO15"/>
  <c r="EP15"/>
  <c r="ER15"/>
  <c r="ES15"/>
  <c r="ET15"/>
  <c r="EU15"/>
  <c r="EV15"/>
  <c r="EW15"/>
  <c r="EX15"/>
  <c r="EY15"/>
  <c r="EZ15"/>
  <c r="FA15"/>
  <c r="FB15"/>
  <c r="FC15"/>
  <c r="FD15"/>
  <c r="FE15"/>
  <c r="FF15"/>
  <c r="FG15"/>
  <c r="FH15"/>
  <c r="FI15"/>
  <c r="FJ15"/>
  <c r="FK15"/>
  <c r="A16"/>
  <c r="B16"/>
  <c r="DM16"/>
  <c r="DW16"/>
  <c r="DX16"/>
  <c r="DY16"/>
  <c r="DZ16"/>
  <c r="EA16"/>
  <c r="EB16"/>
  <c r="EC16"/>
  <c r="ED16"/>
  <c r="EE16"/>
  <c r="EF16"/>
  <c r="EG16"/>
  <c r="EH16"/>
  <c r="EI16"/>
  <c r="EJ16"/>
  <c r="EK16"/>
  <c r="EL16"/>
  <c r="EM16"/>
  <c r="EN16"/>
  <c r="EO16"/>
  <c r="EP16"/>
  <c r="ER16"/>
  <c r="ES16"/>
  <c r="ET16"/>
  <c r="EU16"/>
  <c r="EV16"/>
  <c r="EW16"/>
  <c r="EX16"/>
  <c r="EY16"/>
  <c r="EZ16"/>
  <c r="FA16"/>
  <c r="FB16"/>
  <c r="FC16"/>
  <c r="FD16"/>
  <c r="FE16"/>
  <c r="FF16"/>
  <c r="FG16"/>
  <c r="FH16"/>
  <c r="FI16"/>
  <c r="FJ16"/>
  <c r="FK16"/>
  <c r="A17"/>
  <c r="B17"/>
  <c r="DJ17"/>
  <c r="A18"/>
  <c r="B18"/>
  <c r="DM18"/>
  <c r="E19"/>
  <c r="F19"/>
  <c r="G19"/>
  <c r="H19"/>
  <c r="I19"/>
  <c r="J19"/>
  <c r="K19"/>
  <c r="L19"/>
  <c r="M19"/>
  <c r="N19"/>
  <c r="O19"/>
  <c r="P19"/>
  <c r="Q19"/>
  <c r="R19"/>
  <c r="S19"/>
  <c r="T19"/>
  <c r="U19"/>
  <c r="V19"/>
  <c r="W19"/>
  <c r="X19"/>
  <c r="BX19"/>
  <c r="F4"/>
  <c r="M21"/>
  <c r="B22"/>
  <c r="D22"/>
  <c r="A24"/>
  <c r="B25"/>
  <c r="DM25"/>
  <c r="B26"/>
  <c r="DJ26"/>
  <c r="B27"/>
  <c r="DM27"/>
  <c r="B28"/>
  <c r="DJ28"/>
  <c r="B29"/>
  <c r="DM29"/>
  <c r="DX29"/>
  <c r="DY29"/>
  <c r="DZ29"/>
  <c r="EA29"/>
  <c r="EB29"/>
  <c r="ED29"/>
  <c r="EE29"/>
  <c r="EF29"/>
  <c r="EG29"/>
  <c r="EH29"/>
  <c r="EJ29"/>
  <c r="EK29"/>
  <c r="EL29"/>
  <c r="EM29"/>
  <c r="EN29"/>
  <c r="EO29"/>
  <c r="EP29"/>
  <c r="ES29"/>
  <c r="ET29"/>
  <c r="EU29"/>
  <c r="EV29"/>
  <c r="EW29"/>
  <c r="EY29"/>
  <c r="EZ29"/>
  <c r="FA29"/>
  <c r="FB29"/>
  <c r="FC29"/>
  <c r="FE29"/>
  <c r="FF29"/>
  <c r="FG29"/>
  <c r="FH29"/>
  <c r="FI29"/>
  <c r="FJ29"/>
  <c r="FK29"/>
  <c r="B30"/>
  <c r="DJ30"/>
  <c r="DW30"/>
  <c r="DX30"/>
  <c r="DY30"/>
  <c r="DZ30"/>
  <c r="EA30"/>
  <c r="EB30"/>
  <c r="EC30"/>
  <c r="ED30"/>
  <c r="EE30"/>
  <c r="EF30"/>
  <c r="EG30"/>
  <c r="EH30"/>
  <c r="EI30"/>
  <c r="EJ30"/>
  <c r="EK30"/>
  <c r="EL30"/>
  <c r="EM30"/>
  <c r="EO30"/>
  <c r="EP30"/>
  <c r="ER30"/>
  <c r="ES30"/>
  <c r="ET30"/>
  <c r="EU30"/>
  <c r="EV30"/>
  <c r="EW30"/>
  <c r="EX30"/>
  <c r="EY30"/>
  <c r="EZ30"/>
  <c r="FA30"/>
  <c r="FB30"/>
  <c r="FC30"/>
  <c r="FD30"/>
  <c r="FE30"/>
  <c r="FF30"/>
  <c r="FG30"/>
  <c r="FH30"/>
  <c r="FJ30"/>
  <c r="FK30"/>
  <c r="B31"/>
  <c r="DM31"/>
  <c r="DW31"/>
  <c r="DX31"/>
  <c r="DY31"/>
  <c r="DZ31"/>
  <c r="EA31"/>
  <c r="EB31"/>
  <c r="EC31"/>
  <c r="ED31"/>
  <c r="EE31"/>
  <c r="EF31"/>
  <c r="EG31"/>
  <c r="EH31"/>
  <c r="EI31"/>
  <c r="EJ31"/>
  <c r="EK31"/>
  <c r="EL31"/>
  <c r="EM31"/>
  <c r="EN31"/>
  <c r="EO31"/>
  <c r="EP31"/>
  <c r="ER31"/>
  <c r="ES31"/>
  <c r="ET31"/>
  <c r="EU31"/>
  <c r="EV31"/>
  <c r="EW31"/>
  <c r="EX31"/>
  <c r="EY31"/>
  <c r="EZ31"/>
  <c r="FA31"/>
  <c r="FB31"/>
  <c r="FC31"/>
  <c r="FD31"/>
  <c r="FE31"/>
  <c r="FF31"/>
  <c r="FG31"/>
  <c r="FH31"/>
  <c r="FI31"/>
  <c r="FJ31"/>
  <c r="FK31"/>
  <c r="B32"/>
  <c r="DJ32"/>
  <c r="B33"/>
  <c r="DM33"/>
  <c r="B34"/>
  <c r="DJ34"/>
  <c r="DW34"/>
  <c r="DX34"/>
  <c r="DY34"/>
  <c r="DZ34"/>
  <c r="EA34"/>
  <c r="EB34"/>
  <c r="EC34"/>
  <c r="ED34"/>
  <c r="EE34"/>
  <c r="EF34"/>
  <c r="EG34"/>
  <c r="EH34"/>
  <c r="EI34"/>
  <c r="EJ34"/>
  <c r="EK34"/>
  <c r="EL34"/>
  <c r="EM34"/>
  <c r="EN34"/>
  <c r="EO34"/>
  <c r="EP34"/>
  <c r="ER34"/>
  <c r="ES34"/>
  <c r="ET34"/>
  <c r="EU34"/>
  <c r="EV34"/>
  <c r="EW34"/>
  <c r="EX34"/>
  <c r="EY34"/>
  <c r="EZ34"/>
  <c r="FA34"/>
  <c r="FB34"/>
  <c r="FC34"/>
  <c r="FD34"/>
  <c r="FE34"/>
  <c r="FF34"/>
  <c r="FG34"/>
  <c r="FH34"/>
  <c r="FI34"/>
  <c r="FJ34"/>
  <c r="FK34"/>
  <c r="B35"/>
  <c r="DM35"/>
  <c r="DW35"/>
  <c r="DX35"/>
  <c r="DY35"/>
  <c r="DZ35"/>
  <c r="EA35"/>
  <c r="EB35"/>
  <c r="EC35"/>
  <c r="ED35"/>
  <c r="EE35"/>
  <c r="EF35"/>
  <c r="EG35"/>
  <c r="EH35"/>
  <c r="EI35"/>
  <c r="EJ35"/>
  <c r="EK35"/>
  <c r="EL35"/>
  <c r="EM35"/>
  <c r="EN35"/>
  <c r="EO35"/>
  <c r="EP35"/>
  <c r="ER35"/>
  <c r="ES35"/>
  <c r="ET35"/>
  <c r="EU35"/>
  <c r="EV35"/>
  <c r="EW35"/>
  <c r="EX35"/>
  <c r="EY35"/>
  <c r="EZ35"/>
  <c r="FA35"/>
  <c r="FB35"/>
  <c r="FC35"/>
  <c r="FD35"/>
  <c r="FE35"/>
  <c r="FF35"/>
  <c r="FG35"/>
  <c r="FH35"/>
  <c r="FI35"/>
  <c r="FJ35"/>
  <c r="FK35"/>
  <c r="B36"/>
  <c r="DJ36"/>
  <c r="DW36"/>
  <c r="DX36"/>
  <c r="DY36"/>
  <c r="DZ36"/>
  <c r="EA36"/>
  <c r="EB36"/>
  <c r="EC36"/>
  <c r="ED36"/>
  <c r="EE36"/>
  <c r="EF36"/>
  <c r="EG36"/>
  <c r="EH36"/>
  <c r="EI36"/>
  <c r="EJ36"/>
  <c r="EK36"/>
  <c r="EL36"/>
  <c r="EM36"/>
  <c r="EN36"/>
  <c r="EO36"/>
  <c r="EP36"/>
  <c r="ER36"/>
  <c r="ES36"/>
  <c r="ET36"/>
  <c r="EU36"/>
  <c r="EV36"/>
  <c r="EW36"/>
  <c r="EX36"/>
  <c r="EY36"/>
  <c r="EZ36"/>
  <c r="FA36"/>
  <c r="FB36"/>
  <c r="FC36"/>
  <c r="FD36"/>
  <c r="FE36"/>
  <c r="FF36"/>
  <c r="FG36"/>
  <c r="FH36"/>
  <c r="FI36"/>
  <c r="FJ36"/>
  <c r="FK36"/>
  <c r="B37"/>
  <c r="DJ37"/>
  <c r="DM37"/>
  <c r="B38"/>
  <c r="DJ38"/>
  <c r="DW38"/>
  <c r="DX38"/>
  <c r="DY38"/>
  <c r="DZ38"/>
  <c r="EA38"/>
  <c r="EB38"/>
  <c r="EC38"/>
  <c r="ED38"/>
  <c r="EE38"/>
  <c r="EF38"/>
  <c r="EG38"/>
  <c r="EH38"/>
  <c r="EI38"/>
  <c r="EJ38"/>
  <c r="EK38"/>
  <c r="EL38"/>
  <c r="EM38"/>
  <c r="EN38"/>
  <c r="EO38"/>
  <c r="EP38"/>
  <c r="ER38"/>
  <c r="ES38"/>
  <c r="ET38"/>
  <c r="EU38"/>
  <c r="EV38"/>
  <c r="EW38"/>
  <c r="EX38"/>
  <c r="EY38"/>
  <c r="EZ38"/>
  <c r="FA38"/>
  <c r="FB38"/>
  <c r="FC38"/>
  <c r="FD38"/>
  <c r="FE38"/>
  <c r="FF38"/>
  <c r="FG38"/>
  <c r="FH38"/>
  <c r="FI38"/>
  <c r="FJ38"/>
  <c r="FK38"/>
  <c r="E39"/>
  <c r="F39"/>
  <c r="G39"/>
  <c r="H39"/>
  <c r="I39"/>
  <c r="J39"/>
  <c r="K39"/>
  <c r="L39"/>
  <c r="M39"/>
  <c r="N39"/>
  <c r="O39"/>
  <c r="P39"/>
  <c r="Q39"/>
  <c r="R39"/>
  <c r="S39"/>
  <c r="T39"/>
  <c r="U39"/>
  <c r="V39"/>
  <c r="W39"/>
  <c r="X39"/>
  <c r="DG39"/>
  <c r="DI39"/>
  <c r="E24"/>
  <c r="DM38"/>
  <c r="DK25"/>
  <c r="DK27"/>
  <c r="DK29"/>
  <c r="DK31"/>
  <c r="DK33"/>
  <c r="DK35"/>
  <c r="DK38"/>
  <c r="FL38"/>
  <c r="DK37"/>
  <c r="DH39"/>
  <c r="DJ39"/>
  <c r="DM36"/>
  <c r="DK36"/>
  <c r="DJ35"/>
  <c r="DM34"/>
  <c r="DK34"/>
  <c r="DJ33"/>
  <c r="DM32"/>
  <c r="DK32"/>
  <c r="DJ31"/>
  <c r="DM30"/>
  <c r="DK30"/>
  <c r="DJ29"/>
  <c r="DM28"/>
  <c r="DK28"/>
  <c r="DJ27"/>
  <c r="DM26"/>
  <c r="DK26"/>
  <c r="DJ25"/>
  <c r="V24"/>
  <c r="T24"/>
  <c r="R24"/>
  <c r="P24"/>
  <c r="N24"/>
  <c r="L24"/>
  <c r="J24"/>
  <c r="H24"/>
  <c r="F24"/>
  <c r="DH19"/>
  <c r="DJ18"/>
  <c r="DM17"/>
  <c r="DJ16"/>
  <c r="DM15"/>
  <c r="DK15"/>
  <c r="DJ14"/>
  <c r="DM13"/>
  <c r="DJ12"/>
  <c r="DM11"/>
  <c r="DK11"/>
  <c r="DJ10"/>
  <c r="DM9"/>
  <c r="DJ8"/>
  <c r="DM7"/>
  <c r="DK7"/>
  <c r="DJ6"/>
  <c r="DM5"/>
  <c r="W4"/>
  <c r="U4"/>
  <c r="S4"/>
  <c r="Q4"/>
  <c r="O4"/>
  <c r="M4"/>
  <c r="K4"/>
  <c r="I4"/>
  <c r="G4"/>
  <c r="E4"/>
  <c r="W24"/>
  <c r="U24"/>
  <c r="S24"/>
  <c r="Q24"/>
  <c r="O24"/>
  <c r="M24"/>
  <c r="K24"/>
  <c r="I24"/>
  <c r="G24"/>
  <c r="DK16"/>
  <c r="DK12"/>
  <c r="DK8"/>
  <c r="V4"/>
  <c r="T4"/>
  <c r="R4"/>
  <c r="P4"/>
  <c r="N4"/>
  <c r="L4"/>
  <c r="J4"/>
  <c r="H4"/>
  <c r="DK17"/>
  <c r="DJ13"/>
  <c r="DK10"/>
  <c r="DK14"/>
  <c r="DK5"/>
  <c r="DK9"/>
  <c r="DK13"/>
  <c r="DJ5"/>
  <c r="EQ34"/>
  <c r="DG19"/>
  <c r="EQ38"/>
  <c r="FL16"/>
  <c r="FL31"/>
  <c r="DO37"/>
  <c r="DP38"/>
  <c r="DS37"/>
  <c r="DO27"/>
  <c r="DT11"/>
  <c r="DT17"/>
  <c r="FL34"/>
  <c r="DP34"/>
  <c r="EQ15"/>
  <c r="EQ11"/>
  <c r="DO11"/>
  <c r="DS10"/>
  <c r="DS9"/>
  <c r="DT37"/>
  <c r="FL35"/>
  <c r="EQ35"/>
  <c r="DT32"/>
  <c r="DO17"/>
  <c r="DS16"/>
  <c r="DS15"/>
  <c r="FL10"/>
  <c r="DO8"/>
  <c r="FL36"/>
  <c r="DO35"/>
  <c r="DO34"/>
  <c r="DS31"/>
  <c r="DO29"/>
  <c r="DO28"/>
  <c r="DT16"/>
  <c r="DT15"/>
  <c r="EQ12"/>
  <c r="FL11"/>
  <c r="DO38"/>
  <c r="DO36"/>
  <c r="DS35"/>
  <c r="DO32"/>
  <c r="DO31"/>
  <c r="DS30"/>
  <c r="DS29"/>
  <c r="DS28"/>
  <c r="DS27"/>
  <c r="DO25"/>
  <c r="DT13"/>
  <c r="DT10"/>
  <c r="DT9"/>
  <c r="DU9"/>
  <c r="DT7"/>
  <c r="DS36"/>
  <c r="DS34"/>
  <c r="FL15"/>
  <c r="DP15"/>
  <c r="DU15"/>
  <c r="DT14"/>
  <c r="DU37"/>
  <c r="EQ36"/>
  <c r="DP36"/>
  <c r="DS32"/>
  <c r="DO30"/>
  <c r="DT12"/>
  <c r="DT8"/>
  <c r="DT5"/>
  <c r="DT30"/>
  <c r="DT28"/>
  <c r="DU28"/>
  <c r="DT26"/>
  <c r="DP11"/>
  <c r="DO6"/>
  <c r="DT38"/>
  <c r="DT36"/>
  <c r="DT35"/>
  <c r="DU35"/>
  <c r="DT34"/>
  <c r="EQ31"/>
  <c r="DP31"/>
  <c r="DK6"/>
  <c r="EQ16"/>
  <c r="DO16"/>
  <c r="DO14"/>
  <c r="DS13"/>
  <c r="FL12"/>
  <c r="DP12"/>
  <c r="DO12"/>
  <c r="EQ10"/>
  <c r="DP10"/>
  <c r="DO10"/>
  <c r="DS8"/>
  <c r="DU8"/>
  <c r="FL5"/>
  <c r="EQ5"/>
  <c r="DI19"/>
  <c r="DJ19"/>
  <c r="DS18"/>
  <c r="DO18"/>
  <c r="DT25"/>
  <c r="DS11"/>
  <c r="DU11"/>
  <c r="DU34"/>
  <c r="DU32"/>
  <c r="DT31"/>
  <c r="DU30"/>
  <c r="DT27"/>
  <c r="DS17"/>
  <c r="DO15"/>
  <c r="DS14"/>
  <c r="DO13"/>
  <c r="DS12"/>
  <c r="DO9"/>
  <c r="DS7"/>
  <c r="DO5"/>
  <c r="DS33"/>
  <c r="DO33"/>
  <c r="DS5"/>
  <c r="DU5"/>
  <c r="DS26"/>
  <c r="DU26"/>
  <c r="DO26"/>
  <c r="DT6"/>
  <c r="DU36"/>
  <c r="DU31"/>
  <c r="DU27"/>
  <c r="DU17"/>
  <c r="DP16"/>
  <c r="DU16"/>
  <c r="DU14"/>
  <c r="DP35"/>
  <c r="DU13"/>
  <c r="DU12"/>
  <c r="DU10"/>
  <c r="DU7"/>
  <c r="DS6"/>
  <c r="DK18"/>
  <c r="DO7"/>
  <c r="DT29"/>
  <c r="DU29"/>
  <c r="DS25"/>
  <c r="DU25"/>
  <c r="DU6"/>
  <c r="DS38"/>
  <c r="DU38"/>
  <c r="DQ19"/>
  <c r="DN39"/>
  <c r="DO39"/>
  <c r="DT33"/>
  <c r="DU33"/>
  <c r="DR39"/>
  <c r="DP5"/>
  <c r="DN19"/>
  <c r="DO19"/>
  <c r="DT18"/>
  <c r="DU18"/>
  <c r="DR19"/>
  <c r="DQ39"/>
  <c r="FM26" i="25"/>
  <c r="FN26"/>
  <c r="FO26"/>
  <c r="FP26"/>
  <c r="FQ26"/>
  <c r="FR26"/>
  <c r="FS26"/>
  <c r="FT26"/>
  <c r="FU26"/>
  <c r="FV26"/>
  <c r="FW26"/>
  <c r="FX26"/>
  <c r="FY26"/>
  <c r="FZ26"/>
  <c r="GG26"/>
  <c r="GH26"/>
  <c r="GI26"/>
  <c r="GJ26"/>
  <c r="GK26"/>
  <c r="GL26"/>
  <c r="GM26"/>
  <c r="GN26"/>
  <c r="GO26"/>
  <c r="GP26"/>
  <c r="GQ26"/>
  <c r="GR26"/>
  <c r="GS26"/>
  <c r="GT26"/>
  <c r="GU26"/>
  <c r="HB26"/>
  <c r="DR26"/>
  <c r="FM27"/>
  <c r="FN27"/>
  <c r="FO27"/>
  <c r="FP27"/>
  <c r="FQ27"/>
  <c r="FR27"/>
  <c r="FS27"/>
  <c r="FT27"/>
  <c r="FU27"/>
  <c r="FV27"/>
  <c r="FW27"/>
  <c r="FX27"/>
  <c r="FY27"/>
  <c r="FZ27"/>
  <c r="GG27"/>
  <c r="GH27"/>
  <c r="GI27"/>
  <c r="GJ27"/>
  <c r="GK27"/>
  <c r="GL27"/>
  <c r="GM27"/>
  <c r="GN27"/>
  <c r="GO27"/>
  <c r="GP27"/>
  <c r="GQ27"/>
  <c r="GR27"/>
  <c r="GS27"/>
  <c r="GT27"/>
  <c r="GU27"/>
  <c r="HB27"/>
  <c r="DR27"/>
  <c r="FM28"/>
  <c r="FN28"/>
  <c r="FO28"/>
  <c r="FP28"/>
  <c r="FQ28"/>
  <c r="FR28"/>
  <c r="FS28"/>
  <c r="FT28"/>
  <c r="FU28"/>
  <c r="FV28"/>
  <c r="FW28"/>
  <c r="FX28"/>
  <c r="FY28"/>
  <c r="FZ28"/>
  <c r="GG28"/>
  <c r="GH28"/>
  <c r="GI28"/>
  <c r="GJ28"/>
  <c r="GK28"/>
  <c r="GL28"/>
  <c r="GM28"/>
  <c r="GN28"/>
  <c r="GO28"/>
  <c r="GP28"/>
  <c r="GQ28"/>
  <c r="GR28"/>
  <c r="GS28"/>
  <c r="GT28"/>
  <c r="GU28"/>
  <c r="HB28"/>
  <c r="DR28"/>
  <c r="FM29"/>
  <c r="FN29"/>
  <c r="FO29"/>
  <c r="FP29"/>
  <c r="FQ29"/>
  <c r="FR29"/>
  <c r="FS29"/>
  <c r="FT29"/>
  <c r="FU29"/>
  <c r="FV29"/>
  <c r="FW29"/>
  <c r="FX29"/>
  <c r="FY29"/>
  <c r="FZ29"/>
  <c r="GG29"/>
  <c r="GH29"/>
  <c r="GI29"/>
  <c r="GJ29"/>
  <c r="GK29"/>
  <c r="GL29"/>
  <c r="GM29"/>
  <c r="GN29"/>
  <c r="GO29"/>
  <c r="GP29"/>
  <c r="GQ29"/>
  <c r="GR29"/>
  <c r="GS29"/>
  <c r="GT29"/>
  <c r="GU29"/>
  <c r="HB29"/>
  <c r="DR29"/>
  <c r="FM30"/>
  <c r="FN30"/>
  <c r="FO30"/>
  <c r="FP30"/>
  <c r="FQ30"/>
  <c r="FR30"/>
  <c r="FS30"/>
  <c r="FT30"/>
  <c r="FU30"/>
  <c r="FV30"/>
  <c r="FW30"/>
  <c r="FX30"/>
  <c r="FY30"/>
  <c r="FZ30"/>
  <c r="GG30"/>
  <c r="GH30"/>
  <c r="GI30"/>
  <c r="GJ30"/>
  <c r="GK30"/>
  <c r="GL30"/>
  <c r="GM30"/>
  <c r="GN30"/>
  <c r="GO30"/>
  <c r="GP30"/>
  <c r="GQ30"/>
  <c r="GR30"/>
  <c r="GS30"/>
  <c r="GT30"/>
  <c r="GU30"/>
  <c r="HB30"/>
  <c r="DR30"/>
  <c r="FM31"/>
  <c r="FN31"/>
  <c r="FO31"/>
  <c r="FP31"/>
  <c r="FQ31"/>
  <c r="FR31"/>
  <c r="FS31"/>
  <c r="FT31"/>
  <c r="FU31"/>
  <c r="FV31"/>
  <c r="FW31"/>
  <c r="FX31"/>
  <c r="FY31"/>
  <c r="FZ31"/>
  <c r="GG31"/>
  <c r="GH31"/>
  <c r="GI31"/>
  <c r="GJ31"/>
  <c r="GK31"/>
  <c r="GL31"/>
  <c r="GM31"/>
  <c r="GN31"/>
  <c r="GO31"/>
  <c r="GP31"/>
  <c r="GQ31"/>
  <c r="GR31"/>
  <c r="GS31"/>
  <c r="GT31"/>
  <c r="GU31"/>
  <c r="HB31"/>
  <c r="DR31"/>
  <c r="FM32"/>
  <c r="FN32"/>
  <c r="FO32"/>
  <c r="FP32"/>
  <c r="FQ32"/>
  <c r="FR32"/>
  <c r="FS32"/>
  <c r="FT32"/>
  <c r="FU32"/>
  <c r="FV32"/>
  <c r="FW32"/>
  <c r="FX32"/>
  <c r="FY32"/>
  <c r="FZ32"/>
  <c r="GG32"/>
  <c r="GH32"/>
  <c r="GI32"/>
  <c r="GJ32"/>
  <c r="GK32"/>
  <c r="GL32"/>
  <c r="GM32"/>
  <c r="GN32"/>
  <c r="GO32"/>
  <c r="GP32"/>
  <c r="GQ32"/>
  <c r="GR32"/>
  <c r="GS32"/>
  <c r="GT32"/>
  <c r="GU32"/>
  <c r="HB32"/>
  <c r="DR32"/>
  <c r="FM33"/>
  <c r="FN33"/>
  <c r="FO33"/>
  <c r="FP33"/>
  <c r="FQ33"/>
  <c r="FR33"/>
  <c r="FS33"/>
  <c r="FT33"/>
  <c r="FU33"/>
  <c r="FV33"/>
  <c r="FW33"/>
  <c r="FX33"/>
  <c r="FY33"/>
  <c r="FZ33"/>
  <c r="GG33"/>
  <c r="GH33"/>
  <c r="GI33"/>
  <c r="GJ33"/>
  <c r="GK33"/>
  <c r="GL33"/>
  <c r="GM33"/>
  <c r="GN33"/>
  <c r="GO33"/>
  <c r="GP33"/>
  <c r="GQ33"/>
  <c r="GR33"/>
  <c r="GS33"/>
  <c r="GT33"/>
  <c r="GU33"/>
  <c r="HB33"/>
  <c r="DR33"/>
  <c r="FM34"/>
  <c r="FN34"/>
  <c r="FO34"/>
  <c r="FP34"/>
  <c r="FQ34"/>
  <c r="FR34"/>
  <c r="FS34"/>
  <c r="FT34"/>
  <c r="FU34"/>
  <c r="FV34"/>
  <c r="FW34"/>
  <c r="FX34"/>
  <c r="FY34"/>
  <c r="FZ34"/>
  <c r="GG34"/>
  <c r="GH34"/>
  <c r="GI34"/>
  <c r="GJ34"/>
  <c r="GK34"/>
  <c r="GL34"/>
  <c r="GM34"/>
  <c r="GN34"/>
  <c r="GO34"/>
  <c r="GP34"/>
  <c r="GQ34"/>
  <c r="GR34"/>
  <c r="GS34"/>
  <c r="GT34"/>
  <c r="GU34"/>
  <c r="HB34"/>
  <c r="DR34"/>
  <c r="FM35"/>
  <c r="FN35"/>
  <c r="FO35"/>
  <c r="FP35"/>
  <c r="FQ35"/>
  <c r="FR35"/>
  <c r="FS35"/>
  <c r="FT35"/>
  <c r="FU35"/>
  <c r="FV35"/>
  <c r="FW35"/>
  <c r="FX35"/>
  <c r="FY35"/>
  <c r="FZ35"/>
  <c r="GG35"/>
  <c r="GH35"/>
  <c r="GI35"/>
  <c r="GJ35"/>
  <c r="GK35"/>
  <c r="GL35"/>
  <c r="GM35"/>
  <c r="GN35"/>
  <c r="GO35"/>
  <c r="GP35"/>
  <c r="GQ35"/>
  <c r="GR35"/>
  <c r="GS35"/>
  <c r="GT35"/>
  <c r="GU35"/>
  <c r="HB35"/>
  <c r="DR35"/>
  <c r="FM36"/>
  <c r="FN36"/>
  <c r="FO36"/>
  <c r="FP36"/>
  <c r="FQ36"/>
  <c r="FR36"/>
  <c r="FS36"/>
  <c r="FT36"/>
  <c r="FU36"/>
  <c r="FV36"/>
  <c r="FW36"/>
  <c r="FX36"/>
  <c r="FY36"/>
  <c r="FZ36"/>
  <c r="GG36"/>
  <c r="GH36"/>
  <c r="GI36"/>
  <c r="GJ36"/>
  <c r="GK36"/>
  <c r="GL36"/>
  <c r="GM36"/>
  <c r="GN36"/>
  <c r="GO36"/>
  <c r="GP36"/>
  <c r="GQ36"/>
  <c r="GR36"/>
  <c r="GS36"/>
  <c r="GT36"/>
  <c r="GU36"/>
  <c r="HB36"/>
  <c r="DR36"/>
  <c r="FM37"/>
  <c r="FN37"/>
  <c r="FO37"/>
  <c r="FP37"/>
  <c r="FQ37"/>
  <c r="FR37"/>
  <c r="FS37"/>
  <c r="FT37"/>
  <c r="FU37"/>
  <c r="FV37"/>
  <c r="FW37"/>
  <c r="FX37"/>
  <c r="FY37"/>
  <c r="FZ37"/>
  <c r="GG37"/>
  <c r="GH37"/>
  <c r="GI37"/>
  <c r="GJ37"/>
  <c r="GK37"/>
  <c r="GL37"/>
  <c r="GM37"/>
  <c r="GN37"/>
  <c r="GO37"/>
  <c r="GP37"/>
  <c r="GQ37"/>
  <c r="GR37"/>
  <c r="GS37"/>
  <c r="GT37"/>
  <c r="GU37"/>
  <c r="HB37"/>
  <c r="DR37"/>
  <c r="FM38"/>
  <c r="FN38"/>
  <c r="FO38"/>
  <c r="FP38"/>
  <c r="FQ38"/>
  <c r="FR38"/>
  <c r="FS38"/>
  <c r="FT38"/>
  <c r="FU38"/>
  <c r="FV38"/>
  <c r="FW38"/>
  <c r="FX38"/>
  <c r="FY38"/>
  <c r="FZ38"/>
  <c r="GG38"/>
  <c r="GH38"/>
  <c r="GI38"/>
  <c r="GJ38"/>
  <c r="GK38"/>
  <c r="GL38"/>
  <c r="GM38"/>
  <c r="GN38"/>
  <c r="GO38"/>
  <c r="GP38"/>
  <c r="GQ38"/>
  <c r="GR38"/>
  <c r="GS38"/>
  <c r="GT38"/>
  <c r="GU38"/>
  <c r="HB38"/>
  <c r="DR38"/>
  <c r="FM25"/>
  <c r="FN25"/>
  <c r="FO25"/>
  <c r="FP25"/>
  <c r="FQ25"/>
  <c r="FR25"/>
  <c r="FS25"/>
  <c r="FT25"/>
  <c r="FU25"/>
  <c r="FV25"/>
  <c r="FW25"/>
  <c r="FX25"/>
  <c r="FY25"/>
  <c r="FZ25"/>
  <c r="GG25"/>
  <c r="GH25"/>
  <c r="GI25"/>
  <c r="GJ25"/>
  <c r="GK25"/>
  <c r="GL25"/>
  <c r="GM25"/>
  <c r="GN25"/>
  <c r="GO25"/>
  <c r="GP25"/>
  <c r="GQ25"/>
  <c r="GR25"/>
  <c r="GS25"/>
  <c r="GT25"/>
  <c r="GU25"/>
  <c r="HB25"/>
  <c r="DR25"/>
  <c r="BP26"/>
  <c r="BQ26"/>
  <c r="BR26"/>
  <c r="BS26"/>
  <c r="BT26"/>
  <c r="BU26"/>
  <c r="BV26"/>
  <c r="BW26"/>
  <c r="BX26"/>
  <c r="BY26"/>
  <c r="BZ26"/>
  <c r="CA26"/>
  <c r="CB26"/>
  <c r="CC26"/>
  <c r="CJ26"/>
  <c r="CK26"/>
  <c r="CL26"/>
  <c r="CM26"/>
  <c r="CN26"/>
  <c r="CO26"/>
  <c r="CP26"/>
  <c r="CQ26"/>
  <c r="CR26"/>
  <c r="CS26"/>
  <c r="CT26"/>
  <c r="CU26"/>
  <c r="CV26"/>
  <c r="CW26"/>
  <c r="CX26"/>
  <c r="DE26"/>
  <c r="DQ26"/>
  <c r="BP27"/>
  <c r="BQ27"/>
  <c r="BR27"/>
  <c r="BS27"/>
  <c r="BT27"/>
  <c r="BU27"/>
  <c r="BV27"/>
  <c r="BW27"/>
  <c r="BX27"/>
  <c r="BY27"/>
  <c r="BZ27"/>
  <c r="CA27"/>
  <c r="CB27"/>
  <c r="CC27"/>
  <c r="CJ27"/>
  <c r="CK27"/>
  <c r="CL27"/>
  <c r="CM27"/>
  <c r="CN27"/>
  <c r="CO27"/>
  <c r="CP27"/>
  <c r="CQ27"/>
  <c r="CR27"/>
  <c r="CS27"/>
  <c r="CT27"/>
  <c r="CU27"/>
  <c r="CV27"/>
  <c r="CW27"/>
  <c r="CX27"/>
  <c r="DE27"/>
  <c r="DQ27"/>
  <c r="BP28"/>
  <c r="BQ28"/>
  <c r="BR28"/>
  <c r="BS28"/>
  <c r="BT28"/>
  <c r="BU28"/>
  <c r="BV28"/>
  <c r="BW28"/>
  <c r="BX28"/>
  <c r="BY28"/>
  <c r="BZ28"/>
  <c r="CA28"/>
  <c r="CB28"/>
  <c r="CC28"/>
  <c r="CJ28"/>
  <c r="CK28"/>
  <c r="CL28"/>
  <c r="CM28"/>
  <c r="CN28"/>
  <c r="CO28"/>
  <c r="CP28"/>
  <c r="CQ28"/>
  <c r="CR28"/>
  <c r="CS28"/>
  <c r="CT28"/>
  <c r="CU28"/>
  <c r="CV28"/>
  <c r="CW28"/>
  <c r="CX28"/>
  <c r="DE28"/>
  <c r="DQ28"/>
  <c r="BP29"/>
  <c r="BQ29"/>
  <c r="BR29"/>
  <c r="BS29"/>
  <c r="BT29"/>
  <c r="BU29"/>
  <c r="BV29"/>
  <c r="BW29"/>
  <c r="BX29"/>
  <c r="BY29"/>
  <c r="BZ29"/>
  <c r="CA29"/>
  <c r="CB29"/>
  <c r="CC29"/>
  <c r="CJ29"/>
  <c r="CK29"/>
  <c r="CL29"/>
  <c r="CM29"/>
  <c r="CN29"/>
  <c r="CO29"/>
  <c r="CP29"/>
  <c r="CQ29"/>
  <c r="CR29"/>
  <c r="CS29"/>
  <c r="CT29"/>
  <c r="CU29"/>
  <c r="CV29"/>
  <c r="CW29"/>
  <c r="CX29"/>
  <c r="DE29"/>
  <c r="DQ29"/>
  <c r="BP30"/>
  <c r="BQ30"/>
  <c r="BR30"/>
  <c r="BS30"/>
  <c r="BT30"/>
  <c r="BU30"/>
  <c r="BV30"/>
  <c r="BW30"/>
  <c r="BX30"/>
  <c r="BY30"/>
  <c r="BZ30"/>
  <c r="CA30"/>
  <c r="CB30"/>
  <c r="CC30"/>
  <c r="CJ30"/>
  <c r="CK30"/>
  <c r="CL30"/>
  <c r="CM30"/>
  <c r="CN30"/>
  <c r="CO30"/>
  <c r="CP30"/>
  <c r="CQ30"/>
  <c r="CR30"/>
  <c r="CS30"/>
  <c r="CT30"/>
  <c r="CU30"/>
  <c r="CV30"/>
  <c r="CW30"/>
  <c r="CX30"/>
  <c r="DE30"/>
  <c r="DQ30"/>
  <c r="BP31"/>
  <c r="BQ31"/>
  <c r="BR31"/>
  <c r="BS31"/>
  <c r="BT31"/>
  <c r="BU31"/>
  <c r="BV31"/>
  <c r="BW31"/>
  <c r="BX31"/>
  <c r="BY31"/>
  <c r="BZ31"/>
  <c r="CA31"/>
  <c r="CB31"/>
  <c r="CC31"/>
  <c r="CJ31"/>
  <c r="CK31"/>
  <c r="CL31"/>
  <c r="CM31"/>
  <c r="CN31"/>
  <c r="CO31"/>
  <c r="CP31"/>
  <c r="CQ31"/>
  <c r="CR31"/>
  <c r="CS31"/>
  <c r="CT31"/>
  <c r="CU31"/>
  <c r="CV31"/>
  <c r="CW31"/>
  <c r="CX31"/>
  <c r="DE31"/>
  <c r="DQ31"/>
  <c r="BP32"/>
  <c r="BQ32"/>
  <c r="BR32"/>
  <c r="BS32"/>
  <c r="BT32"/>
  <c r="BU32"/>
  <c r="BV32"/>
  <c r="BW32"/>
  <c r="BX32"/>
  <c r="BY32"/>
  <c r="BZ32"/>
  <c r="CA32"/>
  <c r="CB32"/>
  <c r="CC32"/>
  <c r="CJ32"/>
  <c r="CK32"/>
  <c r="CL32"/>
  <c r="CM32"/>
  <c r="CN32"/>
  <c r="CO32"/>
  <c r="CP32"/>
  <c r="CQ32"/>
  <c r="CR32"/>
  <c r="CS32"/>
  <c r="CT32"/>
  <c r="CU32"/>
  <c r="CV32"/>
  <c r="CW32"/>
  <c r="CX32"/>
  <c r="DE32"/>
  <c r="DQ32"/>
  <c r="BP33"/>
  <c r="BQ33"/>
  <c r="BR33"/>
  <c r="BS33"/>
  <c r="BT33"/>
  <c r="BU33"/>
  <c r="BV33"/>
  <c r="BW33"/>
  <c r="BX33"/>
  <c r="BY33"/>
  <c r="BZ33"/>
  <c r="CA33"/>
  <c r="CB33"/>
  <c r="CC33"/>
  <c r="CJ33"/>
  <c r="CK33"/>
  <c r="CL33"/>
  <c r="CM33"/>
  <c r="CN33"/>
  <c r="CO33"/>
  <c r="CP33"/>
  <c r="CQ33"/>
  <c r="CR33"/>
  <c r="CS33"/>
  <c r="CT33"/>
  <c r="CU33"/>
  <c r="CV33"/>
  <c r="CW33"/>
  <c r="CX33"/>
  <c r="DE33"/>
  <c r="DQ33"/>
  <c r="BP34"/>
  <c r="BQ34"/>
  <c r="BR34"/>
  <c r="BS34"/>
  <c r="BT34"/>
  <c r="BU34"/>
  <c r="BV34"/>
  <c r="BW34"/>
  <c r="BX34"/>
  <c r="BY34"/>
  <c r="BZ34"/>
  <c r="CA34"/>
  <c r="CB34"/>
  <c r="CC34"/>
  <c r="CJ34"/>
  <c r="CK34"/>
  <c r="CL34"/>
  <c r="CM34"/>
  <c r="CN34"/>
  <c r="CO34"/>
  <c r="CP34"/>
  <c r="CQ34"/>
  <c r="CR34"/>
  <c r="CS34"/>
  <c r="CT34"/>
  <c r="CU34"/>
  <c r="CV34"/>
  <c r="CW34"/>
  <c r="CX34"/>
  <c r="DE34"/>
  <c r="DQ34"/>
  <c r="BP35"/>
  <c r="BQ35"/>
  <c r="BR35"/>
  <c r="BS35"/>
  <c r="BT35"/>
  <c r="BU35"/>
  <c r="BV35"/>
  <c r="BW35"/>
  <c r="BX35"/>
  <c r="BY35"/>
  <c r="BZ35"/>
  <c r="CA35"/>
  <c r="CB35"/>
  <c r="CC35"/>
  <c r="CJ35"/>
  <c r="CK35"/>
  <c r="CL35"/>
  <c r="CM35"/>
  <c r="CN35"/>
  <c r="CO35"/>
  <c r="CP35"/>
  <c r="CQ35"/>
  <c r="CR35"/>
  <c r="CS35"/>
  <c r="CT35"/>
  <c r="CU35"/>
  <c r="CV35"/>
  <c r="CW35"/>
  <c r="CX35"/>
  <c r="DE35"/>
  <c r="DQ35"/>
  <c r="BP36"/>
  <c r="BQ36"/>
  <c r="BR36"/>
  <c r="BS36"/>
  <c r="BT36"/>
  <c r="BU36"/>
  <c r="BV36"/>
  <c r="BW36"/>
  <c r="BX36"/>
  <c r="BY36"/>
  <c r="BZ36"/>
  <c r="CA36"/>
  <c r="CB36"/>
  <c r="CC36"/>
  <c r="CJ36"/>
  <c r="CK36"/>
  <c r="CL36"/>
  <c r="CM36"/>
  <c r="CN36"/>
  <c r="CO36"/>
  <c r="CP36"/>
  <c r="CQ36"/>
  <c r="CR36"/>
  <c r="CS36"/>
  <c r="CT36"/>
  <c r="CU36"/>
  <c r="CV36"/>
  <c r="CW36"/>
  <c r="CX36"/>
  <c r="DE36"/>
  <c r="DQ36"/>
  <c r="BP37"/>
  <c r="BQ37"/>
  <c r="BR37"/>
  <c r="BS37"/>
  <c r="BT37"/>
  <c r="BU37"/>
  <c r="BV37"/>
  <c r="BW37"/>
  <c r="BX37"/>
  <c r="BY37"/>
  <c r="BZ37"/>
  <c r="CA37"/>
  <c r="CB37"/>
  <c r="CC37"/>
  <c r="CJ37"/>
  <c r="CK37"/>
  <c r="CL37"/>
  <c r="CM37"/>
  <c r="CN37"/>
  <c r="CO37"/>
  <c r="CP37"/>
  <c r="CQ37"/>
  <c r="CR37"/>
  <c r="CS37"/>
  <c r="CT37"/>
  <c r="CU37"/>
  <c r="CV37"/>
  <c r="CW37"/>
  <c r="CX37"/>
  <c r="DE37"/>
  <c r="DQ37"/>
  <c r="BP38"/>
  <c r="BQ38"/>
  <c r="BR38"/>
  <c r="BS38"/>
  <c r="BT38"/>
  <c r="BU38"/>
  <c r="BV38"/>
  <c r="BW38"/>
  <c r="BX38"/>
  <c r="BY38"/>
  <c r="BZ38"/>
  <c r="CA38"/>
  <c r="CB38"/>
  <c r="CC38"/>
  <c r="CJ38"/>
  <c r="CK38"/>
  <c r="CL38"/>
  <c r="CM38"/>
  <c r="CN38"/>
  <c r="CO38"/>
  <c r="CP38"/>
  <c r="CQ38"/>
  <c r="CR38"/>
  <c r="CS38"/>
  <c r="CT38"/>
  <c r="CU38"/>
  <c r="CV38"/>
  <c r="CW38"/>
  <c r="CX38"/>
  <c r="DE38"/>
  <c r="DQ38"/>
  <c r="BP25"/>
  <c r="BQ25"/>
  <c r="BR25"/>
  <c r="BS25"/>
  <c r="BT25"/>
  <c r="BU25"/>
  <c r="BV25"/>
  <c r="BW25"/>
  <c r="BX25"/>
  <c r="BY25"/>
  <c r="BZ25"/>
  <c r="CA25"/>
  <c r="CB25"/>
  <c r="CC25"/>
  <c r="CJ25"/>
  <c r="CK25"/>
  <c r="CL25"/>
  <c r="CM25"/>
  <c r="CN25"/>
  <c r="CO25"/>
  <c r="CP25"/>
  <c r="CQ25"/>
  <c r="CR25"/>
  <c r="CS25"/>
  <c r="CT25"/>
  <c r="CU25"/>
  <c r="CV25"/>
  <c r="CW25"/>
  <c r="CX25"/>
  <c r="DE25"/>
  <c r="DQ25"/>
  <c r="DG26"/>
  <c r="DG27"/>
  <c r="DW27"/>
  <c r="DX27"/>
  <c r="DY27"/>
  <c r="DZ27"/>
  <c r="EA27"/>
  <c r="EB27"/>
  <c r="EC27"/>
  <c r="ED27"/>
  <c r="EE27"/>
  <c r="EF27"/>
  <c r="EG27"/>
  <c r="EH27"/>
  <c r="EI27"/>
  <c r="EJ27"/>
  <c r="EQ27"/>
  <c r="ER27"/>
  <c r="ES27"/>
  <c r="ET27"/>
  <c r="EU27"/>
  <c r="EV27"/>
  <c r="EW27"/>
  <c r="EX27"/>
  <c r="EY27"/>
  <c r="EZ27"/>
  <c r="FA27"/>
  <c r="FB27"/>
  <c r="FC27"/>
  <c r="FD27"/>
  <c r="FE27"/>
  <c r="FL27"/>
  <c r="DP27"/>
  <c r="DG28"/>
  <c r="DW28"/>
  <c r="DX28"/>
  <c r="DY28"/>
  <c r="DZ28"/>
  <c r="EA28"/>
  <c r="EB28"/>
  <c r="EC28"/>
  <c r="ED28"/>
  <c r="EE28"/>
  <c r="EF28"/>
  <c r="EG28"/>
  <c r="EH28"/>
  <c r="EI28"/>
  <c r="EJ28"/>
  <c r="EQ28"/>
  <c r="ER28"/>
  <c r="ES28"/>
  <c r="ET28"/>
  <c r="EU28"/>
  <c r="EV28"/>
  <c r="EW28"/>
  <c r="EX28"/>
  <c r="EY28"/>
  <c r="EZ28"/>
  <c r="FA28"/>
  <c r="FB28"/>
  <c r="FC28"/>
  <c r="FD28"/>
  <c r="FE28"/>
  <c r="FL28"/>
  <c r="DP28"/>
  <c r="DG29"/>
  <c r="DG30"/>
  <c r="DG31"/>
  <c r="DG32"/>
  <c r="DW32"/>
  <c r="DX32"/>
  <c r="DY32"/>
  <c r="DZ32"/>
  <c r="EA32"/>
  <c r="EB32"/>
  <c r="EC32"/>
  <c r="ED32"/>
  <c r="EE32"/>
  <c r="EF32"/>
  <c r="EG32"/>
  <c r="EH32"/>
  <c r="EI32"/>
  <c r="EJ32"/>
  <c r="EQ32"/>
  <c r="ER32"/>
  <c r="ES32"/>
  <c r="ET32"/>
  <c r="EU32"/>
  <c r="EV32"/>
  <c r="EW32"/>
  <c r="EX32"/>
  <c r="EY32"/>
  <c r="EZ32"/>
  <c r="FA32"/>
  <c r="FB32"/>
  <c r="FC32"/>
  <c r="FD32"/>
  <c r="FE32"/>
  <c r="FL32"/>
  <c r="DP32"/>
  <c r="DG33"/>
  <c r="DW33"/>
  <c r="DX33"/>
  <c r="DY33"/>
  <c r="DZ33"/>
  <c r="EA33"/>
  <c r="EB33"/>
  <c r="EC33"/>
  <c r="ED33"/>
  <c r="EE33"/>
  <c r="EF33"/>
  <c r="EG33"/>
  <c r="EH33"/>
  <c r="EI33"/>
  <c r="EJ33"/>
  <c r="EQ33"/>
  <c r="ER33"/>
  <c r="ES33"/>
  <c r="ET33"/>
  <c r="EU33"/>
  <c r="EV33"/>
  <c r="EW33"/>
  <c r="EX33"/>
  <c r="EY33"/>
  <c r="EZ33"/>
  <c r="FA33"/>
  <c r="FB33"/>
  <c r="FC33"/>
  <c r="FD33"/>
  <c r="FE33"/>
  <c r="FL33"/>
  <c r="DP33"/>
  <c r="DG34"/>
  <c r="DG35"/>
  <c r="DG36"/>
  <c r="DG37"/>
  <c r="DW37"/>
  <c r="DX37"/>
  <c r="DY37"/>
  <c r="DZ37"/>
  <c r="EA37"/>
  <c r="EB37"/>
  <c r="EC37"/>
  <c r="ED37"/>
  <c r="EE37"/>
  <c r="EF37"/>
  <c r="EG37"/>
  <c r="EH37"/>
  <c r="EI37"/>
  <c r="EJ37"/>
  <c r="EQ37"/>
  <c r="ER37"/>
  <c r="ES37"/>
  <c r="ET37"/>
  <c r="EU37"/>
  <c r="EV37"/>
  <c r="EW37"/>
  <c r="EX37"/>
  <c r="EY37"/>
  <c r="EZ37"/>
  <c r="FA37"/>
  <c r="FB37"/>
  <c r="FC37"/>
  <c r="FD37"/>
  <c r="FE37"/>
  <c r="FL37"/>
  <c r="DP37"/>
  <c r="DG38"/>
  <c r="DG25"/>
  <c r="Z26"/>
  <c r="AA26"/>
  <c r="AB26"/>
  <c r="AC26"/>
  <c r="AD26"/>
  <c r="AE26"/>
  <c r="AF26"/>
  <c r="AG26"/>
  <c r="AH26"/>
  <c r="AI26"/>
  <c r="AJ26"/>
  <c r="AK26"/>
  <c r="AL26"/>
  <c r="AM26"/>
  <c r="AT26"/>
  <c r="AU26"/>
  <c r="AV26"/>
  <c r="AW26"/>
  <c r="AX26"/>
  <c r="AY26"/>
  <c r="AZ26"/>
  <c r="BA26"/>
  <c r="BB26"/>
  <c r="BC26"/>
  <c r="BD26"/>
  <c r="BE26"/>
  <c r="BF26"/>
  <c r="BG26"/>
  <c r="BH26"/>
  <c r="BO26"/>
  <c r="DN26"/>
  <c r="Z27"/>
  <c r="AA27"/>
  <c r="AB27"/>
  <c r="AC27"/>
  <c r="AD27"/>
  <c r="AE27"/>
  <c r="AF27"/>
  <c r="AG27"/>
  <c r="AH27"/>
  <c r="AI27"/>
  <c r="AJ27"/>
  <c r="AK27"/>
  <c r="AL27"/>
  <c r="AM27"/>
  <c r="AT27"/>
  <c r="AU27"/>
  <c r="AV27"/>
  <c r="AW27"/>
  <c r="AX27"/>
  <c r="AY27"/>
  <c r="AZ27"/>
  <c r="BA27"/>
  <c r="BB27"/>
  <c r="BC27"/>
  <c r="BD27"/>
  <c r="BE27"/>
  <c r="BF27"/>
  <c r="BG27"/>
  <c r="BH27"/>
  <c r="BO27"/>
  <c r="DN27"/>
  <c r="Z28"/>
  <c r="AA28"/>
  <c r="AB28"/>
  <c r="AC28"/>
  <c r="AD28"/>
  <c r="AE28"/>
  <c r="AF28"/>
  <c r="AG28"/>
  <c r="AH28"/>
  <c r="AI28"/>
  <c r="AJ28"/>
  <c r="AK28"/>
  <c r="AL28"/>
  <c r="AM28"/>
  <c r="AT28"/>
  <c r="AU28"/>
  <c r="AV28"/>
  <c r="AW28"/>
  <c r="AX28"/>
  <c r="AY28"/>
  <c r="AZ28"/>
  <c r="BA28"/>
  <c r="BB28"/>
  <c r="BC28"/>
  <c r="BD28"/>
  <c r="BE28"/>
  <c r="BF28"/>
  <c r="BG28"/>
  <c r="BH28"/>
  <c r="BO28"/>
  <c r="DN28"/>
  <c r="Z29"/>
  <c r="AA29"/>
  <c r="AB29"/>
  <c r="AC29"/>
  <c r="AD29"/>
  <c r="AE29"/>
  <c r="AF29"/>
  <c r="AG29"/>
  <c r="AH29"/>
  <c r="AI29"/>
  <c r="AJ29"/>
  <c r="AK29"/>
  <c r="AL29"/>
  <c r="AM29"/>
  <c r="AT29"/>
  <c r="AU29"/>
  <c r="AV29"/>
  <c r="AW29"/>
  <c r="AX29"/>
  <c r="AY29"/>
  <c r="AZ29"/>
  <c r="BA29"/>
  <c r="BB29"/>
  <c r="BC29"/>
  <c r="BD29"/>
  <c r="BE29"/>
  <c r="BF29"/>
  <c r="BG29"/>
  <c r="BH29"/>
  <c r="BO29"/>
  <c r="DN29"/>
  <c r="Z30"/>
  <c r="AA30"/>
  <c r="AB30"/>
  <c r="AC30"/>
  <c r="AD30"/>
  <c r="AE30"/>
  <c r="AF30"/>
  <c r="AG30"/>
  <c r="AH30"/>
  <c r="AI30"/>
  <c r="AJ30"/>
  <c r="AK30"/>
  <c r="AL30"/>
  <c r="AM30"/>
  <c r="AT30"/>
  <c r="AU30"/>
  <c r="AV30"/>
  <c r="AW30"/>
  <c r="AX30"/>
  <c r="AY30"/>
  <c r="AZ30"/>
  <c r="BA30"/>
  <c r="BB30"/>
  <c r="BC30"/>
  <c r="BD30"/>
  <c r="BE30"/>
  <c r="BF30"/>
  <c r="BG30"/>
  <c r="BH30"/>
  <c r="BO30"/>
  <c r="DN30"/>
  <c r="Z31"/>
  <c r="AA31"/>
  <c r="AB31"/>
  <c r="AC31"/>
  <c r="AD31"/>
  <c r="AE31"/>
  <c r="AF31"/>
  <c r="AG31"/>
  <c r="AH31"/>
  <c r="AI31"/>
  <c r="AJ31"/>
  <c r="AK31"/>
  <c r="AL31"/>
  <c r="AM31"/>
  <c r="AT31"/>
  <c r="AU31"/>
  <c r="AV31"/>
  <c r="AW31"/>
  <c r="AX31"/>
  <c r="AY31"/>
  <c r="AZ31"/>
  <c r="BA31"/>
  <c r="BB31"/>
  <c r="BC31"/>
  <c r="BD31"/>
  <c r="BE31"/>
  <c r="BF31"/>
  <c r="BG31"/>
  <c r="BH31"/>
  <c r="BO31"/>
  <c r="DN31"/>
  <c r="Z32"/>
  <c r="AA32"/>
  <c r="AB32"/>
  <c r="AC32"/>
  <c r="AD32"/>
  <c r="AE32"/>
  <c r="AF32"/>
  <c r="AG32"/>
  <c r="AH32"/>
  <c r="AI32"/>
  <c r="AJ32"/>
  <c r="AK32"/>
  <c r="AL32"/>
  <c r="AM32"/>
  <c r="AT32"/>
  <c r="AU32"/>
  <c r="AV32"/>
  <c r="AW32"/>
  <c r="AX32"/>
  <c r="AY32"/>
  <c r="AZ32"/>
  <c r="BA32"/>
  <c r="BB32"/>
  <c r="BC32"/>
  <c r="BD32"/>
  <c r="BE32"/>
  <c r="BF32"/>
  <c r="BG32"/>
  <c r="BH32"/>
  <c r="BO32"/>
  <c r="DN32"/>
  <c r="Z33"/>
  <c r="AA33"/>
  <c r="AB33"/>
  <c r="AC33"/>
  <c r="AD33"/>
  <c r="AE33"/>
  <c r="AF33"/>
  <c r="AG33"/>
  <c r="AH33"/>
  <c r="AI33"/>
  <c r="AJ33"/>
  <c r="AK33"/>
  <c r="AL33"/>
  <c r="AM33"/>
  <c r="AT33"/>
  <c r="AU33"/>
  <c r="AV33"/>
  <c r="AW33"/>
  <c r="AX33"/>
  <c r="AY33"/>
  <c r="AZ33"/>
  <c r="BA33"/>
  <c r="BB33"/>
  <c r="BC33"/>
  <c r="BD33"/>
  <c r="BE33"/>
  <c r="BF33"/>
  <c r="BG33"/>
  <c r="BH33"/>
  <c r="BO33"/>
  <c r="DN33"/>
  <c r="Z34"/>
  <c r="AA34"/>
  <c r="AB34"/>
  <c r="AC34"/>
  <c r="AD34"/>
  <c r="AE34"/>
  <c r="AF34"/>
  <c r="AG34"/>
  <c r="AH34"/>
  <c r="AI34"/>
  <c r="AJ34"/>
  <c r="AK34"/>
  <c r="AL34"/>
  <c r="AM34"/>
  <c r="AT34"/>
  <c r="AU34"/>
  <c r="AV34"/>
  <c r="AW34"/>
  <c r="AX34"/>
  <c r="AY34"/>
  <c r="AZ34"/>
  <c r="BA34"/>
  <c r="BB34"/>
  <c r="BC34"/>
  <c r="BD34"/>
  <c r="BE34"/>
  <c r="BF34"/>
  <c r="BG34"/>
  <c r="BH34"/>
  <c r="BO34"/>
  <c r="DN34"/>
  <c r="Z35"/>
  <c r="AA35"/>
  <c r="AB35"/>
  <c r="AC35"/>
  <c r="AD35"/>
  <c r="AE35"/>
  <c r="AF35"/>
  <c r="AG35"/>
  <c r="AH35"/>
  <c r="AI35"/>
  <c r="AJ35"/>
  <c r="AK35"/>
  <c r="AL35"/>
  <c r="AM35"/>
  <c r="AT35"/>
  <c r="AU35"/>
  <c r="AV35"/>
  <c r="AW35"/>
  <c r="AX35"/>
  <c r="AY35"/>
  <c r="AZ35"/>
  <c r="BA35"/>
  <c r="BB35"/>
  <c r="BC35"/>
  <c r="BD35"/>
  <c r="BE35"/>
  <c r="BF35"/>
  <c r="BG35"/>
  <c r="BH35"/>
  <c r="BO35"/>
  <c r="DN35"/>
  <c r="Z36"/>
  <c r="AA36"/>
  <c r="AB36"/>
  <c r="AC36"/>
  <c r="AD36"/>
  <c r="AE36"/>
  <c r="AF36"/>
  <c r="AG36"/>
  <c r="AH36"/>
  <c r="AI36"/>
  <c r="AJ36"/>
  <c r="AK36"/>
  <c r="AL36"/>
  <c r="AM36"/>
  <c r="AT36"/>
  <c r="AU36"/>
  <c r="AV36"/>
  <c r="AW36"/>
  <c r="AX36"/>
  <c r="AY36"/>
  <c r="AZ36"/>
  <c r="BA36"/>
  <c r="BB36"/>
  <c r="BC36"/>
  <c r="BD36"/>
  <c r="BE36"/>
  <c r="BF36"/>
  <c r="BG36"/>
  <c r="BH36"/>
  <c r="BO36"/>
  <c r="DN36"/>
  <c r="Z37"/>
  <c r="AA37"/>
  <c r="AB37"/>
  <c r="AC37"/>
  <c r="AD37"/>
  <c r="AE37"/>
  <c r="AF37"/>
  <c r="AG37"/>
  <c r="AH37"/>
  <c r="AI37"/>
  <c r="AJ37"/>
  <c r="AK37"/>
  <c r="AL37"/>
  <c r="AM37"/>
  <c r="AT37"/>
  <c r="AU37"/>
  <c r="AV37"/>
  <c r="AW37"/>
  <c r="AX37"/>
  <c r="AY37"/>
  <c r="AZ37"/>
  <c r="BA37"/>
  <c r="BB37"/>
  <c r="BC37"/>
  <c r="BD37"/>
  <c r="BE37"/>
  <c r="BF37"/>
  <c r="BG37"/>
  <c r="BH37"/>
  <c r="BO37"/>
  <c r="DN37"/>
  <c r="Z38"/>
  <c r="AA38"/>
  <c r="AB38"/>
  <c r="AC38"/>
  <c r="AD38"/>
  <c r="AE38"/>
  <c r="AF38"/>
  <c r="AG38"/>
  <c r="AH38"/>
  <c r="AI38"/>
  <c r="AJ38"/>
  <c r="AK38"/>
  <c r="AL38"/>
  <c r="AM38"/>
  <c r="AT38"/>
  <c r="AU38"/>
  <c r="AV38"/>
  <c r="AW38"/>
  <c r="AX38"/>
  <c r="AY38"/>
  <c r="AZ38"/>
  <c r="BA38"/>
  <c r="BB38"/>
  <c r="BC38"/>
  <c r="BD38"/>
  <c r="BE38"/>
  <c r="BF38"/>
  <c r="BG38"/>
  <c r="BH38"/>
  <c r="BO38"/>
  <c r="DN38"/>
  <c r="Z25"/>
  <c r="AA25"/>
  <c r="AB25"/>
  <c r="AC25"/>
  <c r="AD25"/>
  <c r="AE25"/>
  <c r="AF25"/>
  <c r="AG25"/>
  <c r="AH25"/>
  <c r="AI25"/>
  <c r="AJ25"/>
  <c r="AK25"/>
  <c r="AL25"/>
  <c r="AM25"/>
  <c r="AT25"/>
  <c r="AU25"/>
  <c r="AV25"/>
  <c r="AW25"/>
  <c r="AX25"/>
  <c r="AY25"/>
  <c r="AZ25"/>
  <c r="BA25"/>
  <c r="BB25"/>
  <c r="BC25"/>
  <c r="BD25"/>
  <c r="BE25"/>
  <c r="BF25"/>
  <c r="BG25"/>
  <c r="BH25"/>
  <c r="BO25"/>
  <c r="DN25"/>
  <c r="DL26"/>
  <c r="DL27"/>
  <c r="DL28"/>
  <c r="DL29"/>
  <c r="DL30"/>
  <c r="DL31"/>
  <c r="DL32"/>
  <c r="DL33"/>
  <c r="DL34"/>
  <c r="DL35"/>
  <c r="DL36"/>
  <c r="DL37"/>
  <c r="DL38"/>
  <c r="DL25"/>
  <c r="DI26"/>
  <c r="DI27"/>
  <c r="DI28"/>
  <c r="DI29"/>
  <c r="DI30"/>
  <c r="DI31"/>
  <c r="DI32"/>
  <c r="DI33"/>
  <c r="DI34"/>
  <c r="DI35"/>
  <c r="DI36"/>
  <c r="DI37"/>
  <c r="DI38"/>
  <c r="DI25"/>
  <c r="DH26"/>
  <c r="DH27"/>
  <c r="DH28"/>
  <c r="DH29"/>
  <c r="DH30"/>
  <c r="DH31"/>
  <c r="DH32"/>
  <c r="DH33"/>
  <c r="DH34"/>
  <c r="DH35"/>
  <c r="DH36"/>
  <c r="DH37"/>
  <c r="DH38"/>
  <c r="DH25"/>
  <c r="DG6"/>
  <c r="DG7"/>
  <c r="DG8"/>
  <c r="DG9"/>
  <c r="DG10"/>
  <c r="DG11"/>
  <c r="DG12"/>
  <c r="DG13"/>
  <c r="DG14"/>
  <c r="DG15"/>
  <c r="DG16"/>
  <c r="DG17"/>
  <c r="DG18"/>
  <c r="ES18"/>
  <c r="ER18"/>
  <c r="ET18"/>
  <c r="EU18"/>
  <c r="EV18"/>
  <c r="EW18"/>
  <c r="EX18"/>
  <c r="EY18"/>
  <c r="EZ18"/>
  <c r="FA18"/>
  <c r="FB18"/>
  <c r="FC18"/>
  <c r="FD18"/>
  <c r="FL18"/>
  <c r="DW18"/>
  <c r="DX18"/>
  <c r="DY18"/>
  <c r="DZ18"/>
  <c r="EA18"/>
  <c r="EB18"/>
  <c r="EC18"/>
  <c r="ED18"/>
  <c r="EE18"/>
  <c r="EF18"/>
  <c r="EG18"/>
  <c r="EH18"/>
  <c r="EI18"/>
  <c r="EQ18"/>
  <c r="DP18"/>
  <c r="DG5"/>
  <c r="FM6"/>
  <c r="FN6"/>
  <c r="FO6"/>
  <c r="FP6"/>
  <c r="FQ6"/>
  <c r="FR6"/>
  <c r="FS6"/>
  <c r="FT6"/>
  <c r="FU6"/>
  <c r="FV6"/>
  <c r="FW6"/>
  <c r="FX6"/>
  <c r="FY6"/>
  <c r="GG6"/>
  <c r="GH6"/>
  <c r="GI6"/>
  <c r="GJ6"/>
  <c r="GK6"/>
  <c r="GL6"/>
  <c r="GM6"/>
  <c r="GN6"/>
  <c r="GO6"/>
  <c r="GP6"/>
  <c r="GQ6"/>
  <c r="GR6"/>
  <c r="GS6"/>
  <c r="GT6"/>
  <c r="HB6"/>
  <c r="DR6"/>
  <c r="FM7"/>
  <c r="FN7"/>
  <c r="FO7"/>
  <c r="FP7"/>
  <c r="FQ7"/>
  <c r="FR7"/>
  <c r="FS7"/>
  <c r="FT7"/>
  <c r="FU7"/>
  <c r="FV7"/>
  <c r="FW7"/>
  <c r="FX7"/>
  <c r="FY7"/>
  <c r="GG7"/>
  <c r="GH7"/>
  <c r="GI7"/>
  <c r="GJ7"/>
  <c r="GK7"/>
  <c r="GL7"/>
  <c r="GM7"/>
  <c r="GN7"/>
  <c r="GO7"/>
  <c r="GP7"/>
  <c r="GQ7"/>
  <c r="GR7"/>
  <c r="GS7"/>
  <c r="GT7"/>
  <c r="HB7"/>
  <c r="DR7"/>
  <c r="FM8"/>
  <c r="FN8"/>
  <c r="FO8"/>
  <c r="FP8"/>
  <c r="FQ8"/>
  <c r="FR8"/>
  <c r="FS8"/>
  <c r="FT8"/>
  <c r="FU8"/>
  <c r="FV8"/>
  <c r="FW8"/>
  <c r="FX8"/>
  <c r="FY8"/>
  <c r="GG8"/>
  <c r="GH8"/>
  <c r="GI8"/>
  <c r="GJ8"/>
  <c r="GK8"/>
  <c r="GL8"/>
  <c r="GM8"/>
  <c r="GN8"/>
  <c r="GO8"/>
  <c r="GP8"/>
  <c r="GQ8"/>
  <c r="GR8"/>
  <c r="GS8"/>
  <c r="GT8"/>
  <c r="HB8"/>
  <c r="DR8"/>
  <c r="FM9"/>
  <c r="FN9"/>
  <c r="FO9"/>
  <c r="FP9"/>
  <c r="FQ9"/>
  <c r="FR9"/>
  <c r="FS9"/>
  <c r="FT9"/>
  <c r="FU9"/>
  <c r="FV9"/>
  <c r="FW9"/>
  <c r="FX9"/>
  <c r="FY9"/>
  <c r="GG9"/>
  <c r="GH9"/>
  <c r="GI9"/>
  <c r="GJ9"/>
  <c r="GK9"/>
  <c r="GL9"/>
  <c r="GM9"/>
  <c r="GN9"/>
  <c r="GO9"/>
  <c r="GP9"/>
  <c r="GQ9"/>
  <c r="GR9"/>
  <c r="GS9"/>
  <c r="GT9"/>
  <c r="HB9"/>
  <c r="DR9"/>
  <c r="FM10"/>
  <c r="FN10"/>
  <c r="FO10"/>
  <c r="FP10"/>
  <c r="FQ10"/>
  <c r="FR10"/>
  <c r="FS10"/>
  <c r="FT10"/>
  <c r="FU10"/>
  <c r="FV10"/>
  <c r="FW10"/>
  <c r="FX10"/>
  <c r="FY10"/>
  <c r="GG10"/>
  <c r="GH10"/>
  <c r="GI10"/>
  <c r="GJ10"/>
  <c r="GK10"/>
  <c r="GL10"/>
  <c r="GM10"/>
  <c r="GN10"/>
  <c r="GO10"/>
  <c r="GP10"/>
  <c r="GQ10"/>
  <c r="GR10"/>
  <c r="GS10"/>
  <c r="GT10"/>
  <c r="HB10"/>
  <c r="DR10"/>
  <c r="FM11"/>
  <c r="FN11"/>
  <c r="FO11"/>
  <c r="FP11"/>
  <c r="FQ11"/>
  <c r="FR11"/>
  <c r="FS11"/>
  <c r="FT11"/>
  <c r="FU11"/>
  <c r="FV11"/>
  <c r="FW11"/>
  <c r="FX11"/>
  <c r="FY11"/>
  <c r="GG11"/>
  <c r="GH11"/>
  <c r="GI11"/>
  <c r="GJ11"/>
  <c r="GK11"/>
  <c r="GL11"/>
  <c r="GM11"/>
  <c r="GN11"/>
  <c r="GO11"/>
  <c r="GP11"/>
  <c r="GQ11"/>
  <c r="GR11"/>
  <c r="GS11"/>
  <c r="GT11"/>
  <c r="HB11"/>
  <c r="DR11"/>
  <c r="FM12"/>
  <c r="FN12"/>
  <c r="FO12"/>
  <c r="FP12"/>
  <c r="FQ12"/>
  <c r="FR12"/>
  <c r="FS12"/>
  <c r="FT12"/>
  <c r="FU12"/>
  <c r="FV12"/>
  <c r="FW12"/>
  <c r="FX12"/>
  <c r="FY12"/>
  <c r="GG12"/>
  <c r="GH12"/>
  <c r="GI12"/>
  <c r="GJ12"/>
  <c r="GK12"/>
  <c r="GL12"/>
  <c r="GM12"/>
  <c r="GN12"/>
  <c r="GO12"/>
  <c r="GP12"/>
  <c r="GQ12"/>
  <c r="GR12"/>
  <c r="GS12"/>
  <c r="GT12"/>
  <c r="HB12"/>
  <c r="DR12"/>
  <c r="FM13"/>
  <c r="FN13"/>
  <c r="FO13"/>
  <c r="FP13"/>
  <c r="FQ13"/>
  <c r="FR13"/>
  <c r="FS13"/>
  <c r="FT13"/>
  <c r="FU13"/>
  <c r="FV13"/>
  <c r="FW13"/>
  <c r="FX13"/>
  <c r="FY13"/>
  <c r="GG13"/>
  <c r="GH13"/>
  <c r="GI13"/>
  <c r="GJ13"/>
  <c r="GK13"/>
  <c r="GL13"/>
  <c r="GM13"/>
  <c r="GN13"/>
  <c r="GO13"/>
  <c r="GP13"/>
  <c r="GQ13"/>
  <c r="GR13"/>
  <c r="GS13"/>
  <c r="GT13"/>
  <c r="HB13"/>
  <c r="DR13"/>
  <c r="FM14"/>
  <c r="FN14"/>
  <c r="FO14"/>
  <c r="FP14"/>
  <c r="FQ14"/>
  <c r="FR14"/>
  <c r="FS14"/>
  <c r="FT14"/>
  <c r="FU14"/>
  <c r="FV14"/>
  <c r="FW14"/>
  <c r="FX14"/>
  <c r="FY14"/>
  <c r="GG14"/>
  <c r="GH14"/>
  <c r="GI14"/>
  <c r="GJ14"/>
  <c r="GK14"/>
  <c r="GL14"/>
  <c r="GM14"/>
  <c r="GN14"/>
  <c r="GO14"/>
  <c r="GP14"/>
  <c r="GQ14"/>
  <c r="GR14"/>
  <c r="GS14"/>
  <c r="GT14"/>
  <c r="HB14"/>
  <c r="DR14"/>
  <c r="FM15"/>
  <c r="FN15"/>
  <c r="FO15"/>
  <c r="FP15"/>
  <c r="FQ15"/>
  <c r="FR15"/>
  <c r="FS15"/>
  <c r="FT15"/>
  <c r="FU15"/>
  <c r="FV15"/>
  <c r="FW15"/>
  <c r="FX15"/>
  <c r="FY15"/>
  <c r="GG15"/>
  <c r="GH15"/>
  <c r="GI15"/>
  <c r="GJ15"/>
  <c r="GK15"/>
  <c r="GL15"/>
  <c r="GM15"/>
  <c r="GN15"/>
  <c r="GO15"/>
  <c r="GP15"/>
  <c r="GQ15"/>
  <c r="GR15"/>
  <c r="GS15"/>
  <c r="GT15"/>
  <c r="HB15"/>
  <c r="DR15"/>
  <c r="FM16"/>
  <c r="FN16"/>
  <c r="FO16"/>
  <c r="FP16"/>
  <c r="FQ16"/>
  <c r="FR16"/>
  <c r="FS16"/>
  <c r="FT16"/>
  <c r="FU16"/>
  <c r="FV16"/>
  <c r="FW16"/>
  <c r="FX16"/>
  <c r="FY16"/>
  <c r="GG16"/>
  <c r="GH16"/>
  <c r="GI16"/>
  <c r="GJ16"/>
  <c r="GK16"/>
  <c r="GL16"/>
  <c r="GM16"/>
  <c r="GN16"/>
  <c r="GO16"/>
  <c r="GP16"/>
  <c r="GQ16"/>
  <c r="GR16"/>
  <c r="GS16"/>
  <c r="GT16"/>
  <c r="HB16"/>
  <c r="DR16"/>
  <c r="FM17"/>
  <c r="FN17"/>
  <c r="FO17"/>
  <c r="FP17"/>
  <c r="FQ17"/>
  <c r="FR17"/>
  <c r="FS17"/>
  <c r="FT17"/>
  <c r="FU17"/>
  <c r="FV17"/>
  <c r="FW17"/>
  <c r="FX17"/>
  <c r="FY17"/>
  <c r="GG17"/>
  <c r="GH17"/>
  <c r="GI17"/>
  <c r="GJ17"/>
  <c r="GK17"/>
  <c r="GL17"/>
  <c r="GM17"/>
  <c r="GN17"/>
  <c r="GO17"/>
  <c r="GP17"/>
  <c r="GQ17"/>
  <c r="GR17"/>
  <c r="GS17"/>
  <c r="GT17"/>
  <c r="HB17"/>
  <c r="DR17"/>
  <c r="FM18"/>
  <c r="FN18"/>
  <c r="FO18"/>
  <c r="FP18"/>
  <c r="FQ18"/>
  <c r="FR18"/>
  <c r="FS18"/>
  <c r="FT18"/>
  <c r="FU18"/>
  <c r="FV18"/>
  <c r="FW18"/>
  <c r="FX18"/>
  <c r="FY18"/>
  <c r="GG18"/>
  <c r="GH18"/>
  <c r="GI18"/>
  <c r="GJ18"/>
  <c r="DL18"/>
  <c r="GK18"/>
  <c r="GL18"/>
  <c r="GM18"/>
  <c r="GN18"/>
  <c r="GO18"/>
  <c r="GP18"/>
  <c r="GQ18"/>
  <c r="GR18"/>
  <c r="GS18"/>
  <c r="GT18"/>
  <c r="HB18"/>
  <c r="DR18"/>
  <c r="FM5"/>
  <c r="FN5"/>
  <c r="FO5"/>
  <c r="FP5"/>
  <c r="FQ5"/>
  <c r="FR5"/>
  <c r="FS5"/>
  <c r="FT5"/>
  <c r="FU5"/>
  <c r="FV5"/>
  <c r="FW5"/>
  <c r="FX5"/>
  <c r="FY5"/>
  <c r="GG5"/>
  <c r="GH5"/>
  <c r="GI5"/>
  <c r="GJ5"/>
  <c r="GK5"/>
  <c r="GL5"/>
  <c r="GM5"/>
  <c r="GN5"/>
  <c r="GO5"/>
  <c r="GP5"/>
  <c r="GQ5"/>
  <c r="GR5"/>
  <c r="GS5"/>
  <c r="GT5"/>
  <c r="HB5"/>
  <c r="DR5"/>
  <c r="BP9"/>
  <c r="BQ9"/>
  <c r="BR9"/>
  <c r="BS9"/>
  <c r="BT9"/>
  <c r="BU9"/>
  <c r="BV9"/>
  <c r="BW9"/>
  <c r="BX9"/>
  <c r="BY9"/>
  <c r="BZ9"/>
  <c r="CA9"/>
  <c r="CB9"/>
  <c r="CJ9"/>
  <c r="CK9"/>
  <c r="CL9"/>
  <c r="CM9"/>
  <c r="CN9"/>
  <c r="CO9"/>
  <c r="CP9"/>
  <c r="CQ9"/>
  <c r="CR9"/>
  <c r="CS9"/>
  <c r="CT9"/>
  <c r="CU9"/>
  <c r="CV9"/>
  <c r="CW9"/>
  <c r="DE9"/>
  <c r="DQ9"/>
  <c r="BP10"/>
  <c r="BQ10"/>
  <c r="BR10"/>
  <c r="BS10"/>
  <c r="BT10"/>
  <c r="BU10"/>
  <c r="BV10"/>
  <c r="BW10"/>
  <c r="BX10"/>
  <c r="BY10"/>
  <c r="BZ10"/>
  <c r="CA10"/>
  <c r="CB10"/>
  <c r="CJ10"/>
  <c r="CK10"/>
  <c r="CL10"/>
  <c r="CM10"/>
  <c r="CN10"/>
  <c r="CO10"/>
  <c r="CP10"/>
  <c r="CQ10"/>
  <c r="CR10"/>
  <c r="CS10"/>
  <c r="CT10"/>
  <c r="CU10"/>
  <c r="CV10"/>
  <c r="CW10"/>
  <c r="DE10"/>
  <c r="DQ10"/>
  <c r="BP11"/>
  <c r="BQ11"/>
  <c r="BR11"/>
  <c r="BS11"/>
  <c r="BT11"/>
  <c r="BU11"/>
  <c r="BV11"/>
  <c r="BW11"/>
  <c r="BX11"/>
  <c r="BY11"/>
  <c r="BZ11"/>
  <c r="CA11"/>
  <c r="CB11"/>
  <c r="CJ11"/>
  <c r="CK11"/>
  <c r="CL11"/>
  <c r="CM11"/>
  <c r="CN11"/>
  <c r="CO11"/>
  <c r="CP11"/>
  <c r="CQ11"/>
  <c r="CR11"/>
  <c r="CS11"/>
  <c r="CT11"/>
  <c r="CU11"/>
  <c r="CV11"/>
  <c r="CW11"/>
  <c r="DE11"/>
  <c r="DQ11"/>
  <c r="BP12"/>
  <c r="BQ12"/>
  <c r="BR12"/>
  <c r="BS12"/>
  <c r="BT12"/>
  <c r="BU12"/>
  <c r="BV12"/>
  <c r="BW12"/>
  <c r="BX12"/>
  <c r="BY12"/>
  <c r="BZ12"/>
  <c r="CA12"/>
  <c r="CB12"/>
  <c r="CJ12"/>
  <c r="CK12"/>
  <c r="CL12"/>
  <c r="CM12"/>
  <c r="CN12"/>
  <c r="CO12"/>
  <c r="CP12"/>
  <c r="CQ12"/>
  <c r="CR12"/>
  <c r="CS12"/>
  <c r="CT12"/>
  <c r="CU12"/>
  <c r="CV12"/>
  <c r="CW12"/>
  <c r="DE12"/>
  <c r="DQ12"/>
  <c r="BP13"/>
  <c r="BQ13"/>
  <c r="BR13"/>
  <c r="BS13"/>
  <c r="BT13"/>
  <c r="BU13"/>
  <c r="BV13"/>
  <c r="BW13"/>
  <c r="BX13"/>
  <c r="BY13"/>
  <c r="BZ13"/>
  <c r="CA13"/>
  <c r="CB13"/>
  <c r="CJ13"/>
  <c r="CK13"/>
  <c r="CL13"/>
  <c r="CM13"/>
  <c r="CN13"/>
  <c r="CO13"/>
  <c r="CP13"/>
  <c r="CQ13"/>
  <c r="CR13"/>
  <c r="CS13"/>
  <c r="CT13"/>
  <c r="CU13"/>
  <c r="CV13"/>
  <c r="CW13"/>
  <c r="DE13"/>
  <c r="DQ13"/>
  <c r="BP14"/>
  <c r="BQ14"/>
  <c r="BR14"/>
  <c r="BS14"/>
  <c r="BT14"/>
  <c r="BU14"/>
  <c r="BV14"/>
  <c r="BW14"/>
  <c r="BX14"/>
  <c r="BY14"/>
  <c r="BZ14"/>
  <c r="CA14"/>
  <c r="CB14"/>
  <c r="CJ14"/>
  <c r="CK14"/>
  <c r="CL14"/>
  <c r="CM14"/>
  <c r="CN14"/>
  <c r="CO14"/>
  <c r="CP14"/>
  <c r="CQ14"/>
  <c r="CR14"/>
  <c r="CS14"/>
  <c r="CT14"/>
  <c r="CU14"/>
  <c r="CV14"/>
  <c r="CW14"/>
  <c r="DE14"/>
  <c r="DQ14"/>
  <c r="BP15"/>
  <c r="BQ15"/>
  <c r="BR15"/>
  <c r="BS15"/>
  <c r="BT15"/>
  <c r="BU15"/>
  <c r="BV15"/>
  <c r="BW15"/>
  <c r="BX15"/>
  <c r="BY15"/>
  <c r="BZ15"/>
  <c r="CA15"/>
  <c r="CB15"/>
  <c r="CJ15"/>
  <c r="CK15"/>
  <c r="CL15"/>
  <c r="CM15"/>
  <c r="CN15"/>
  <c r="CO15"/>
  <c r="CP15"/>
  <c r="CQ15"/>
  <c r="CR15"/>
  <c r="CS15"/>
  <c r="CT15"/>
  <c r="CU15"/>
  <c r="CV15"/>
  <c r="CW15"/>
  <c r="DE15"/>
  <c r="DQ15"/>
  <c r="BP16"/>
  <c r="BQ16"/>
  <c r="BR16"/>
  <c r="BS16"/>
  <c r="BT16"/>
  <c r="BU16"/>
  <c r="BV16"/>
  <c r="BW16"/>
  <c r="BX16"/>
  <c r="BY16"/>
  <c r="BZ16"/>
  <c r="CA16"/>
  <c r="CB16"/>
  <c r="CJ16"/>
  <c r="CK16"/>
  <c r="CL16"/>
  <c r="CM16"/>
  <c r="CN16"/>
  <c r="CO16"/>
  <c r="CP16"/>
  <c r="CQ16"/>
  <c r="CR16"/>
  <c r="CS16"/>
  <c r="CT16"/>
  <c r="CU16"/>
  <c r="CV16"/>
  <c r="CW16"/>
  <c r="DE16"/>
  <c r="DQ16"/>
  <c r="BP17"/>
  <c r="BQ17"/>
  <c r="BR17"/>
  <c r="BS17"/>
  <c r="BT17"/>
  <c r="BU17"/>
  <c r="BV17"/>
  <c r="BW17"/>
  <c r="BX17"/>
  <c r="BY17"/>
  <c r="BZ17"/>
  <c r="CA17"/>
  <c r="CB17"/>
  <c r="CJ17"/>
  <c r="CK17"/>
  <c r="CL17"/>
  <c r="CM17"/>
  <c r="CN17"/>
  <c r="CO17"/>
  <c r="CP17"/>
  <c r="CQ17"/>
  <c r="CR17"/>
  <c r="CS17"/>
  <c r="CT17"/>
  <c r="CU17"/>
  <c r="CV17"/>
  <c r="CW17"/>
  <c r="DE17"/>
  <c r="DQ17"/>
  <c r="BP18"/>
  <c r="BQ18"/>
  <c r="BR18"/>
  <c r="BS18"/>
  <c r="BT18"/>
  <c r="BU18"/>
  <c r="BV18"/>
  <c r="BW18"/>
  <c r="BX18"/>
  <c r="BY18"/>
  <c r="BZ18"/>
  <c r="CA18"/>
  <c r="CB18"/>
  <c r="CJ18"/>
  <c r="CK18"/>
  <c r="CL18"/>
  <c r="CM18"/>
  <c r="CN18"/>
  <c r="CO18"/>
  <c r="CP18"/>
  <c r="CQ18"/>
  <c r="CR18"/>
  <c r="CS18"/>
  <c r="CT18"/>
  <c r="CU18"/>
  <c r="CV18"/>
  <c r="CW18"/>
  <c r="DE18"/>
  <c r="DQ18"/>
  <c r="BP5"/>
  <c r="BQ5"/>
  <c r="BR5"/>
  <c r="BS5"/>
  <c r="BT5"/>
  <c r="BU5"/>
  <c r="BV5"/>
  <c r="BW5"/>
  <c r="BX5"/>
  <c r="BY5"/>
  <c r="BZ5"/>
  <c r="CA5"/>
  <c r="CB5"/>
  <c r="CJ5"/>
  <c r="CK5"/>
  <c r="CL5"/>
  <c r="CM5"/>
  <c r="CN5"/>
  <c r="CO5"/>
  <c r="CP5"/>
  <c r="CQ5"/>
  <c r="CR5"/>
  <c r="CS5"/>
  <c r="CT5"/>
  <c r="CU5"/>
  <c r="CV5"/>
  <c r="CW5"/>
  <c r="DE5"/>
  <c r="DQ5"/>
  <c r="BP6"/>
  <c r="BQ6"/>
  <c r="BR6"/>
  <c r="BS6"/>
  <c r="BT6"/>
  <c r="BU6"/>
  <c r="BV6"/>
  <c r="BW6"/>
  <c r="BX6"/>
  <c r="BY6"/>
  <c r="BZ6"/>
  <c r="CA6"/>
  <c r="CB6"/>
  <c r="CJ6"/>
  <c r="CK6"/>
  <c r="CL6"/>
  <c r="CM6"/>
  <c r="CN6"/>
  <c r="CO6"/>
  <c r="CP6"/>
  <c r="CQ6"/>
  <c r="CR6"/>
  <c r="CS6"/>
  <c r="CT6"/>
  <c r="CU6"/>
  <c r="CV6"/>
  <c r="CW6"/>
  <c r="DE6"/>
  <c r="DQ6"/>
  <c r="BP7"/>
  <c r="BQ7"/>
  <c r="BR7"/>
  <c r="BS7"/>
  <c r="BT7"/>
  <c r="BU7"/>
  <c r="BV7"/>
  <c r="BW7"/>
  <c r="BX7"/>
  <c r="BY7"/>
  <c r="BZ7"/>
  <c r="CA7"/>
  <c r="CB7"/>
  <c r="CJ7"/>
  <c r="CK7"/>
  <c r="CL7"/>
  <c r="CM7"/>
  <c r="CN7"/>
  <c r="CO7"/>
  <c r="CP7"/>
  <c r="CQ7"/>
  <c r="CR7"/>
  <c r="CS7"/>
  <c r="CT7"/>
  <c r="CU7"/>
  <c r="CV7"/>
  <c r="CW7"/>
  <c r="DE7"/>
  <c r="DQ7"/>
  <c r="BP8"/>
  <c r="BQ8"/>
  <c r="BR8"/>
  <c r="BS8"/>
  <c r="BT8"/>
  <c r="BU8"/>
  <c r="BV8"/>
  <c r="BW8"/>
  <c r="BX8"/>
  <c r="BY8"/>
  <c r="BZ8"/>
  <c r="CA8"/>
  <c r="CB8"/>
  <c r="CJ8"/>
  <c r="CK8"/>
  <c r="CL8"/>
  <c r="CM8"/>
  <c r="CN8"/>
  <c r="CO8"/>
  <c r="CP8"/>
  <c r="CQ8"/>
  <c r="CR8"/>
  <c r="CS8"/>
  <c r="CT8"/>
  <c r="CU8"/>
  <c r="CV8"/>
  <c r="CW8"/>
  <c r="DE8"/>
  <c r="DQ8"/>
  <c r="D1"/>
  <c r="D21"/>
  <c r="Z5"/>
  <c r="AA5"/>
  <c r="AB5"/>
  <c r="AC5"/>
  <c r="AD5"/>
  <c r="AE5"/>
  <c r="AF5"/>
  <c r="AG5"/>
  <c r="AH5"/>
  <c r="AI5"/>
  <c r="AJ5"/>
  <c r="AK5"/>
  <c r="AL5"/>
  <c r="AT5"/>
  <c r="AU5"/>
  <c r="AV5"/>
  <c r="AW5"/>
  <c r="AX5"/>
  <c r="AY5"/>
  <c r="AZ5"/>
  <c r="BA5"/>
  <c r="BB5"/>
  <c r="BC5"/>
  <c r="BD5"/>
  <c r="BE5"/>
  <c r="BF5"/>
  <c r="BG5"/>
  <c r="BO5"/>
  <c r="DN5"/>
  <c r="Z6"/>
  <c r="AA6"/>
  <c r="AB6"/>
  <c r="AC6"/>
  <c r="AD6"/>
  <c r="AE6"/>
  <c r="AF6"/>
  <c r="AG6"/>
  <c r="AH6"/>
  <c r="AI6"/>
  <c r="AJ6"/>
  <c r="AK6"/>
  <c r="AL6"/>
  <c r="AT6"/>
  <c r="AU6"/>
  <c r="AV6"/>
  <c r="AW6"/>
  <c r="AX6"/>
  <c r="AY6"/>
  <c r="AZ6"/>
  <c r="BA6"/>
  <c r="BB6"/>
  <c r="BC6"/>
  <c r="BD6"/>
  <c r="BE6"/>
  <c r="BF6"/>
  <c r="BG6"/>
  <c r="BO6"/>
  <c r="DN6"/>
  <c r="Z7"/>
  <c r="AA7"/>
  <c r="AB7"/>
  <c r="AC7"/>
  <c r="AD7"/>
  <c r="AE7"/>
  <c r="AF7"/>
  <c r="AG7"/>
  <c r="AH7"/>
  <c r="AI7"/>
  <c r="AJ7"/>
  <c r="AK7"/>
  <c r="AL7"/>
  <c r="AT7"/>
  <c r="AU7"/>
  <c r="AV7"/>
  <c r="AW7"/>
  <c r="AX7"/>
  <c r="AY7"/>
  <c r="AZ7"/>
  <c r="BA7"/>
  <c r="BB7"/>
  <c r="BC7"/>
  <c r="BD7"/>
  <c r="BE7"/>
  <c r="BF7"/>
  <c r="BG7"/>
  <c r="BO7"/>
  <c r="DN7"/>
  <c r="Z8"/>
  <c r="AA8"/>
  <c r="AB8"/>
  <c r="AC8"/>
  <c r="AD8"/>
  <c r="AE8"/>
  <c r="AF8"/>
  <c r="AG8"/>
  <c r="AH8"/>
  <c r="AI8"/>
  <c r="AJ8"/>
  <c r="AK8"/>
  <c r="AL8"/>
  <c r="AT8"/>
  <c r="AU8"/>
  <c r="AV8"/>
  <c r="AW8"/>
  <c r="AX8"/>
  <c r="AY8"/>
  <c r="AZ8"/>
  <c r="BA8"/>
  <c r="BB8"/>
  <c r="BC8"/>
  <c r="BD8"/>
  <c r="BE8"/>
  <c r="BF8"/>
  <c r="BG8"/>
  <c r="BO8"/>
  <c r="DN8"/>
  <c r="Z9"/>
  <c r="AA9"/>
  <c r="AB9"/>
  <c r="AC9"/>
  <c r="AD9"/>
  <c r="AE9"/>
  <c r="AF9"/>
  <c r="AG9"/>
  <c r="AH9"/>
  <c r="AI9"/>
  <c r="AJ9"/>
  <c r="AK9"/>
  <c r="AL9"/>
  <c r="AT9"/>
  <c r="AU9"/>
  <c r="AV9"/>
  <c r="AW9"/>
  <c r="AX9"/>
  <c r="AY9"/>
  <c r="AZ9"/>
  <c r="BA9"/>
  <c r="BB9"/>
  <c r="BC9"/>
  <c r="BD9"/>
  <c r="BE9"/>
  <c r="BF9"/>
  <c r="BG9"/>
  <c r="BO9"/>
  <c r="DN9"/>
  <c r="Z10"/>
  <c r="AA10"/>
  <c r="AB10"/>
  <c r="AC10"/>
  <c r="AD10"/>
  <c r="AE10"/>
  <c r="AF10"/>
  <c r="AG10"/>
  <c r="AH10"/>
  <c r="AI10"/>
  <c r="AJ10"/>
  <c r="AK10"/>
  <c r="AL10"/>
  <c r="AT10"/>
  <c r="AU10"/>
  <c r="AV10"/>
  <c r="AW10"/>
  <c r="AX10"/>
  <c r="AY10"/>
  <c r="AZ10"/>
  <c r="BA10"/>
  <c r="BB10"/>
  <c r="BC10"/>
  <c r="BD10"/>
  <c r="BE10"/>
  <c r="BF10"/>
  <c r="BG10"/>
  <c r="BO10"/>
  <c r="DN10"/>
  <c r="Z11"/>
  <c r="AA11"/>
  <c r="AB11"/>
  <c r="AC11"/>
  <c r="AD11"/>
  <c r="AE11"/>
  <c r="AF11"/>
  <c r="AG11"/>
  <c r="AH11"/>
  <c r="AI11"/>
  <c r="AJ11"/>
  <c r="AK11"/>
  <c r="AL11"/>
  <c r="AT11"/>
  <c r="AU11"/>
  <c r="AV11"/>
  <c r="AW11"/>
  <c r="AX11"/>
  <c r="AY11"/>
  <c r="AZ11"/>
  <c r="BA11"/>
  <c r="BB11"/>
  <c r="BC11"/>
  <c r="BD11"/>
  <c r="BE11"/>
  <c r="BF11"/>
  <c r="BG11"/>
  <c r="BO11"/>
  <c r="DN11"/>
  <c r="Z12"/>
  <c r="AA12"/>
  <c r="AB12"/>
  <c r="AC12"/>
  <c r="AD12"/>
  <c r="AE12"/>
  <c r="AF12"/>
  <c r="AG12"/>
  <c r="AH12"/>
  <c r="AI12"/>
  <c r="AJ12"/>
  <c r="AK12"/>
  <c r="AL12"/>
  <c r="AT12"/>
  <c r="AU12"/>
  <c r="AV12"/>
  <c r="AW12"/>
  <c r="AX12"/>
  <c r="AY12"/>
  <c r="AZ12"/>
  <c r="BA12"/>
  <c r="BB12"/>
  <c r="BC12"/>
  <c r="BD12"/>
  <c r="BE12"/>
  <c r="BF12"/>
  <c r="BG12"/>
  <c r="BO12"/>
  <c r="DN12"/>
  <c r="Z13"/>
  <c r="AA13"/>
  <c r="AB13"/>
  <c r="AC13"/>
  <c r="AD13"/>
  <c r="AE13"/>
  <c r="AF13"/>
  <c r="AG13"/>
  <c r="AH13"/>
  <c r="AI13"/>
  <c r="AJ13"/>
  <c r="AK13"/>
  <c r="AL13"/>
  <c r="AT13"/>
  <c r="AU13"/>
  <c r="AV13"/>
  <c r="AW13"/>
  <c r="AX13"/>
  <c r="AY13"/>
  <c r="AZ13"/>
  <c r="BA13"/>
  <c r="BB13"/>
  <c r="BC13"/>
  <c r="BD13"/>
  <c r="BE13"/>
  <c r="BF13"/>
  <c r="BG13"/>
  <c r="BO13"/>
  <c r="DN13"/>
  <c r="Z14"/>
  <c r="AA14"/>
  <c r="AB14"/>
  <c r="AC14"/>
  <c r="AD14"/>
  <c r="AE14"/>
  <c r="AF14"/>
  <c r="AG14"/>
  <c r="AH14"/>
  <c r="AI14"/>
  <c r="AJ14"/>
  <c r="AK14"/>
  <c r="AL14"/>
  <c r="AT14"/>
  <c r="AU14"/>
  <c r="AV14"/>
  <c r="AW14"/>
  <c r="AX14"/>
  <c r="AY14"/>
  <c r="AZ14"/>
  <c r="BA14"/>
  <c r="BB14"/>
  <c r="BC14"/>
  <c r="BD14"/>
  <c r="BE14"/>
  <c r="BF14"/>
  <c r="BG14"/>
  <c r="BO14"/>
  <c r="DN14"/>
  <c r="Z15"/>
  <c r="AA15"/>
  <c r="AB15"/>
  <c r="AC15"/>
  <c r="AD15"/>
  <c r="AE15"/>
  <c r="AF15"/>
  <c r="AG15"/>
  <c r="AH15"/>
  <c r="AI15"/>
  <c r="AJ15"/>
  <c r="AK15"/>
  <c r="AL15"/>
  <c r="AT15"/>
  <c r="AU15"/>
  <c r="AV15"/>
  <c r="AW15"/>
  <c r="AX15"/>
  <c r="AY15"/>
  <c r="AZ15"/>
  <c r="BA15"/>
  <c r="BB15"/>
  <c r="BC15"/>
  <c r="BD15"/>
  <c r="BE15"/>
  <c r="BF15"/>
  <c r="BG15"/>
  <c r="BO15"/>
  <c r="DN15"/>
  <c r="Z16"/>
  <c r="AA16"/>
  <c r="AB16"/>
  <c r="AC16"/>
  <c r="AD16"/>
  <c r="AE16"/>
  <c r="AF16"/>
  <c r="AG16"/>
  <c r="AH16"/>
  <c r="AI16"/>
  <c r="AJ16"/>
  <c r="AK16"/>
  <c r="AL16"/>
  <c r="AT16"/>
  <c r="AU16"/>
  <c r="AV16"/>
  <c r="AW16"/>
  <c r="AX16"/>
  <c r="AY16"/>
  <c r="AZ16"/>
  <c r="BA16"/>
  <c r="BB16"/>
  <c r="BC16"/>
  <c r="BD16"/>
  <c r="BE16"/>
  <c r="BF16"/>
  <c r="BG16"/>
  <c r="BO16"/>
  <c r="DN16"/>
  <c r="Z17"/>
  <c r="AA17"/>
  <c r="AB17"/>
  <c r="AC17"/>
  <c r="AD17"/>
  <c r="AE17"/>
  <c r="AF17"/>
  <c r="AG17"/>
  <c r="AH17"/>
  <c r="AI17"/>
  <c r="AJ17"/>
  <c r="AK17"/>
  <c r="AL17"/>
  <c r="AT17"/>
  <c r="AU17"/>
  <c r="AV17"/>
  <c r="AW17"/>
  <c r="AX17"/>
  <c r="AY17"/>
  <c r="AZ17"/>
  <c r="BA17"/>
  <c r="BB17"/>
  <c r="BC17"/>
  <c r="BD17"/>
  <c r="BE17"/>
  <c r="BF17"/>
  <c r="BG17"/>
  <c r="BO17"/>
  <c r="DN17"/>
  <c r="Z18"/>
  <c r="AA18"/>
  <c r="AB18"/>
  <c r="AC18"/>
  <c r="AD18"/>
  <c r="AE18"/>
  <c r="AF18"/>
  <c r="AG18"/>
  <c r="AH18"/>
  <c r="AI18"/>
  <c r="AJ18"/>
  <c r="AK18"/>
  <c r="AL18"/>
  <c r="AT18"/>
  <c r="AU18"/>
  <c r="AV18"/>
  <c r="AW18"/>
  <c r="AX18"/>
  <c r="AY18"/>
  <c r="AZ18"/>
  <c r="BA18"/>
  <c r="BB18"/>
  <c r="BC18"/>
  <c r="BD18"/>
  <c r="BE18"/>
  <c r="BF18"/>
  <c r="BG18"/>
  <c r="BO18"/>
  <c r="DN18"/>
  <c r="DL6"/>
  <c r="DL7"/>
  <c r="DL8"/>
  <c r="DL9"/>
  <c r="DL10"/>
  <c r="DL11"/>
  <c r="DL12"/>
  <c r="DL13"/>
  <c r="DL14"/>
  <c r="DL15"/>
  <c r="DL16"/>
  <c r="DL17"/>
  <c r="DL5"/>
  <c r="DI5"/>
  <c r="B40"/>
  <c r="B20"/>
  <c r="DI6"/>
  <c r="DI7"/>
  <c r="DI8"/>
  <c r="DI9"/>
  <c r="DI10"/>
  <c r="DI11"/>
  <c r="DI12"/>
  <c r="DI13"/>
  <c r="DI14"/>
  <c r="DI15"/>
  <c r="DI16"/>
  <c r="DI17"/>
  <c r="DI18"/>
  <c r="DH6"/>
  <c r="DH7"/>
  <c r="DH8"/>
  <c r="DH9"/>
  <c r="DH10"/>
  <c r="DH11"/>
  <c r="DH12"/>
  <c r="DH13"/>
  <c r="DH14"/>
  <c r="DH15"/>
  <c r="DH16"/>
  <c r="DH17"/>
  <c r="DH18"/>
  <c r="DH5"/>
  <c r="D40"/>
  <c r="X24"/>
  <c r="D20"/>
  <c r="X4"/>
  <c r="GA25"/>
  <c r="GB25"/>
  <c r="GC25"/>
  <c r="GD25"/>
  <c r="GE25"/>
  <c r="GF25"/>
  <c r="GV25"/>
  <c r="GW25"/>
  <c r="GX25"/>
  <c r="GY25"/>
  <c r="GZ25"/>
  <c r="HA25"/>
  <c r="GA26"/>
  <c r="GB26"/>
  <c r="GC26"/>
  <c r="GD26"/>
  <c r="GE26"/>
  <c r="GF26"/>
  <c r="GV26"/>
  <c r="GW26"/>
  <c r="GX26"/>
  <c r="GY26"/>
  <c r="GZ26"/>
  <c r="HA26"/>
  <c r="GA27"/>
  <c r="GB27"/>
  <c r="GC27"/>
  <c r="GD27"/>
  <c r="GE27"/>
  <c r="GF27"/>
  <c r="GV27"/>
  <c r="GW27"/>
  <c r="GX27"/>
  <c r="GY27"/>
  <c r="GZ27"/>
  <c r="HA27"/>
  <c r="GA28"/>
  <c r="GB28"/>
  <c r="GC28"/>
  <c r="GD28"/>
  <c r="GE28"/>
  <c r="GF28"/>
  <c r="GV28"/>
  <c r="GW28"/>
  <c r="GX28"/>
  <c r="GY28"/>
  <c r="GZ28"/>
  <c r="HA28"/>
  <c r="GA29"/>
  <c r="GB29"/>
  <c r="GC29"/>
  <c r="GD29"/>
  <c r="GE29"/>
  <c r="GF29"/>
  <c r="GV29"/>
  <c r="GW29"/>
  <c r="GX29"/>
  <c r="GY29"/>
  <c r="GZ29"/>
  <c r="HA29"/>
  <c r="GA30"/>
  <c r="GB30"/>
  <c r="GC30"/>
  <c r="GD30"/>
  <c r="GE30"/>
  <c r="GF30"/>
  <c r="GV30"/>
  <c r="GW30"/>
  <c r="GX30"/>
  <c r="GY30"/>
  <c r="GZ30"/>
  <c r="HA30"/>
  <c r="GA31"/>
  <c r="GB31"/>
  <c r="GC31"/>
  <c r="GD31"/>
  <c r="GE31"/>
  <c r="GF31"/>
  <c r="GV31"/>
  <c r="GW31"/>
  <c r="GX31"/>
  <c r="GY31"/>
  <c r="GZ31"/>
  <c r="HA31"/>
  <c r="GA32"/>
  <c r="GB32"/>
  <c r="GC32"/>
  <c r="GD32"/>
  <c r="GE32"/>
  <c r="GF32"/>
  <c r="GV32"/>
  <c r="GW32"/>
  <c r="GX32"/>
  <c r="GY32"/>
  <c r="GZ32"/>
  <c r="HA32"/>
  <c r="GA33"/>
  <c r="GB33"/>
  <c r="GC33"/>
  <c r="GD33"/>
  <c r="GE33"/>
  <c r="GF33"/>
  <c r="GV33"/>
  <c r="GW33"/>
  <c r="GX33"/>
  <c r="GY33"/>
  <c r="GZ33"/>
  <c r="HA33"/>
  <c r="GA34"/>
  <c r="GB34"/>
  <c r="GC34"/>
  <c r="GD34"/>
  <c r="GE34"/>
  <c r="GF34"/>
  <c r="GV34"/>
  <c r="GW34"/>
  <c r="GX34"/>
  <c r="GY34"/>
  <c r="GZ34"/>
  <c r="HA34"/>
  <c r="GA35"/>
  <c r="GB35"/>
  <c r="GC35"/>
  <c r="GD35"/>
  <c r="GE35"/>
  <c r="GF35"/>
  <c r="GV35"/>
  <c r="GW35"/>
  <c r="GX35"/>
  <c r="GY35"/>
  <c r="GZ35"/>
  <c r="HA35"/>
  <c r="GA36"/>
  <c r="GB36"/>
  <c r="GC36"/>
  <c r="GD36"/>
  <c r="GE36"/>
  <c r="GF36"/>
  <c r="GV36"/>
  <c r="GW36"/>
  <c r="GX36"/>
  <c r="GY36"/>
  <c r="GZ36"/>
  <c r="HA36"/>
  <c r="GA37"/>
  <c r="GB37"/>
  <c r="GC37"/>
  <c r="GD37"/>
  <c r="GE37"/>
  <c r="GF37"/>
  <c r="GV37"/>
  <c r="GW37"/>
  <c r="GX37"/>
  <c r="GY37"/>
  <c r="GZ37"/>
  <c r="HA37"/>
  <c r="GA38"/>
  <c r="GB38"/>
  <c r="GC38"/>
  <c r="GD38"/>
  <c r="GE38"/>
  <c r="GF38"/>
  <c r="GV38"/>
  <c r="GW38"/>
  <c r="GX38"/>
  <c r="GY38"/>
  <c r="GZ38"/>
  <c r="HA38"/>
  <c r="DR39"/>
  <c r="CD25"/>
  <c r="CE25"/>
  <c r="CF25"/>
  <c r="CG25"/>
  <c r="CH25"/>
  <c r="CI25"/>
  <c r="CY25"/>
  <c r="CZ25"/>
  <c r="DA25"/>
  <c r="DB25"/>
  <c r="DC25"/>
  <c r="DD25"/>
  <c r="CD26"/>
  <c r="CE26"/>
  <c r="CF26"/>
  <c r="CG26"/>
  <c r="CH26"/>
  <c r="CI26"/>
  <c r="CY26"/>
  <c r="CZ26"/>
  <c r="DA26"/>
  <c r="DB26"/>
  <c r="DC26"/>
  <c r="DD26"/>
  <c r="CD27"/>
  <c r="CE27"/>
  <c r="CF27"/>
  <c r="CG27"/>
  <c r="CH27"/>
  <c r="CI27"/>
  <c r="CY27"/>
  <c r="CZ27"/>
  <c r="DA27"/>
  <c r="DB27"/>
  <c r="DC27"/>
  <c r="DD27"/>
  <c r="CD28"/>
  <c r="CE28"/>
  <c r="CF28"/>
  <c r="CG28"/>
  <c r="CH28"/>
  <c r="CI28"/>
  <c r="CY28"/>
  <c r="CZ28"/>
  <c r="DA28"/>
  <c r="DB28"/>
  <c r="DC28"/>
  <c r="DD28"/>
  <c r="CD29"/>
  <c r="CE29"/>
  <c r="CF29"/>
  <c r="CG29"/>
  <c r="CH29"/>
  <c r="CI29"/>
  <c r="CY29"/>
  <c r="CZ29"/>
  <c r="DA29"/>
  <c r="DB29"/>
  <c r="DC29"/>
  <c r="DD29"/>
  <c r="CD30"/>
  <c r="CE30"/>
  <c r="CF30"/>
  <c r="CG30"/>
  <c r="CH30"/>
  <c r="CI30"/>
  <c r="CY30"/>
  <c r="CZ30"/>
  <c r="DA30"/>
  <c r="DB30"/>
  <c r="DC30"/>
  <c r="DD30"/>
  <c r="CD31"/>
  <c r="CE31"/>
  <c r="CF31"/>
  <c r="CG31"/>
  <c r="CH31"/>
  <c r="CI31"/>
  <c r="CY31"/>
  <c r="CZ31"/>
  <c r="DA31"/>
  <c r="DB31"/>
  <c r="DC31"/>
  <c r="DD31"/>
  <c r="CD32"/>
  <c r="CE32"/>
  <c r="CF32"/>
  <c r="CG32"/>
  <c r="CH32"/>
  <c r="CI32"/>
  <c r="CY32"/>
  <c r="CZ32"/>
  <c r="DA32"/>
  <c r="DB32"/>
  <c r="DC32"/>
  <c r="DD32"/>
  <c r="CD33"/>
  <c r="CE33"/>
  <c r="CF33"/>
  <c r="CG33"/>
  <c r="CH33"/>
  <c r="CI33"/>
  <c r="CY33"/>
  <c r="CZ33"/>
  <c r="DA33"/>
  <c r="DB33"/>
  <c r="DC33"/>
  <c r="DD33"/>
  <c r="CD34"/>
  <c r="CE34"/>
  <c r="CF34"/>
  <c r="CG34"/>
  <c r="CH34"/>
  <c r="CI34"/>
  <c r="CY34"/>
  <c r="CZ34"/>
  <c r="DA34"/>
  <c r="DB34"/>
  <c r="DC34"/>
  <c r="DD34"/>
  <c r="CD35"/>
  <c r="CE35"/>
  <c r="CF35"/>
  <c r="CG35"/>
  <c r="CH35"/>
  <c r="CI35"/>
  <c r="CY35"/>
  <c r="CZ35"/>
  <c r="DA35"/>
  <c r="DB35"/>
  <c r="DC35"/>
  <c r="DD35"/>
  <c r="CD36"/>
  <c r="CE36"/>
  <c r="CF36"/>
  <c r="CG36"/>
  <c r="CH36"/>
  <c r="CI36"/>
  <c r="CY36"/>
  <c r="CZ36"/>
  <c r="DA36"/>
  <c r="DB36"/>
  <c r="DC36"/>
  <c r="DD36"/>
  <c r="CD37"/>
  <c r="CE37"/>
  <c r="CF37"/>
  <c r="CG37"/>
  <c r="CH37"/>
  <c r="CI37"/>
  <c r="CY37"/>
  <c r="CZ37"/>
  <c r="DA37"/>
  <c r="DB37"/>
  <c r="DC37"/>
  <c r="DD37"/>
  <c r="CD38"/>
  <c r="CE38"/>
  <c r="CF38"/>
  <c r="CG38"/>
  <c r="CH38"/>
  <c r="CI38"/>
  <c r="CY38"/>
  <c r="CZ38"/>
  <c r="DA38"/>
  <c r="DB38"/>
  <c r="DC38"/>
  <c r="DD38"/>
  <c r="DQ39"/>
  <c r="AN25"/>
  <c r="AO25"/>
  <c r="AP25"/>
  <c r="AQ25"/>
  <c r="AR25"/>
  <c r="AS25"/>
  <c r="BI25"/>
  <c r="BJ25"/>
  <c r="BK25"/>
  <c r="BL25"/>
  <c r="BM25"/>
  <c r="BN25"/>
  <c r="AN26"/>
  <c r="AO26"/>
  <c r="AP26"/>
  <c r="AQ26"/>
  <c r="AR26"/>
  <c r="AS26"/>
  <c r="BI26"/>
  <c r="BJ26"/>
  <c r="BK26"/>
  <c r="BL26"/>
  <c r="BM26"/>
  <c r="BN26"/>
  <c r="AN27"/>
  <c r="AO27"/>
  <c r="AP27"/>
  <c r="AQ27"/>
  <c r="AR27"/>
  <c r="AS27"/>
  <c r="BI27"/>
  <c r="BJ27"/>
  <c r="BK27"/>
  <c r="BL27"/>
  <c r="BM27"/>
  <c r="BN27"/>
  <c r="AN28"/>
  <c r="AO28"/>
  <c r="AP28"/>
  <c r="AQ28"/>
  <c r="AR28"/>
  <c r="AS28"/>
  <c r="BI28"/>
  <c r="BJ28"/>
  <c r="BK28"/>
  <c r="BL28"/>
  <c r="BM28"/>
  <c r="BN28"/>
  <c r="AN29"/>
  <c r="AO29"/>
  <c r="AP29"/>
  <c r="AQ29"/>
  <c r="AR29"/>
  <c r="AS29"/>
  <c r="BI29"/>
  <c r="BJ29"/>
  <c r="BK29"/>
  <c r="BL29"/>
  <c r="BM29"/>
  <c r="BN29"/>
  <c r="AN30"/>
  <c r="AO30"/>
  <c r="AP30"/>
  <c r="AQ30"/>
  <c r="AR30"/>
  <c r="AS30"/>
  <c r="BI30"/>
  <c r="BJ30"/>
  <c r="BK30"/>
  <c r="BL30"/>
  <c r="BM30"/>
  <c r="BN30"/>
  <c r="AN31"/>
  <c r="AO31"/>
  <c r="AP31"/>
  <c r="AQ31"/>
  <c r="AR31"/>
  <c r="AS31"/>
  <c r="BI31"/>
  <c r="BJ31"/>
  <c r="BK31"/>
  <c r="BL31"/>
  <c r="BM31"/>
  <c r="BN31"/>
  <c r="AN32"/>
  <c r="AO32"/>
  <c r="AP32"/>
  <c r="AQ32"/>
  <c r="AR32"/>
  <c r="AS32"/>
  <c r="BI32"/>
  <c r="BJ32"/>
  <c r="BK32"/>
  <c r="BL32"/>
  <c r="BM32"/>
  <c r="BN32"/>
  <c r="AN33"/>
  <c r="AO33"/>
  <c r="AP33"/>
  <c r="AQ33"/>
  <c r="AR33"/>
  <c r="AS33"/>
  <c r="BI33"/>
  <c r="BJ33"/>
  <c r="BK33"/>
  <c r="BL33"/>
  <c r="BM33"/>
  <c r="BN33"/>
  <c r="AN34"/>
  <c r="AO34"/>
  <c r="AP34"/>
  <c r="AQ34"/>
  <c r="AR34"/>
  <c r="AS34"/>
  <c r="BI34"/>
  <c r="BJ34"/>
  <c r="BK34"/>
  <c r="BL34"/>
  <c r="BM34"/>
  <c r="BN34"/>
  <c r="AN35"/>
  <c r="AO35"/>
  <c r="AP35"/>
  <c r="AQ35"/>
  <c r="AR35"/>
  <c r="AS35"/>
  <c r="BI35"/>
  <c r="BJ35"/>
  <c r="BK35"/>
  <c r="BL35"/>
  <c r="BM35"/>
  <c r="BN35"/>
  <c r="AN36"/>
  <c r="AO36"/>
  <c r="AP36"/>
  <c r="AQ36"/>
  <c r="AR36"/>
  <c r="AS36"/>
  <c r="BI36"/>
  <c r="BJ36"/>
  <c r="BK36"/>
  <c r="BL36"/>
  <c r="BM36"/>
  <c r="BN36"/>
  <c r="AN37"/>
  <c r="AO37"/>
  <c r="AP37"/>
  <c r="AQ37"/>
  <c r="AR37"/>
  <c r="AS37"/>
  <c r="BI37"/>
  <c r="BJ37"/>
  <c r="BK37"/>
  <c r="BL37"/>
  <c r="BM37"/>
  <c r="BN37"/>
  <c r="AN38"/>
  <c r="AO38"/>
  <c r="AP38"/>
  <c r="AQ38"/>
  <c r="AR38"/>
  <c r="AS38"/>
  <c r="BI38"/>
  <c r="BJ38"/>
  <c r="BK38"/>
  <c r="BL38"/>
  <c r="BM38"/>
  <c r="BN38"/>
  <c r="DN39"/>
  <c r="DG39"/>
  <c r="DO39"/>
  <c r="DH39"/>
  <c r="DI39"/>
  <c r="DJ39"/>
  <c r="X39"/>
  <c r="W39"/>
  <c r="V39"/>
  <c r="U39"/>
  <c r="T39"/>
  <c r="S39"/>
  <c r="R39"/>
  <c r="Q39"/>
  <c r="P39"/>
  <c r="O39"/>
  <c r="N39"/>
  <c r="M39"/>
  <c r="L39"/>
  <c r="K39"/>
  <c r="J39"/>
  <c r="I39"/>
  <c r="H39"/>
  <c r="G39"/>
  <c r="F39"/>
  <c r="E39"/>
  <c r="ER38"/>
  <c r="ES38"/>
  <c r="ET38"/>
  <c r="EU38"/>
  <c r="EV38"/>
  <c r="EW38"/>
  <c r="EX38"/>
  <c r="EY38"/>
  <c r="EZ38"/>
  <c r="FA38"/>
  <c r="FB38"/>
  <c r="FC38"/>
  <c r="FD38"/>
  <c r="FE38"/>
  <c r="FF38"/>
  <c r="FG38"/>
  <c r="FH38"/>
  <c r="FI38"/>
  <c r="FJ38"/>
  <c r="FK38"/>
  <c r="FL38"/>
  <c r="DW38"/>
  <c r="DX38"/>
  <c r="DY38"/>
  <c r="DZ38"/>
  <c r="EA38"/>
  <c r="EB38"/>
  <c r="EC38"/>
  <c r="ED38"/>
  <c r="EE38"/>
  <c r="EF38"/>
  <c r="EG38"/>
  <c r="EH38"/>
  <c r="EI38"/>
  <c r="EJ38"/>
  <c r="EK38"/>
  <c r="EL38"/>
  <c r="EM38"/>
  <c r="EN38"/>
  <c r="EO38"/>
  <c r="EP38"/>
  <c r="EQ38"/>
  <c r="DJ38"/>
  <c r="D22"/>
  <c r="DS38"/>
  <c r="D2"/>
  <c r="DT38"/>
  <c r="DU38"/>
  <c r="DP38"/>
  <c r="DO38"/>
  <c r="DM38"/>
  <c r="DK38"/>
  <c r="B38"/>
  <c r="A38"/>
  <c r="FF37"/>
  <c r="FG37"/>
  <c r="FH37"/>
  <c r="FI37"/>
  <c r="FJ37"/>
  <c r="FK37"/>
  <c r="EK37"/>
  <c r="EL37"/>
  <c r="EM37"/>
  <c r="EN37"/>
  <c r="EO37"/>
  <c r="EP37"/>
  <c r="DJ37"/>
  <c r="DS37"/>
  <c r="DT37"/>
  <c r="DU37"/>
  <c r="DO37"/>
  <c r="DM37"/>
  <c r="DK37"/>
  <c r="B37"/>
  <c r="ER36"/>
  <c r="ES36"/>
  <c r="ET36"/>
  <c r="EU36"/>
  <c r="EV36"/>
  <c r="EW36"/>
  <c r="EX36"/>
  <c r="EY36"/>
  <c r="EZ36"/>
  <c r="FA36"/>
  <c r="FB36"/>
  <c r="FC36"/>
  <c r="FD36"/>
  <c r="FE36"/>
  <c r="FF36"/>
  <c r="FG36"/>
  <c r="FH36"/>
  <c r="FI36"/>
  <c r="FJ36"/>
  <c r="FK36"/>
  <c r="FL36"/>
  <c r="DW36"/>
  <c r="DX36"/>
  <c r="DY36"/>
  <c r="DZ36"/>
  <c r="EA36"/>
  <c r="EB36"/>
  <c r="EC36"/>
  <c r="ED36"/>
  <c r="EE36"/>
  <c r="EF36"/>
  <c r="EG36"/>
  <c r="EH36"/>
  <c r="EI36"/>
  <c r="EJ36"/>
  <c r="EK36"/>
  <c r="EL36"/>
  <c r="EM36"/>
  <c r="EN36"/>
  <c r="EO36"/>
  <c r="EP36"/>
  <c r="EQ36"/>
  <c r="DJ36"/>
  <c r="DS36"/>
  <c r="DT36"/>
  <c r="DU36"/>
  <c r="DP36"/>
  <c r="DO36"/>
  <c r="DM36"/>
  <c r="DK36"/>
  <c r="B36"/>
  <c r="A36"/>
  <c r="ER35"/>
  <c r="ES35"/>
  <c r="ET35"/>
  <c r="EU35"/>
  <c r="EV35"/>
  <c r="EW35"/>
  <c r="EX35"/>
  <c r="EY35"/>
  <c r="EZ35"/>
  <c r="FA35"/>
  <c r="FB35"/>
  <c r="FC35"/>
  <c r="FD35"/>
  <c r="FE35"/>
  <c r="FF35"/>
  <c r="FG35"/>
  <c r="FH35"/>
  <c r="FI35"/>
  <c r="FJ35"/>
  <c r="FK35"/>
  <c r="FL35"/>
  <c r="DW35"/>
  <c r="DX35"/>
  <c r="DY35"/>
  <c r="DZ35"/>
  <c r="EA35"/>
  <c r="EB35"/>
  <c r="EC35"/>
  <c r="ED35"/>
  <c r="EE35"/>
  <c r="EF35"/>
  <c r="EG35"/>
  <c r="EH35"/>
  <c r="EI35"/>
  <c r="EJ35"/>
  <c r="EK35"/>
  <c r="EL35"/>
  <c r="EM35"/>
  <c r="EN35"/>
  <c r="EO35"/>
  <c r="EP35"/>
  <c r="EQ35"/>
  <c r="DJ35"/>
  <c r="DS35"/>
  <c r="DT35"/>
  <c r="DU35"/>
  <c r="DP35"/>
  <c r="DO35"/>
  <c r="DM35"/>
  <c r="DK35"/>
  <c r="B35"/>
  <c r="A35"/>
  <c r="ER34"/>
  <c r="ES34"/>
  <c r="ET34"/>
  <c r="EU34"/>
  <c r="EV34"/>
  <c r="EW34"/>
  <c r="EX34"/>
  <c r="EY34"/>
  <c r="EZ34"/>
  <c r="FA34"/>
  <c r="FB34"/>
  <c r="FC34"/>
  <c r="FD34"/>
  <c r="FE34"/>
  <c r="FF34"/>
  <c r="FG34"/>
  <c r="FH34"/>
  <c r="FI34"/>
  <c r="FJ34"/>
  <c r="FK34"/>
  <c r="FL34"/>
  <c r="DW34"/>
  <c r="DX34"/>
  <c r="DY34"/>
  <c r="DZ34"/>
  <c r="EA34"/>
  <c r="EB34"/>
  <c r="EC34"/>
  <c r="ED34"/>
  <c r="EE34"/>
  <c r="EF34"/>
  <c r="EG34"/>
  <c r="EH34"/>
  <c r="EI34"/>
  <c r="EJ34"/>
  <c r="EK34"/>
  <c r="EL34"/>
  <c r="EM34"/>
  <c r="EN34"/>
  <c r="EO34"/>
  <c r="EP34"/>
  <c r="EQ34"/>
  <c r="DJ34"/>
  <c r="DS34"/>
  <c r="DT34"/>
  <c r="DU34"/>
  <c r="DP34"/>
  <c r="DO34"/>
  <c r="DM34"/>
  <c r="DK34"/>
  <c r="B34"/>
  <c r="A34"/>
  <c r="FF33"/>
  <c r="FG33"/>
  <c r="FH33"/>
  <c r="FI33"/>
  <c r="FJ33"/>
  <c r="FK33"/>
  <c r="EK33"/>
  <c r="EL33"/>
  <c r="EM33"/>
  <c r="EN33"/>
  <c r="EO33"/>
  <c r="EP33"/>
  <c r="DJ33"/>
  <c r="DS33"/>
  <c r="DT33"/>
  <c r="DU33"/>
  <c r="DO33"/>
  <c r="DM33"/>
  <c r="DK33"/>
  <c r="B33"/>
  <c r="A33"/>
  <c r="FF32"/>
  <c r="FG32"/>
  <c r="FH32"/>
  <c r="FI32"/>
  <c r="FJ32"/>
  <c r="FK32"/>
  <c r="EK32"/>
  <c r="EL32"/>
  <c r="EM32"/>
  <c r="EN32"/>
  <c r="EO32"/>
  <c r="EP32"/>
  <c r="DJ32"/>
  <c r="DS32"/>
  <c r="DT32"/>
  <c r="DU32"/>
  <c r="DO32"/>
  <c r="DM32"/>
  <c r="DK32"/>
  <c r="B32"/>
  <c r="A32"/>
  <c r="ER31"/>
  <c r="ES31"/>
  <c r="ET31"/>
  <c r="EU31"/>
  <c r="EV31"/>
  <c r="EW31"/>
  <c r="EX31"/>
  <c r="EY31"/>
  <c r="EZ31"/>
  <c r="FA31"/>
  <c r="FB31"/>
  <c r="FC31"/>
  <c r="FD31"/>
  <c r="FE31"/>
  <c r="FF31"/>
  <c r="FG31"/>
  <c r="FH31"/>
  <c r="FI31"/>
  <c r="FJ31"/>
  <c r="FK31"/>
  <c r="FL31"/>
  <c r="DW31"/>
  <c r="DX31"/>
  <c r="DY31"/>
  <c r="DZ31"/>
  <c r="EA31"/>
  <c r="EB31"/>
  <c r="EC31"/>
  <c r="ED31"/>
  <c r="EE31"/>
  <c r="EF31"/>
  <c r="EG31"/>
  <c r="EH31"/>
  <c r="EI31"/>
  <c r="EJ31"/>
  <c r="EK31"/>
  <c r="EL31"/>
  <c r="EM31"/>
  <c r="EN31"/>
  <c r="EO31"/>
  <c r="EP31"/>
  <c r="EQ31"/>
  <c r="DJ31"/>
  <c r="DS31"/>
  <c r="DT31"/>
  <c r="DU31"/>
  <c r="DP31"/>
  <c r="DO31"/>
  <c r="DM31"/>
  <c r="DK31"/>
  <c r="B31"/>
  <c r="A31"/>
  <c r="ER30"/>
  <c r="ES30"/>
  <c r="ET30"/>
  <c r="EU30"/>
  <c r="EV30"/>
  <c r="EW30"/>
  <c r="EX30"/>
  <c r="EY30"/>
  <c r="EZ30"/>
  <c r="FA30"/>
  <c r="FB30"/>
  <c r="FC30"/>
  <c r="FD30"/>
  <c r="FE30"/>
  <c r="FF30"/>
  <c r="FG30"/>
  <c r="FH30"/>
  <c r="FI30"/>
  <c r="FJ30"/>
  <c r="FK30"/>
  <c r="FL30"/>
  <c r="DW30"/>
  <c r="DX30"/>
  <c r="DY30"/>
  <c r="DZ30"/>
  <c r="EA30"/>
  <c r="EB30"/>
  <c r="EC30"/>
  <c r="ED30"/>
  <c r="EE30"/>
  <c r="EF30"/>
  <c r="EG30"/>
  <c r="EH30"/>
  <c r="EI30"/>
  <c r="EJ30"/>
  <c r="EK30"/>
  <c r="EL30"/>
  <c r="EM30"/>
  <c r="EN30"/>
  <c r="EO30"/>
  <c r="EP30"/>
  <c r="EQ30"/>
  <c r="DJ30"/>
  <c r="DS30"/>
  <c r="DT30"/>
  <c r="DU30"/>
  <c r="DP30"/>
  <c r="DO30"/>
  <c r="DM30"/>
  <c r="DK30"/>
  <c r="B30"/>
  <c r="A30"/>
  <c r="ER29"/>
  <c r="ES29"/>
  <c r="ET29"/>
  <c r="EU29"/>
  <c r="EV29"/>
  <c r="EW29"/>
  <c r="EX29"/>
  <c r="EY29"/>
  <c r="EZ29"/>
  <c r="FA29"/>
  <c r="FB29"/>
  <c r="FC29"/>
  <c r="FD29"/>
  <c r="FE29"/>
  <c r="FF29"/>
  <c r="FG29"/>
  <c r="FH29"/>
  <c r="FI29"/>
  <c r="FJ29"/>
  <c r="FK29"/>
  <c r="FL29"/>
  <c r="DW29"/>
  <c r="DX29"/>
  <c r="DY29"/>
  <c r="DZ29"/>
  <c r="EA29"/>
  <c r="EB29"/>
  <c r="EC29"/>
  <c r="ED29"/>
  <c r="EE29"/>
  <c r="EF29"/>
  <c r="EG29"/>
  <c r="EH29"/>
  <c r="EI29"/>
  <c r="EJ29"/>
  <c r="EK29"/>
  <c r="EL29"/>
  <c r="EM29"/>
  <c r="EN29"/>
  <c r="EO29"/>
  <c r="EP29"/>
  <c r="EQ29"/>
  <c r="DJ29"/>
  <c r="DS29"/>
  <c r="DT29"/>
  <c r="DU29"/>
  <c r="DP29"/>
  <c r="DO29"/>
  <c r="DM29"/>
  <c r="DK29"/>
  <c r="B29"/>
  <c r="A29"/>
  <c r="FF28"/>
  <c r="FG28"/>
  <c r="FH28"/>
  <c r="FI28"/>
  <c r="FJ28"/>
  <c r="FK28"/>
  <c r="EK28"/>
  <c r="EL28"/>
  <c r="EM28"/>
  <c r="EN28"/>
  <c r="EO28"/>
  <c r="EP28"/>
  <c r="DJ28"/>
  <c r="DS28"/>
  <c r="DT28"/>
  <c r="DU28"/>
  <c r="DO28"/>
  <c r="DM28"/>
  <c r="DK28"/>
  <c r="B28"/>
  <c r="A28"/>
  <c r="FF27"/>
  <c r="FG27"/>
  <c r="FH27"/>
  <c r="FI27"/>
  <c r="FJ27"/>
  <c r="FK27"/>
  <c r="EK27"/>
  <c r="EL27"/>
  <c r="EM27"/>
  <c r="EN27"/>
  <c r="EO27"/>
  <c r="EP27"/>
  <c r="DJ27"/>
  <c r="DS27"/>
  <c r="DT27"/>
  <c r="DU27"/>
  <c r="DO27"/>
  <c r="DM27"/>
  <c r="DK27"/>
  <c r="B27"/>
  <c r="A27"/>
  <c r="ER26"/>
  <c r="ES26"/>
  <c r="ET26"/>
  <c r="EU26"/>
  <c r="EV26"/>
  <c r="EW26"/>
  <c r="EX26"/>
  <c r="EY26"/>
  <c r="EZ26"/>
  <c r="FA26"/>
  <c r="FB26"/>
  <c r="FC26"/>
  <c r="FD26"/>
  <c r="FE26"/>
  <c r="FF26"/>
  <c r="FG26"/>
  <c r="FH26"/>
  <c r="FI26"/>
  <c r="FJ26"/>
  <c r="FK26"/>
  <c r="FL26"/>
  <c r="DW26"/>
  <c r="DX26"/>
  <c r="DY26"/>
  <c r="DZ26"/>
  <c r="EA26"/>
  <c r="EB26"/>
  <c r="EC26"/>
  <c r="ED26"/>
  <c r="EE26"/>
  <c r="EF26"/>
  <c r="EG26"/>
  <c r="EH26"/>
  <c r="EI26"/>
  <c r="EJ26"/>
  <c r="EK26"/>
  <c r="EL26"/>
  <c r="EM26"/>
  <c r="EN26"/>
  <c r="EO26"/>
  <c r="EP26"/>
  <c r="EQ26"/>
  <c r="DJ26"/>
  <c r="DS26"/>
  <c r="DT26"/>
  <c r="DU26"/>
  <c r="DP26"/>
  <c r="DO26"/>
  <c r="DM26"/>
  <c r="DK26"/>
  <c r="B26"/>
  <c r="A26"/>
  <c r="ER25"/>
  <c r="ES25"/>
  <c r="ET25"/>
  <c r="EU25"/>
  <c r="EV25"/>
  <c r="EW25"/>
  <c r="EX25"/>
  <c r="EY25"/>
  <c r="EZ25"/>
  <c r="FA25"/>
  <c r="FB25"/>
  <c r="FC25"/>
  <c r="FD25"/>
  <c r="FE25"/>
  <c r="FF25"/>
  <c r="FG25"/>
  <c r="FH25"/>
  <c r="FI25"/>
  <c r="FJ25"/>
  <c r="FK25"/>
  <c r="FL25"/>
  <c r="DW25"/>
  <c r="DX25"/>
  <c r="DY25"/>
  <c r="DZ25"/>
  <c r="EA25"/>
  <c r="EB25"/>
  <c r="EC25"/>
  <c r="ED25"/>
  <c r="EE25"/>
  <c r="EF25"/>
  <c r="EG25"/>
  <c r="EH25"/>
  <c r="EI25"/>
  <c r="EJ25"/>
  <c r="EK25"/>
  <c r="EL25"/>
  <c r="EM25"/>
  <c r="EN25"/>
  <c r="EO25"/>
  <c r="EP25"/>
  <c r="EQ25"/>
  <c r="DJ25"/>
  <c r="DS25"/>
  <c r="DT25"/>
  <c r="DU25"/>
  <c r="DP25"/>
  <c r="DO25"/>
  <c r="DM25"/>
  <c r="DK25"/>
  <c r="B25"/>
  <c r="W24"/>
  <c r="V24"/>
  <c r="U24"/>
  <c r="T24"/>
  <c r="S24"/>
  <c r="R24"/>
  <c r="Q24"/>
  <c r="P24"/>
  <c r="O24"/>
  <c r="N24"/>
  <c r="M24"/>
  <c r="L24"/>
  <c r="K24"/>
  <c r="J24"/>
  <c r="I24"/>
  <c r="H24"/>
  <c r="G24"/>
  <c r="F24"/>
  <c r="E24"/>
  <c r="A24"/>
  <c r="B22"/>
  <c r="M21"/>
  <c r="I21"/>
  <c r="FZ5"/>
  <c r="GA5"/>
  <c r="GB5"/>
  <c r="GC5"/>
  <c r="GD5"/>
  <c r="GE5"/>
  <c r="GF5"/>
  <c r="GU5"/>
  <c r="GV5"/>
  <c r="GW5"/>
  <c r="GX5"/>
  <c r="GY5"/>
  <c r="GZ5"/>
  <c r="HA5"/>
  <c r="FZ6"/>
  <c r="GA6"/>
  <c r="GB6"/>
  <c r="GC6"/>
  <c r="GD6"/>
  <c r="GE6"/>
  <c r="GF6"/>
  <c r="GU6"/>
  <c r="GV6"/>
  <c r="GW6"/>
  <c r="GX6"/>
  <c r="GY6"/>
  <c r="GZ6"/>
  <c r="HA6"/>
  <c r="FZ7"/>
  <c r="GA7"/>
  <c r="GB7"/>
  <c r="GC7"/>
  <c r="GD7"/>
  <c r="GE7"/>
  <c r="GF7"/>
  <c r="GU7"/>
  <c r="GV7"/>
  <c r="GW7"/>
  <c r="GX7"/>
  <c r="GY7"/>
  <c r="GZ7"/>
  <c r="HA7"/>
  <c r="FZ8"/>
  <c r="GA8"/>
  <c r="GB8"/>
  <c r="GC8"/>
  <c r="GD8"/>
  <c r="GE8"/>
  <c r="GF8"/>
  <c r="GU8"/>
  <c r="GV8"/>
  <c r="GW8"/>
  <c r="GX8"/>
  <c r="GY8"/>
  <c r="GZ8"/>
  <c r="HA8"/>
  <c r="FZ9"/>
  <c r="GA9"/>
  <c r="GB9"/>
  <c r="GC9"/>
  <c r="GD9"/>
  <c r="GE9"/>
  <c r="GF9"/>
  <c r="GU9"/>
  <c r="GV9"/>
  <c r="GW9"/>
  <c r="GX9"/>
  <c r="GY9"/>
  <c r="GZ9"/>
  <c r="HA9"/>
  <c r="FZ10"/>
  <c r="GA10"/>
  <c r="GB10"/>
  <c r="GC10"/>
  <c r="GD10"/>
  <c r="GE10"/>
  <c r="GF10"/>
  <c r="GU10"/>
  <c r="GV10"/>
  <c r="GW10"/>
  <c r="GX10"/>
  <c r="GY10"/>
  <c r="GZ10"/>
  <c r="HA10"/>
  <c r="FZ11"/>
  <c r="GA11"/>
  <c r="GB11"/>
  <c r="GC11"/>
  <c r="GD11"/>
  <c r="GE11"/>
  <c r="GF11"/>
  <c r="GU11"/>
  <c r="GV11"/>
  <c r="GW11"/>
  <c r="GX11"/>
  <c r="GY11"/>
  <c r="GZ11"/>
  <c r="HA11"/>
  <c r="FZ12"/>
  <c r="GA12"/>
  <c r="GB12"/>
  <c r="GC12"/>
  <c r="GD12"/>
  <c r="GE12"/>
  <c r="GF12"/>
  <c r="GU12"/>
  <c r="GV12"/>
  <c r="GW12"/>
  <c r="GX12"/>
  <c r="GY12"/>
  <c r="GZ12"/>
  <c r="HA12"/>
  <c r="FZ13"/>
  <c r="GA13"/>
  <c r="GB13"/>
  <c r="GC13"/>
  <c r="GD13"/>
  <c r="GE13"/>
  <c r="GF13"/>
  <c r="GU13"/>
  <c r="GV13"/>
  <c r="GW13"/>
  <c r="GX13"/>
  <c r="GY13"/>
  <c r="GZ13"/>
  <c r="HA13"/>
  <c r="FZ14"/>
  <c r="GA14"/>
  <c r="GB14"/>
  <c r="GC14"/>
  <c r="GD14"/>
  <c r="GE14"/>
  <c r="GF14"/>
  <c r="GU14"/>
  <c r="GV14"/>
  <c r="GW14"/>
  <c r="GX14"/>
  <c r="GY14"/>
  <c r="GZ14"/>
  <c r="HA14"/>
  <c r="FZ15"/>
  <c r="GA15"/>
  <c r="GB15"/>
  <c r="GC15"/>
  <c r="GD15"/>
  <c r="GE15"/>
  <c r="GF15"/>
  <c r="GU15"/>
  <c r="GV15"/>
  <c r="GW15"/>
  <c r="GX15"/>
  <c r="GY15"/>
  <c r="GZ15"/>
  <c r="HA15"/>
  <c r="FZ16"/>
  <c r="GA16"/>
  <c r="GB16"/>
  <c r="GC16"/>
  <c r="GD16"/>
  <c r="GE16"/>
  <c r="GF16"/>
  <c r="GU16"/>
  <c r="GV16"/>
  <c r="GW16"/>
  <c r="GX16"/>
  <c r="GY16"/>
  <c r="GZ16"/>
  <c r="HA16"/>
  <c r="FZ17"/>
  <c r="GA17"/>
  <c r="GB17"/>
  <c r="GC17"/>
  <c r="GD17"/>
  <c r="GE17"/>
  <c r="GF17"/>
  <c r="GU17"/>
  <c r="GV17"/>
  <c r="GW17"/>
  <c r="GX17"/>
  <c r="GY17"/>
  <c r="GZ17"/>
  <c r="HA17"/>
  <c r="FZ18"/>
  <c r="GA18"/>
  <c r="GB18"/>
  <c r="GC18"/>
  <c r="GD18"/>
  <c r="GE18"/>
  <c r="GF18"/>
  <c r="GU18"/>
  <c r="GV18"/>
  <c r="GW18"/>
  <c r="GX18"/>
  <c r="GY18"/>
  <c r="GZ18"/>
  <c r="HA18"/>
  <c r="DR19"/>
  <c r="CC5"/>
  <c r="CD5"/>
  <c r="CE5"/>
  <c r="CF5"/>
  <c r="CG5"/>
  <c r="CH5"/>
  <c r="CI5"/>
  <c r="CX5"/>
  <c r="CY5"/>
  <c r="CZ5"/>
  <c r="DA5"/>
  <c r="DB5"/>
  <c r="DC5"/>
  <c r="DD5"/>
  <c r="CC6"/>
  <c r="CD6"/>
  <c r="CE6"/>
  <c r="CF6"/>
  <c r="CG6"/>
  <c r="CH6"/>
  <c r="CI6"/>
  <c r="CX6"/>
  <c r="CY6"/>
  <c r="CZ6"/>
  <c r="DA6"/>
  <c r="DB6"/>
  <c r="DC6"/>
  <c r="DD6"/>
  <c r="CC7"/>
  <c r="CD7"/>
  <c r="CE7"/>
  <c r="CF7"/>
  <c r="CG7"/>
  <c r="CH7"/>
  <c r="CI7"/>
  <c r="CX7"/>
  <c r="CY7"/>
  <c r="CZ7"/>
  <c r="DA7"/>
  <c r="DB7"/>
  <c r="DC7"/>
  <c r="DD7"/>
  <c r="CC8"/>
  <c r="CD8"/>
  <c r="CE8"/>
  <c r="CF8"/>
  <c r="CG8"/>
  <c r="CH8"/>
  <c r="CI8"/>
  <c r="CX8"/>
  <c r="CY8"/>
  <c r="CZ8"/>
  <c r="DA8"/>
  <c r="DB8"/>
  <c r="DC8"/>
  <c r="DD8"/>
  <c r="CC9"/>
  <c r="CD9"/>
  <c r="CE9"/>
  <c r="CF9"/>
  <c r="CG9"/>
  <c r="CH9"/>
  <c r="CI9"/>
  <c r="CX9"/>
  <c r="CY9"/>
  <c r="CZ9"/>
  <c r="DA9"/>
  <c r="DB9"/>
  <c r="DC9"/>
  <c r="DD9"/>
  <c r="CC10"/>
  <c r="CD10"/>
  <c r="CE10"/>
  <c r="CF10"/>
  <c r="CG10"/>
  <c r="CH10"/>
  <c r="CI10"/>
  <c r="CX10"/>
  <c r="CY10"/>
  <c r="CZ10"/>
  <c r="DA10"/>
  <c r="DB10"/>
  <c r="DC10"/>
  <c r="DD10"/>
  <c r="CC11"/>
  <c r="CD11"/>
  <c r="CE11"/>
  <c r="CF11"/>
  <c r="CG11"/>
  <c r="CH11"/>
  <c r="CI11"/>
  <c r="CX11"/>
  <c r="CY11"/>
  <c r="CZ11"/>
  <c r="DA11"/>
  <c r="DB11"/>
  <c r="DC11"/>
  <c r="DD11"/>
  <c r="CC12"/>
  <c r="CD12"/>
  <c r="CE12"/>
  <c r="CF12"/>
  <c r="CG12"/>
  <c r="CH12"/>
  <c r="CI12"/>
  <c r="CX12"/>
  <c r="CY12"/>
  <c r="CZ12"/>
  <c r="DA12"/>
  <c r="DB12"/>
  <c r="DC12"/>
  <c r="DD12"/>
  <c r="CC13"/>
  <c r="CD13"/>
  <c r="CE13"/>
  <c r="CF13"/>
  <c r="CG13"/>
  <c r="CH13"/>
  <c r="CI13"/>
  <c r="CX13"/>
  <c r="CY13"/>
  <c r="CZ13"/>
  <c r="DA13"/>
  <c r="DB13"/>
  <c r="DC13"/>
  <c r="DD13"/>
  <c r="CC14"/>
  <c r="CD14"/>
  <c r="CE14"/>
  <c r="CF14"/>
  <c r="CG14"/>
  <c r="CH14"/>
  <c r="CI14"/>
  <c r="CX14"/>
  <c r="CY14"/>
  <c r="CZ14"/>
  <c r="DA14"/>
  <c r="DB14"/>
  <c r="DC14"/>
  <c r="DD14"/>
  <c r="CC15"/>
  <c r="CD15"/>
  <c r="CE15"/>
  <c r="CF15"/>
  <c r="CG15"/>
  <c r="CH15"/>
  <c r="CI15"/>
  <c r="CX15"/>
  <c r="CY15"/>
  <c r="CZ15"/>
  <c r="DA15"/>
  <c r="DB15"/>
  <c r="DC15"/>
  <c r="DD15"/>
  <c r="CC16"/>
  <c r="CD16"/>
  <c r="CE16"/>
  <c r="CF16"/>
  <c r="CG16"/>
  <c r="CH16"/>
  <c r="CI16"/>
  <c r="CX16"/>
  <c r="CY16"/>
  <c r="CZ16"/>
  <c r="DA16"/>
  <c r="DB16"/>
  <c r="DC16"/>
  <c r="DD16"/>
  <c r="CC17"/>
  <c r="CD17"/>
  <c r="CE17"/>
  <c r="CF17"/>
  <c r="CG17"/>
  <c r="CH17"/>
  <c r="CI17"/>
  <c r="CX17"/>
  <c r="CY17"/>
  <c r="CZ17"/>
  <c r="DA17"/>
  <c r="DB17"/>
  <c r="DC17"/>
  <c r="DD17"/>
  <c r="CC18"/>
  <c r="CD18"/>
  <c r="CE18"/>
  <c r="CF18"/>
  <c r="CG18"/>
  <c r="CH18"/>
  <c r="CI18"/>
  <c r="CX18"/>
  <c r="CY18"/>
  <c r="CZ18"/>
  <c r="DA18"/>
  <c r="DB18"/>
  <c r="DC18"/>
  <c r="DD18"/>
  <c r="DQ19"/>
  <c r="AM5"/>
  <c r="AN5"/>
  <c r="AO5"/>
  <c r="AP5"/>
  <c r="AQ5"/>
  <c r="AR5"/>
  <c r="AS5"/>
  <c r="BH5"/>
  <c r="BI5"/>
  <c r="BJ5"/>
  <c r="BK5"/>
  <c r="BL5"/>
  <c r="BM5"/>
  <c r="BN5"/>
  <c r="AM6"/>
  <c r="AN6"/>
  <c r="AO6"/>
  <c r="AP6"/>
  <c r="AQ6"/>
  <c r="AR6"/>
  <c r="AS6"/>
  <c r="BH6"/>
  <c r="BI6"/>
  <c r="BJ6"/>
  <c r="BK6"/>
  <c r="BL6"/>
  <c r="BM6"/>
  <c r="BN6"/>
  <c r="AM7"/>
  <c r="AN7"/>
  <c r="AO7"/>
  <c r="AP7"/>
  <c r="AQ7"/>
  <c r="AR7"/>
  <c r="AS7"/>
  <c r="BH7"/>
  <c r="BI7"/>
  <c r="BJ7"/>
  <c r="BK7"/>
  <c r="BL7"/>
  <c r="BM7"/>
  <c r="BN7"/>
  <c r="AM8"/>
  <c r="AN8"/>
  <c r="AO8"/>
  <c r="AP8"/>
  <c r="AQ8"/>
  <c r="AR8"/>
  <c r="AS8"/>
  <c r="BH8"/>
  <c r="BI8"/>
  <c r="BJ8"/>
  <c r="BK8"/>
  <c r="BL8"/>
  <c r="BM8"/>
  <c r="BN8"/>
  <c r="AM9"/>
  <c r="AN9"/>
  <c r="AO9"/>
  <c r="AP9"/>
  <c r="AQ9"/>
  <c r="AR9"/>
  <c r="AS9"/>
  <c r="BH9"/>
  <c r="BI9"/>
  <c r="BJ9"/>
  <c r="BK9"/>
  <c r="BL9"/>
  <c r="BM9"/>
  <c r="BN9"/>
  <c r="AM10"/>
  <c r="AN10"/>
  <c r="AO10"/>
  <c r="AP10"/>
  <c r="AQ10"/>
  <c r="AR10"/>
  <c r="AS10"/>
  <c r="BH10"/>
  <c r="BI10"/>
  <c r="BJ10"/>
  <c r="BK10"/>
  <c r="BL10"/>
  <c r="BM10"/>
  <c r="BN10"/>
  <c r="AM11"/>
  <c r="AN11"/>
  <c r="AO11"/>
  <c r="AP11"/>
  <c r="AQ11"/>
  <c r="AR11"/>
  <c r="AS11"/>
  <c r="BH11"/>
  <c r="BI11"/>
  <c r="BJ11"/>
  <c r="BK11"/>
  <c r="BL11"/>
  <c r="BM11"/>
  <c r="BN11"/>
  <c r="AM12"/>
  <c r="AN12"/>
  <c r="AO12"/>
  <c r="AP12"/>
  <c r="AQ12"/>
  <c r="AR12"/>
  <c r="AS12"/>
  <c r="BH12"/>
  <c r="BI12"/>
  <c r="BJ12"/>
  <c r="BK12"/>
  <c r="BL12"/>
  <c r="BM12"/>
  <c r="BN12"/>
  <c r="AM13"/>
  <c r="AN13"/>
  <c r="AO13"/>
  <c r="AP13"/>
  <c r="AQ13"/>
  <c r="AR13"/>
  <c r="AS13"/>
  <c r="BH13"/>
  <c r="BI13"/>
  <c r="BJ13"/>
  <c r="BK13"/>
  <c r="BL13"/>
  <c r="BM13"/>
  <c r="BN13"/>
  <c r="AM14"/>
  <c r="AN14"/>
  <c r="AO14"/>
  <c r="AP14"/>
  <c r="AQ14"/>
  <c r="AR14"/>
  <c r="AS14"/>
  <c r="BH14"/>
  <c r="BI14"/>
  <c r="BJ14"/>
  <c r="BK14"/>
  <c r="BL14"/>
  <c r="BM14"/>
  <c r="BN14"/>
  <c r="AM15"/>
  <c r="AN15"/>
  <c r="AO15"/>
  <c r="AP15"/>
  <c r="AQ15"/>
  <c r="AR15"/>
  <c r="AS15"/>
  <c r="BH15"/>
  <c r="BI15"/>
  <c r="BJ15"/>
  <c r="BK15"/>
  <c r="BL15"/>
  <c r="BM15"/>
  <c r="BN15"/>
  <c r="AM16"/>
  <c r="AN16"/>
  <c r="AO16"/>
  <c r="AP16"/>
  <c r="AQ16"/>
  <c r="AR16"/>
  <c r="AS16"/>
  <c r="BH16"/>
  <c r="BI16"/>
  <c r="BJ16"/>
  <c r="BK16"/>
  <c r="BL16"/>
  <c r="BM16"/>
  <c r="BN16"/>
  <c r="AM17"/>
  <c r="AN17"/>
  <c r="AO17"/>
  <c r="AP17"/>
  <c r="AQ17"/>
  <c r="AR17"/>
  <c r="AS17"/>
  <c r="BH17"/>
  <c r="BI17"/>
  <c r="BJ17"/>
  <c r="BK17"/>
  <c r="BL17"/>
  <c r="BM17"/>
  <c r="BN17"/>
  <c r="AM18"/>
  <c r="AN18"/>
  <c r="AO18"/>
  <c r="AP18"/>
  <c r="AQ18"/>
  <c r="AR18"/>
  <c r="AS18"/>
  <c r="BH18"/>
  <c r="BI18"/>
  <c r="BJ18"/>
  <c r="BK18"/>
  <c r="BL18"/>
  <c r="BM18"/>
  <c r="BN18"/>
  <c r="DN19"/>
  <c r="DG19"/>
  <c r="DO19"/>
  <c r="DH19"/>
  <c r="DI19"/>
  <c r="DJ19"/>
  <c r="BX19"/>
  <c r="X19"/>
  <c r="W19"/>
  <c r="V19"/>
  <c r="U19"/>
  <c r="T19"/>
  <c r="S19"/>
  <c r="R19"/>
  <c r="Q19"/>
  <c r="P19"/>
  <c r="O19"/>
  <c r="N19"/>
  <c r="M19"/>
  <c r="L19"/>
  <c r="K19"/>
  <c r="J19"/>
  <c r="I19"/>
  <c r="H19"/>
  <c r="G19"/>
  <c r="F19"/>
  <c r="E19"/>
  <c r="FE18"/>
  <c r="FF18"/>
  <c r="FG18"/>
  <c r="FH18"/>
  <c r="FI18"/>
  <c r="FJ18"/>
  <c r="FK18"/>
  <c r="EJ18"/>
  <c r="EK18"/>
  <c r="EL18"/>
  <c r="EM18"/>
  <c r="EN18"/>
  <c r="EO18"/>
  <c r="EP18"/>
  <c r="DJ18"/>
  <c r="DS18"/>
  <c r="DT18"/>
  <c r="DU18"/>
  <c r="DO18"/>
  <c r="DM18"/>
  <c r="DK18"/>
  <c r="B18"/>
  <c r="A18"/>
  <c r="ER17"/>
  <c r="ES17"/>
  <c r="ET17"/>
  <c r="EU17"/>
  <c r="EV17"/>
  <c r="EW17"/>
  <c r="EX17"/>
  <c r="EY17"/>
  <c r="EZ17"/>
  <c r="FA17"/>
  <c r="FB17"/>
  <c r="FC17"/>
  <c r="FD17"/>
  <c r="FE17"/>
  <c r="FF17"/>
  <c r="FG17"/>
  <c r="FH17"/>
  <c r="FI17"/>
  <c r="FJ17"/>
  <c r="FK17"/>
  <c r="FL17"/>
  <c r="DW17"/>
  <c r="DX17"/>
  <c r="DY17"/>
  <c r="DZ17"/>
  <c r="EA17"/>
  <c r="EB17"/>
  <c r="EC17"/>
  <c r="ED17"/>
  <c r="EE17"/>
  <c r="EF17"/>
  <c r="EG17"/>
  <c r="EH17"/>
  <c r="EI17"/>
  <c r="EJ17"/>
  <c r="EK17"/>
  <c r="EL17"/>
  <c r="EM17"/>
  <c r="EN17"/>
  <c r="EO17"/>
  <c r="EP17"/>
  <c r="EQ17"/>
  <c r="DJ17"/>
  <c r="DS17"/>
  <c r="DT17"/>
  <c r="DU17"/>
  <c r="DP17"/>
  <c r="DO17"/>
  <c r="DM17"/>
  <c r="DK17"/>
  <c r="B17"/>
  <c r="A17"/>
  <c r="ER16"/>
  <c r="ES16"/>
  <c r="ET16"/>
  <c r="EU16"/>
  <c r="EV16"/>
  <c r="EW16"/>
  <c r="EX16"/>
  <c r="EY16"/>
  <c r="EZ16"/>
  <c r="FA16"/>
  <c r="FB16"/>
  <c r="FC16"/>
  <c r="FD16"/>
  <c r="FE16"/>
  <c r="FF16"/>
  <c r="FG16"/>
  <c r="FH16"/>
  <c r="FI16"/>
  <c r="FJ16"/>
  <c r="FK16"/>
  <c r="FL16"/>
  <c r="DW16"/>
  <c r="DX16"/>
  <c r="DY16"/>
  <c r="DZ16"/>
  <c r="EA16"/>
  <c r="EB16"/>
  <c r="EC16"/>
  <c r="ED16"/>
  <c r="EE16"/>
  <c r="EF16"/>
  <c r="EG16"/>
  <c r="EH16"/>
  <c r="EI16"/>
  <c r="EJ16"/>
  <c r="EK16"/>
  <c r="EL16"/>
  <c r="EM16"/>
  <c r="EN16"/>
  <c r="EO16"/>
  <c r="EP16"/>
  <c r="EQ16"/>
  <c r="DJ16"/>
  <c r="DS16"/>
  <c r="DT16"/>
  <c r="DU16"/>
  <c r="DP16"/>
  <c r="DO16"/>
  <c r="DM16"/>
  <c r="DK16"/>
  <c r="B16"/>
  <c r="A16"/>
  <c r="ER15"/>
  <c r="ES15"/>
  <c r="ET15"/>
  <c r="EU15"/>
  <c r="EV15"/>
  <c r="EW15"/>
  <c r="EX15"/>
  <c r="EY15"/>
  <c r="EZ15"/>
  <c r="FA15"/>
  <c r="FB15"/>
  <c r="FC15"/>
  <c r="FD15"/>
  <c r="FE15"/>
  <c r="FF15"/>
  <c r="FG15"/>
  <c r="FH15"/>
  <c r="FI15"/>
  <c r="FJ15"/>
  <c r="FK15"/>
  <c r="FL15"/>
  <c r="DW15"/>
  <c r="DX15"/>
  <c r="DY15"/>
  <c r="DZ15"/>
  <c r="EA15"/>
  <c r="EB15"/>
  <c r="EC15"/>
  <c r="ED15"/>
  <c r="EE15"/>
  <c r="EF15"/>
  <c r="EG15"/>
  <c r="EH15"/>
  <c r="EI15"/>
  <c r="EJ15"/>
  <c r="EK15"/>
  <c r="EL15"/>
  <c r="EM15"/>
  <c r="EN15"/>
  <c r="EO15"/>
  <c r="EP15"/>
  <c r="EQ15"/>
  <c r="DJ15"/>
  <c r="DS15"/>
  <c r="DT15"/>
  <c r="DU15"/>
  <c r="DP15"/>
  <c r="DO15"/>
  <c r="DM15"/>
  <c r="DK15"/>
  <c r="B15"/>
  <c r="A15"/>
  <c r="ER14"/>
  <c r="ES14"/>
  <c r="ET14"/>
  <c r="EU14"/>
  <c r="EV14"/>
  <c r="EW14"/>
  <c r="EX14"/>
  <c r="EY14"/>
  <c r="EZ14"/>
  <c r="FA14"/>
  <c r="FB14"/>
  <c r="FC14"/>
  <c r="FD14"/>
  <c r="FE14"/>
  <c r="FF14"/>
  <c r="FG14"/>
  <c r="FH14"/>
  <c r="FI14"/>
  <c r="FJ14"/>
  <c r="FK14"/>
  <c r="FL14"/>
  <c r="DW14"/>
  <c r="DX14"/>
  <c r="DY14"/>
  <c r="DZ14"/>
  <c r="EA14"/>
  <c r="EB14"/>
  <c r="EC14"/>
  <c r="ED14"/>
  <c r="EE14"/>
  <c r="EF14"/>
  <c r="EG14"/>
  <c r="EH14"/>
  <c r="EI14"/>
  <c r="EJ14"/>
  <c r="EK14"/>
  <c r="EL14"/>
  <c r="EM14"/>
  <c r="EN14"/>
  <c r="EO14"/>
  <c r="EP14"/>
  <c r="EQ14"/>
  <c r="DJ14"/>
  <c r="DS14"/>
  <c r="DT14"/>
  <c r="DU14"/>
  <c r="DP14"/>
  <c r="DO14"/>
  <c r="DM14"/>
  <c r="DK14"/>
  <c r="B14"/>
  <c r="A14"/>
  <c r="ER13"/>
  <c r="ES13"/>
  <c r="ET13"/>
  <c r="EU13"/>
  <c r="EV13"/>
  <c r="EW13"/>
  <c r="EX13"/>
  <c r="EY13"/>
  <c r="EZ13"/>
  <c r="FA13"/>
  <c r="FB13"/>
  <c r="FC13"/>
  <c r="FD13"/>
  <c r="FE13"/>
  <c r="FF13"/>
  <c r="FG13"/>
  <c r="FH13"/>
  <c r="FI13"/>
  <c r="FJ13"/>
  <c r="FK13"/>
  <c r="FL13"/>
  <c r="DW13"/>
  <c r="DX13"/>
  <c r="DY13"/>
  <c r="DZ13"/>
  <c r="EA13"/>
  <c r="EB13"/>
  <c r="EC13"/>
  <c r="ED13"/>
  <c r="EE13"/>
  <c r="EF13"/>
  <c r="EG13"/>
  <c r="EH13"/>
  <c r="EI13"/>
  <c r="EJ13"/>
  <c r="EK13"/>
  <c r="EL13"/>
  <c r="EM13"/>
  <c r="EN13"/>
  <c r="EO13"/>
  <c r="EP13"/>
  <c r="EQ13"/>
  <c r="DJ13"/>
  <c r="DS13"/>
  <c r="DT13"/>
  <c r="DU13"/>
  <c r="DP13"/>
  <c r="DO13"/>
  <c r="DM13"/>
  <c r="DK13"/>
  <c r="B13"/>
  <c r="A13"/>
  <c r="ER12"/>
  <c r="ES12"/>
  <c r="ET12"/>
  <c r="EU12"/>
  <c r="EV12"/>
  <c r="EW12"/>
  <c r="EX12"/>
  <c r="EY12"/>
  <c r="EZ12"/>
  <c r="FA12"/>
  <c r="FB12"/>
  <c r="FC12"/>
  <c r="FD12"/>
  <c r="FE12"/>
  <c r="FF12"/>
  <c r="FG12"/>
  <c r="FH12"/>
  <c r="FI12"/>
  <c r="FJ12"/>
  <c r="FK12"/>
  <c r="FL12"/>
  <c r="DW12"/>
  <c r="DX12"/>
  <c r="DY12"/>
  <c r="DZ12"/>
  <c r="EA12"/>
  <c r="EB12"/>
  <c r="EC12"/>
  <c r="ED12"/>
  <c r="EE12"/>
  <c r="EF12"/>
  <c r="EG12"/>
  <c r="EH12"/>
  <c r="EI12"/>
  <c r="EJ12"/>
  <c r="EK12"/>
  <c r="EL12"/>
  <c r="EM12"/>
  <c r="EN12"/>
  <c r="EO12"/>
  <c r="EP12"/>
  <c r="EQ12"/>
  <c r="DJ12"/>
  <c r="DS12"/>
  <c r="DT12"/>
  <c r="DU12"/>
  <c r="DP12"/>
  <c r="DO12"/>
  <c r="DM12"/>
  <c r="DK12"/>
  <c r="B12"/>
  <c r="A12"/>
  <c r="ER11"/>
  <c r="ES11"/>
  <c r="ET11"/>
  <c r="EU11"/>
  <c r="EV11"/>
  <c r="EW11"/>
  <c r="EX11"/>
  <c r="EY11"/>
  <c r="EZ11"/>
  <c r="FA11"/>
  <c r="FB11"/>
  <c r="FC11"/>
  <c r="FD11"/>
  <c r="FE11"/>
  <c r="FF11"/>
  <c r="FG11"/>
  <c r="FH11"/>
  <c r="FI11"/>
  <c r="FJ11"/>
  <c r="FK11"/>
  <c r="FL11"/>
  <c r="DW11"/>
  <c r="DX11"/>
  <c r="DY11"/>
  <c r="DZ11"/>
  <c r="EA11"/>
  <c r="EB11"/>
  <c r="EC11"/>
  <c r="ED11"/>
  <c r="EE11"/>
  <c r="EF11"/>
  <c r="EG11"/>
  <c r="EH11"/>
  <c r="EI11"/>
  <c r="EJ11"/>
  <c r="EK11"/>
  <c r="EL11"/>
  <c r="EM11"/>
  <c r="EN11"/>
  <c r="EO11"/>
  <c r="EP11"/>
  <c r="EQ11"/>
  <c r="DJ11"/>
  <c r="DS11"/>
  <c r="DT11"/>
  <c r="DU11"/>
  <c r="DP11"/>
  <c r="DO11"/>
  <c r="DM11"/>
  <c r="DK11"/>
  <c r="B11"/>
  <c r="A11"/>
  <c r="ER10"/>
  <c r="ES10"/>
  <c r="ET10"/>
  <c r="EU10"/>
  <c r="EV10"/>
  <c r="EW10"/>
  <c r="EX10"/>
  <c r="EY10"/>
  <c r="EZ10"/>
  <c r="FA10"/>
  <c r="FB10"/>
  <c r="FC10"/>
  <c r="FD10"/>
  <c r="FE10"/>
  <c r="FF10"/>
  <c r="FG10"/>
  <c r="FH10"/>
  <c r="FI10"/>
  <c r="FJ10"/>
  <c r="FK10"/>
  <c r="FL10"/>
  <c r="DW10"/>
  <c r="DX10"/>
  <c r="DY10"/>
  <c r="DZ10"/>
  <c r="EA10"/>
  <c r="EB10"/>
  <c r="EC10"/>
  <c r="ED10"/>
  <c r="EE10"/>
  <c r="EF10"/>
  <c r="EG10"/>
  <c r="EH10"/>
  <c r="EI10"/>
  <c r="EJ10"/>
  <c r="EK10"/>
  <c r="EL10"/>
  <c r="EM10"/>
  <c r="EN10"/>
  <c r="EO10"/>
  <c r="EP10"/>
  <c r="EQ10"/>
  <c r="DJ10"/>
  <c r="DS10"/>
  <c r="DT10"/>
  <c r="DU10"/>
  <c r="DP10"/>
  <c r="DO10"/>
  <c r="DM10"/>
  <c r="DK10"/>
  <c r="B10"/>
  <c r="A10"/>
  <c r="ER9"/>
  <c r="ES9"/>
  <c r="ET9"/>
  <c r="EU9"/>
  <c r="EV9"/>
  <c r="EW9"/>
  <c r="EX9"/>
  <c r="EY9"/>
  <c r="EZ9"/>
  <c r="FA9"/>
  <c r="FB9"/>
  <c r="FC9"/>
  <c r="FD9"/>
  <c r="FE9"/>
  <c r="FF9"/>
  <c r="FG9"/>
  <c r="FH9"/>
  <c r="FI9"/>
  <c r="FJ9"/>
  <c r="FK9"/>
  <c r="FL9"/>
  <c r="DW9"/>
  <c r="DX9"/>
  <c r="DY9"/>
  <c r="DZ9"/>
  <c r="EA9"/>
  <c r="EB9"/>
  <c r="EC9"/>
  <c r="ED9"/>
  <c r="EE9"/>
  <c r="EF9"/>
  <c r="EG9"/>
  <c r="EH9"/>
  <c r="EI9"/>
  <c r="EJ9"/>
  <c r="EK9"/>
  <c r="EL9"/>
  <c r="EM9"/>
  <c r="EN9"/>
  <c r="EO9"/>
  <c r="EP9"/>
  <c r="EQ9"/>
  <c r="DJ9"/>
  <c r="DS9"/>
  <c r="DT9"/>
  <c r="DU9"/>
  <c r="DP9"/>
  <c r="DO9"/>
  <c r="DM9"/>
  <c r="DK9"/>
  <c r="B9"/>
  <c r="A9"/>
  <c r="ER8"/>
  <c r="ES8"/>
  <c r="ET8"/>
  <c r="EU8"/>
  <c r="EV8"/>
  <c r="EW8"/>
  <c r="EX8"/>
  <c r="EY8"/>
  <c r="EZ8"/>
  <c r="FA8"/>
  <c r="FB8"/>
  <c r="FC8"/>
  <c r="FD8"/>
  <c r="FE8"/>
  <c r="FF8"/>
  <c r="FG8"/>
  <c r="FH8"/>
  <c r="FI8"/>
  <c r="FJ8"/>
  <c r="FK8"/>
  <c r="FL8"/>
  <c r="DW8"/>
  <c r="DX8"/>
  <c r="DY8"/>
  <c r="DZ8"/>
  <c r="EA8"/>
  <c r="EB8"/>
  <c r="EC8"/>
  <c r="ED8"/>
  <c r="EE8"/>
  <c r="EF8"/>
  <c r="EG8"/>
  <c r="EH8"/>
  <c r="EI8"/>
  <c r="EJ8"/>
  <c r="EK8"/>
  <c r="EL8"/>
  <c r="EM8"/>
  <c r="EN8"/>
  <c r="EO8"/>
  <c r="EP8"/>
  <c r="EQ8"/>
  <c r="DJ8"/>
  <c r="DS8"/>
  <c r="DT8"/>
  <c r="DU8"/>
  <c r="DP8"/>
  <c r="DO8"/>
  <c r="DM8"/>
  <c r="DK8"/>
  <c r="B8"/>
  <c r="A8"/>
  <c r="ER7"/>
  <c r="ES7"/>
  <c r="ET7"/>
  <c r="EU7"/>
  <c r="EV7"/>
  <c r="EW7"/>
  <c r="EX7"/>
  <c r="EY7"/>
  <c r="EZ7"/>
  <c r="FA7"/>
  <c r="FB7"/>
  <c r="FC7"/>
  <c r="FD7"/>
  <c r="FE7"/>
  <c r="FF7"/>
  <c r="FG7"/>
  <c r="FH7"/>
  <c r="FI7"/>
  <c r="FJ7"/>
  <c r="FK7"/>
  <c r="FL7"/>
  <c r="DW7"/>
  <c r="DX7"/>
  <c r="DY7"/>
  <c r="DZ7"/>
  <c r="EA7"/>
  <c r="EB7"/>
  <c r="EC7"/>
  <c r="ED7"/>
  <c r="EE7"/>
  <c r="EF7"/>
  <c r="EG7"/>
  <c r="EH7"/>
  <c r="EI7"/>
  <c r="EJ7"/>
  <c r="EK7"/>
  <c r="EL7"/>
  <c r="EM7"/>
  <c r="EN7"/>
  <c r="EO7"/>
  <c r="EP7"/>
  <c r="EQ7"/>
  <c r="DJ7"/>
  <c r="DS7"/>
  <c r="DT7"/>
  <c r="DU7"/>
  <c r="DP7"/>
  <c r="DO7"/>
  <c r="DM7"/>
  <c r="DK7"/>
  <c r="B7"/>
  <c r="A7"/>
  <c r="ER6"/>
  <c r="ES6"/>
  <c r="ET6"/>
  <c r="EU6"/>
  <c r="EV6"/>
  <c r="EW6"/>
  <c r="EX6"/>
  <c r="EY6"/>
  <c r="EZ6"/>
  <c r="FA6"/>
  <c r="FB6"/>
  <c r="FC6"/>
  <c r="FD6"/>
  <c r="FE6"/>
  <c r="FF6"/>
  <c r="FG6"/>
  <c r="FH6"/>
  <c r="FI6"/>
  <c r="FJ6"/>
  <c r="FK6"/>
  <c r="FL6"/>
  <c r="DW6"/>
  <c r="DX6"/>
  <c r="DY6"/>
  <c r="DZ6"/>
  <c r="EA6"/>
  <c r="EB6"/>
  <c r="EC6"/>
  <c r="ED6"/>
  <c r="EE6"/>
  <c r="EF6"/>
  <c r="EG6"/>
  <c r="EH6"/>
  <c r="EI6"/>
  <c r="EJ6"/>
  <c r="EK6"/>
  <c r="EL6"/>
  <c r="EM6"/>
  <c r="EN6"/>
  <c r="EO6"/>
  <c r="EP6"/>
  <c r="EQ6"/>
  <c r="DJ6"/>
  <c r="DS6"/>
  <c r="DT6"/>
  <c r="DU6"/>
  <c r="DP6"/>
  <c r="DO6"/>
  <c r="DM6"/>
  <c r="DK6"/>
  <c r="B6"/>
  <c r="A6"/>
  <c r="ER5"/>
  <c r="ES5"/>
  <c r="ET5"/>
  <c r="EU5"/>
  <c r="EV5"/>
  <c r="EW5"/>
  <c r="EX5"/>
  <c r="EY5"/>
  <c r="EZ5"/>
  <c r="FA5"/>
  <c r="FB5"/>
  <c r="FC5"/>
  <c r="FD5"/>
  <c r="FE5"/>
  <c r="FF5"/>
  <c r="FG5"/>
  <c r="FH5"/>
  <c r="FI5"/>
  <c r="FJ5"/>
  <c r="FK5"/>
  <c r="FL5"/>
  <c r="DW5"/>
  <c r="DX5"/>
  <c r="DY5"/>
  <c r="DZ5"/>
  <c r="EA5"/>
  <c r="EB5"/>
  <c r="EC5"/>
  <c r="ED5"/>
  <c r="EE5"/>
  <c r="EF5"/>
  <c r="EG5"/>
  <c r="EH5"/>
  <c r="EI5"/>
  <c r="EJ5"/>
  <c r="EK5"/>
  <c r="EL5"/>
  <c r="EM5"/>
  <c r="EN5"/>
  <c r="EO5"/>
  <c r="EP5"/>
  <c r="EQ5"/>
  <c r="DJ5"/>
  <c r="DS5"/>
  <c r="DT5"/>
  <c r="DU5"/>
  <c r="DP5"/>
  <c r="DO5"/>
  <c r="DM5"/>
  <c r="DK5"/>
  <c r="B5"/>
  <c r="A5"/>
  <c r="W4"/>
  <c r="V4"/>
  <c r="U4"/>
  <c r="T4"/>
  <c r="S4"/>
  <c r="R4"/>
  <c r="Q4"/>
  <c r="P4"/>
  <c r="O4"/>
  <c r="N4"/>
  <c r="M4"/>
  <c r="L4"/>
  <c r="K4"/>
  <c r="J4"/>
  <c r="I4"/>
  <c r="H4"/>
  <c r="G4"/>
  <c r="F4"/>
  <c r="E4"/>
  <c r="A4"/>
  <c r="B2"/>
  <c r="M1"/>
  <c r="I1"/>
  <c r="N26" i="24"/>
  <c r="O26"/>
  <c r="N27"/>
  <c r="O27"/>
  <c r="N28"/>
  <c r="O28"/>
  <c r="N29"/>
  <c r="O29"/>
  <c r="N30"/>
  <c r="O30"/>
  <c r="N31"/>
  <c r="O31"/>
  <c r="N32"/>
  <c r="O32"/>
  <c r="N33"/>
  <c r="O33"/>
  <c r="N34"/>
  <c r="O34"/>
  <c r="N35"/>
  <c r="O35"/>
  <c r="N36"/>
  <c r="O36"/>
  <c r="N37"/>
  <c r="O37"/>
  <c r="N38"/>
  <c r="O38"/>
  <c r="O25"/>
  <c r="N25"/>
  <c r="K26"/>
  <c r="L26"/>
  <c r="K27"/>
  <c r="L27"/>
  <c r="K28"/>
  <c r="L28"/>
  <c r="K29"/>
  <c r="L29"/>
  <c r="K30"/>
  <c r="L30"/>
  <c r="K31"/>
  <c r="L31"/>
  <c r="K32"/>
  <c r="L32"/>
  <c r="K33"/>
  <c r="L33"/>
  <c r="K34"/>
  <c r="L34"/>
  <c r="K35"/>
  <c r="L35"/>
  <c r="K36"/>
  <c r="L36"/>
  <c r="K37"/>
  <c r="L37"/>
  <c r="L25"/>
  <c r="K25"/>
  <c r="E26"/>
  <c r="F26"/>
  <c r="G26"/>
  <c r="H26"/>
  <c r="I26"/>
  <c r="E27"/>
  <c r="F27"/>
  <c r="G27"/>
  <c r="H27"/>
  <c r="I27"/>
  <c r="E28"/>
  <c r="F28"/>
  <c r="G28"/>
  <c r="H28"/>
  <c r="I28"/>
  <c r="E29"/>
  <c r="F29"/>
  <c r="G29"/>
  <c r="H29"/>
  <c r="I29"/>
  <c r="E30"/>
  <c r="F30"/>
  <c r="G30"/>
  <c r="H30"/>
  <c r="I30"/>
  <c r="E31"/>
  <c r="F31"/>
  <c r="G31"/>
  <c r="H31"/>
  <c r="I31"/>
  <c r="E32"/>
  <c r="F32"/>
  <c r="G32"/>
  <c r="H32"/>
  <c r="I32"/>
  <c r="E33"/>
  <c r="F33"/>
  <c r="G33"/>
  <c r="H33"/>
  <c r="I33"/>
  <c r="E34"/>
  <c r="F34"/>
  <c r="G34"/>
  <c r="H34"/>
  <c r="I34"/>
  <c r="E35"/>
  <c r="F35"/>
  <c r="G35"/>
  <c r="H35"/>
  <c r="I35"/>
  <c r="E36"/>
  <c r="F36"/>
  <c r="G36"/>
  <c r="H36"/>
  <c r="I36"/>
  <c r="E37"/>
  <c r="F37"/>
  <c r="G37"/>
  <c r="H37"/>
  <c r="I37"/>
  <c r="E38"/>
  <c r="F38"/>
  <c r="G38"/>
  <c r="H38"/>
  <c r="I38"/>
  <c r="I25"/>
  <c r="H25"/>
  <c r="G25"/>
  <c r="F25"/>
  <c r="E25"/>
  <c r="N4"/>
  <c r="O4"/>
  <c r="N5"/>
  <c r="O5"/>
  <c r="N6"/>
  <c r="O6"/>
  <c r="N7"/>
  <c r="O7"/>
  <c r="N8"/>
  <c r="O8"/>
  <c r="N9"/>
  <c r="O9"/>
  <c r="N10"/>
  <c r="O10"/>
  <c r="N11"/>
  <c r="O11"/>
  <c r="N12"/>
  <c r="O12"/>
  <c r="N13"/>
  <c r="O13"/>
  <c r="N14"/>
  <c r="O14"/>
  <c r="N15"/>
  <c r="O15"/>
  <c r="N16"/>
  <c r="O16"/>
  <c r="K4"/>
  <c r="L4"/>
  <c r="K5"/>
  <c r="L5"/>
  <c r="K6"/>
  <c r="L6"/>
  <c r="K7"/>
  <c r="L7"/>
  <c r="K8"/>
  <c r="L8"/>
  <c r="K9"/>
  <c r="L9"/>
  <c r="K10"/>
  <c r="L10"/>
  <c r="K11"/>
  <c r="L11"/>
  <c r="K12"/>
  <c r="L12"/>
  <c r="K13"/>
  <c r="L13"/>
  <c r="K14"/>
  <c r="L14"/>
  <c r="K15"/>
  <c r="L15"/>
  <c r="K16"/>
  <c r="L16"/>
  <c r="O3"/>
  <c r="N3"/>
  <c r="L3"/>
  <c r="K3"/>
  <c r="E4"/>
  <c r="F4"/>
  <c r="G4"/>
  <c r="H4"/>
  <c r="I4"/>
  <c r="E5"/>
  <c r="F5"/>
  <c r="G5"/>
  <c r="H5"/>
  <c r="I5"/>
  <c r="E6"/>
  <c r="F6"/>
  <c r="G6"/>
  <c r="H6"/>
  <c r="I6"/>
  <c r="E7"/>
  <c r="F7"/>
  <c r="G7"/>
  <c r="H7"/>
  <c r="I7"/>
  <c r="E8"/>
  <c r="F8"/>
  <c r="G8"/>
  <c r="H8"/>
  <c r="I8"/>
  <c r="E9"/>
  <c r="F9"/>
  <c r="G9"/>
  <c r="H9"/>
  <c r="I9"/>
  <c r="E10"/>
  <c r="F10"/>
  <c r="G10"/>
  <c r="H10"/>
  <c r="I10"/>
  <c r="E11"/>
  <c r="F11"/>
  <c r="G11"/>
  <c r="H11"/>
  <c r="I11"/>
  <c r="E12"/>
  <c r="F12"/>
  <c r="G12"/>
  <c r="H12"/>
  <c r="I12"/>
  <c r="E13"/>
  <c r="F13"/>
  <c r="G13"/>
  <c r="H13"/>
  <c r="I13"/>
  <c r="E14"/>
  <c r="F14"/>
  <c r="G14"/>
  <c r="H14"/>
  <c r="I14"/>
  <c r="E15"/>
  <c r="F15"/>
  <c r="G15"/>
  <c r="H15"/>
  <c r="I15"/>
  <c r="E16"/>
  <c r="F16"/>
  <c r="G16"/>
  <c r="H16"/>
  <c r="I16"/>
  <c r="I3"/>
  <c r="H3"/>
  <c r="G3"/>
  <c r="F3"/>
  <c r="E3"/>
  <c r="C25"/>
  <c r="D25"/>
  <c r="J25"/>
  <c r="Q25"/>
  <c r="S25"/>
  <c r="M25"/>
  <c r="P25"/>
  <c r="R25"/>
  <c r="T25"/>
  <c r="U25"/>
  <c r="V25"/>
  <c r="W25"/>
  <c r="X25"/>
  <c r="C26"/>
  <c r="D26"/>
  <c r="J26"/>
  <c r="Q26"/>
  <c r="S26"/>
  <c r="M26"/>
  <c r="P26"/>
  <c r="R26"/>
  <c r="T26"/>
  <c r="U26"/>
  <c r="V26"/>
  <c r="W26"/>
  <c r="X26"/>
  <c r="C27"/>
  <c r="D27"/>
  <c r="J27"/>
  <c r="Q27"/>
  <c r="S27"/>
  <c r="M27"/>
  <c r="P27"/>
  <c r="R27"/>
  <c r="T27"/>
  <c r="U27"/>
  <c r="V27"/>
  <c r="W27"/>
  <c r="X27"/>
  <c r="C28"/>
  <c r="D28"/>
  <c r="J28"/>
  <c r="Q28"/>
  <c r="S28"/>
  <c r="M28"/>
  <c r="P28"/>
  <c r="R28"/>
  <c r="T28"/>
  <c r="U28"/>
  <c r="V28"/>
  <c r="W28"/>
  <c r="X28"/>
  <c r="C29"/>
  <c r="D29"/>
  <c r="J29"/>
  <c r="Q29"/>
  <c r="S29"/>
  <c r="M29"/>
  <c r="P29"/>
  <c r="R29"/>
  <c r="T29"/>
  <c r="U29"/>
  <c r="V29"/>
  <c r="W29"/>
  <c r="X29"/>
  <c r="C30"/>
  <c r="D30"/>
  <c r="J30"/>
  <c r="Q30"/>
  <c r="S30"/>
  <c r="M30"/>
  <c r="P30"/>
  <c r="R30"/>
  <c r="T30"/>
  <c r="U30"/>
  <c r="V30"/>
  <c r="W30"/>
  <c r="X30"/>
  <c r="C31"/>
  <c r="D31"/>
  <c r="J31"/>
  <c r="Q31"/>
  <c r="S31"/>
  <c r="M31"/>
  <c r="P31"/>
  <c r="R31"/>
  <c r="T31"/>
  <c r="U31"/>
  <c r="V31"/>
  <c r="W31"/>
  <c r="X31"/>
  <c r="C32"/>
  <c r="D32"/>
  <c r="J32"/>
  <c r="Q32"/>
  <c r="S32"/>
  <c r="M32"/>
  <c r="P32"/>
  <c r="R32"/>
  <c r="T32"/>
  <c r="U32"/>
  <c r="V32"/>
  <c r="W32"/>
  <c r="X32"/>
  <c r="C33"/>
  <c r="D33"/>
  <c r="J33"/>
  <c r="Q33"/>
  <c r="S33"/>
  <c r="M33"/>
  <c r="P33"/>
  <c r="R33"/>
  <c r="T33"/>
  <c r="U33"/>
  <c r="V33"/>
  <c r="W33"/>
  <c r="X33"/>
  <c r="C34"/>
  <c r="D34"/>
  <c r="J34"/>
  <c r="Q34"/>
  <c r="S34"/>
  <c r="M34"/>
  <c r="P34"/>
  <c r="R34"/>
  <c r="T34"/>
  <c r="U34"/>
  <c r="V34"/>
  <c r="W34"/>
  <c r="X34"/>
  <c r="C35"/>
  <c r="D35"/>
  <c r="J35"/>
  <c r="Q35"/>
  <c r="S35"/>
  <c r="M35"/>
  <c r="P35"/>
  <c r="R35"/>
  <c r="T35"/>
  <c r="U35"/>
  <c r="V35"/>
  <c r="W35"/>
  <c r="X35"/>
  <c r="C36"/>
  <c r="D36"/>
  <c r="J36"/>
  <c r="Q36"/>
  <c r="S36"/>
  <c r="M36"/>
  <c r="P36"/>
  <c r="R36"/>
  <c r="T36"/>
  <c r="U36"/>
  <c r="V36"/>
  <c r="W36"/>
  <c r="X36"/>
  <c r="C37"/>
  <c r="D37"/>
  <c r="J37"/>
  <c r="Q37"/>
  <c r="S37"/>
  <c r="M37"/>
  <c r="P37"/>
  <c r="R37"/>
  <c r="T37"/>
  <c r="U37"/>
  <c r="V37"/>
  <c r="W37"/>
  <c r="X37"/>
  <c r="C38"/>
  <c r="D38"/>
  <c r="J38"/>
  <c r="Q38"/>
  <c r="S38"/>
  <c r="L38"/>
  <c r="K38"/>
  <c r="M38"/>
  <c r="P38"/>
  <c r="R38"/>
  <c r="T38"/>
  <c r="U38"/>
  <c r="V38"/>
  <c r="W38"/>
  <c r="X38"/>
  <c r="X39"/>
  <c r="W39"/>
  <c r="V39"/>
  <c r="U39"/>
  <c r="T39"/>
  <c r="S39"/>
  <c r="R39"/>
  <c r="Q39"/>
  <c r="C3"/>
  <c r="D3"/>
  <c r="J3"/>
  <c r="Q3"/>
  <c r="S3"/>
  <c r="M3"/>
  <c r="P3"/>
  <c r="R3"/>
  <c r="T3"/>
  <c r="U3"/>
  <c r="V3"/>
  <c r="W3"/>
  <c r="X3"/>
  <c r="C4"/>
  <c r="D4"/>
  <c r="J4"/>
  <c r="Q4"/>
  <c r="S4"/>
  <c r="M4"/>
  <c r="P4"/>
  <c r="R4"/>
  <c r="T4"/>
  <c r="U4"/>
  <c r="V4"/>
  <c r="W4"/>
  <c r="X4"/>
  <c r="C5"/>
  <c r="D5"/>
  <c r="J5"/>
  <c r="Q5"/>
  <c r="S5"/>
  <c r="M5"/>
  <c r="P5"/>
  <c r="R5"/>
  <c r="T5"/>
  <c r="U5"/>
  <c r="V5"/>
  <c r="W5"/>
  <c r="X5"/>
  <c r="C6"/>
  <c r="D6"/>
  <c r="J6"/>
  <c r="Q6"/>
  <c r="S6"/>
  <c r="M6"/>
  <c r="P6"/>
  <c r="R6"/>
  <c r="T6"/>
  <c r="U6"/>
  <c r="V6"/>
  <c r="W6"/>
  <c r="X6"/>
  <c r="C7"/>
  <c r="D7"/>
  <c r="J7"/>
  <c r="Q7"/>
  <c r="S7"/>
  <c r="M7"/>
  <c r="P7"/>
  <c r="R7"/>
  <c r="T7"/>
  <c r="U7"/>
  <c r="V7"/>
  <c r="W7"/>
  <c r="X7"/>
  <c r="C8"/>
  <c r="D8"/>
  <c r="J8"/>
  <c r="Q8"/>
  <c r="S8"/>
  <c r="M8"/>
  <c r="P8"/>
  <c r="R8"/>
  <c r="T8"/>
  <c r="U8"/>
  <c r="V8"/>
  <c r="W8"/>
  <c r="X8"/>
  <c r="C9"/>
  <c r="D9"/>
  <c r="J9"/>
  <c r="Q9"/>
  <c r="S9"/>
  <c r="M9"/>
  <c r="P9"/>
  <c r="R9"/>
  <c r="T9"/>
  <c r="U9"/>
  <c r="V9"/>
  <c r="W9"/>
  <c r="X9"/>
  <c r="C10"/>
  <c r="D10"/>
  <c r="J10"/>
  <c r="Q10"/>
  <c r="S10"/>
  <c r="M10"/>
  <c r="P10"/>
  <c r="R10"/>
  <c r="T10"/>
  <c r="U10"/>
  <c r="V10"/>
  <c r="W10"/>
  <c r="X10"/>
  <c r="C11"/>
  <c r="D11"/>
  <c r="J11"/>
  <c r="Q11"/>
  <c r="S11"/>
  <c r="M11"/>
  <c r="P11"/>
  <c r="R11"/>
  <c r="T11"/>
  <c r="U11"/>
  <c r="V11"/>
  <c r="W11"/>
  <c r="X11"/>
  <c r="C12"/>
  <c r="D12"/>
  <c r="J12"/>
  <c r="Q12"/>
  <c r="S12"/>
  <c r="M12"/>
  <c r="P12"/>
  <c r="R12"/>
  <c r="T12"/>
  <c r="U12"/>
  <c r="V12"/>
  <c r="W12"/>
  <c r="X12"/>
  <c r="C13"/>
  <c r="D13"/>
  <c r="J13"/>
  <c r="Q13"/>
  <c r="S13"/>
  <c r="M13"/>
  <c r="P13"/>
  <c r="R13"/>
  <c r="T13"/>
  <c r="U13"/>
  <c r="V13"/>
  <c r="W13"/>
  <c r="X13"/>
  <c r="C14"/>
  <c r="D14"/>
  <c r="J14"/>
  <c r="Q14"/>
  <c r="S14"/>
  <c r="M14"/>
  <c r="P14"/>
  <c r="R14"/>
  <c r="T14"/>
  <c r="U14"/>
  <c r="V14"/>
  <c r="W14"/>
  <c r="X14"/>
  <c r="C15"/>
  <c r="D15"/>
  <c r="J15"/>
  <c r="Q15"/>
  <c r="S15"/>
  <c r="M15"/>
  <c r="P15"/>
  <c r="R15"/>
  <c r="T15"/>
  <c r="U15"/>
  <c r="V15"/>
  <c r="W15"/>
  <c r="X15"/>
  <c r="C16"/>
  <c r="D16"/>
  <c r="J16"/>
  <c r="Q16"/>
  <c r="S16"/>
  <c r="M16"/>
  <c r="P16"/>
  <c r="R16"/>
  <c r="T16"/>
  <c r="U16"/>
  <c r="V16"/>
  <c r="W16"/>
  <c r="X16"/>
  <c r="X17"/>
  <c r="W17"/>
  <c r="V17"/>
  <c r="U17"/>
  <c r="T17"/>
  <c r="S17"/>
  <c r="R17"/>
  <c r="Q17"/>
  <c r="B2"/>
  <c r="A3"/>
  <c r="B3"/>
  <c r="A4"/>
  <c r="B4"/>
  <c r="A5"/>
  <c r="B5"/>
  <c r="A6"/>
  <c r="B6"/>
  <c r="A7"/>
  <c r="B7"/>
  <c r="A8"/>
  <c r="B8"/>
  <c r="A9"/>
  <c r="B9"/>
  <c r="A10"/>
  <c r="B10"/>
  <c r="A11"/>
  <c r="B11"/>
  <c r="A12"/>
  <c r="B12"/>
  <c r="A13"/>
  <c r="B13"/>
  <c r="A14"/>
  <c r="B14"/>
  <c r="A15"/>
  <c r="B15"/>
  <c r="A16"/>
  <c r="B16"/>
  <c r="I17"/>
  <c r="N17"/>
  <c r="G17"/>
  <c r="K17"/>
  <c r="O17"/>
  <c r="B24"/>
  <c r="B25"/>
  <c r="A26"/>
  <c r="B26"/>
  <c r="A27"/>
  <c r="B27"/>
  <c r="A28"/>
  <c r="B28"/>
  <c r="A29"/>
  <c r="B29"/>
  <c r="A30"/>
  <c r="B30"/>
  <c r="A31"/>
  <c r="B31"/>
  <c r="A32"/>
  <c r="B32"/>
  <c r="A33"/>
  <c r="B33"/>
  <c r="A34"/>
  <c r="B34"/>
  <c r="A35"/>
  <c r="B35"/>
  <c r="A36"/>
  <c r="B36"/>
  <c r="B37"/>
  <c r="A38"/>
  <c r="B38"/>
  <c r="H39"/>
  <c r="O39"/>
  <c r="F39"/>
  <c r="L17"/>
  <c r="K39"/>
  <c r="L39"/>
  <c r="G39"/>
  <c r="N39"/>
  <c r="E17"/>
  <c r="H17"/>
  <c r="F17"/>
  <c r="M39"/>
  <c r="P17"/>
  <c r="J39"/>
  <c r="I39"/>
  <c r="E39"/>
  <c r="M17"/>
  <c r="P39"/>
  <c r="J17"/>
  <c r="C39"/>
  <c r="D39"/>
  <c r="D17"/>
  <c r="C17"/>
</calcChain>
</file>

<file path=xl/comments1.xml><?xml version="1.0" encoding="utf-8"?>
<comments xmlns="http://schemas.openxmlformats.org/spreadsheetml/2006/main">
  <authors>
    <author>Nan Morningstar</author>
  </authors>
  <commentList>
    <comment ref="N4" authorId="0">
      <text>
        <r>
          <rPr>
            <b/>
            <sz val="12"/>
            <color indexed="81"/>
            <rFont val="Tahoma"/>
            <family val="2"/>
          </rPr>
          <t xml:space="preserve">Jammer Plus/Minus: </t>
        </r>
        <r>
          <rPr>
            <sz val="12"/>
            <color indexed="81"/>
            <rFont val="Tahoma"/>
            <family val="2"/>
          </rPr>
          <t>The amount of points a jammer has earned is subtracted from the amount of points The opponent scores during the same jam, to examine the point differential. A positive number indicates good performance.</t>
        </r>
      </text>
    </comment>
    <comment ref="R4" authorId="0">
      <text>
        <r>
          <rPr>
            <b/>
            <sz val="12"/>
            <color indexed="81"/>
            <rFont val="Tahoma"/>
            <family val="2"/>
          </rPr>
          <t>Offensive Effect</t>
        </r>
        <r>
          <rPr>
            <sz val="12"/>
            <color indexed="81"/>
            <rFont val="Tahoma"/>
            <family val="2"/>
          </rPr>
          <t>: The number of points a player's team makes in jams she is not in is averaged and subtracted from the points her team makes on average when she is in. This is the amount of points a player may have helped her team score. A high positive value indicates good performance. If a player blocked or pivoted a small number of jams her score is likely to be unreliable. Scores should be taken within a team context and not compared across teams, even in a single game.</t>
        </r>
      </text>
    </comment>
    <comment ref="S4" authorId="0">
      <text>
        <r>
          <rPr>
            <sz val="8"/>
            <color indexed="81"/>
            <rFont val="Tahoma"/>
          </rPr>
          <t xml:space="preserve">
</t>
        </r>
        <r>
          <rPr>
            <b/>
            <sz val="12"/>
            <color indexed="81"/>
            <rFont val="Tahoma"/>
            <family val="2"/>
          </rPr>
          <t>Defensive Effect:</t>
        </r>
        <r>
          <rPr>
            <sz val="12"/>
            <color indexed="81"/>
            <rFont val="Tahoma"/>
            <family val="2"/>
          </rPr>
          <t xml:space="preserve"> The number of points the opposing team makes when that player is on the floor is averaged per jam and then subtracted from the number of points the opposing team makes when she is not on the floor, averaged per jam. This is the amount of points a player may have prevented per jam. A high negative value indicates good performace. If a player blocked or pivoted a small number of jams her score is likely to be unreliable. Scores should be taken within a team context and not compared across teams, even in a single game.</t>
        </r>
      </text>
    </comment>
    <comment ref="T4" authorId="0">
      <text>
        <r>
          <rPr>
            <sz val="12"/>
            <color indexed="81"/>
            <rFont val="Tahoma"/>
            <family val="2"/>
          </rPr>
          <t>Defensive Effect and Offensive Effect are combined to estimate a player's overall contribution to the game. A high positive number indicates good performance.</t>
        </r>
      </text>
    </comment>
    <comment ref="N24" authorId="0">
      <text>
        <r>
          <rPr>
            <b/>
            <sz val="12"/>
            <color indexed="81"/>
            <rFont val="Tahoma"/>
            <family val="2"/>
          </rPr>
          <t xml:space="preserve">Jammer Plus/Minus: </t>
        </r>
        <r>
          <rPr>
            <sz val="12"/>
            <color indexed="81"/>
            <rFont val="Tahoma"/>
            <family val="2"/>
          </rPr>
          <t>The amount of points a jammer has earned is subtracted from the amount of points The opponent scores during the same jam, to examine the point differential. A positive number indicates good performance.</t>
        </r>
      </text>
    </comment>
    <comment ref="R24" authorId="0">
      <text>
        <r>
          <rPr>
            <b/>
            <sz val="12"/>
            <color indexed="81"/>
            <rFont val="Tahoma"/>
            <family val="2"/>
          </rPr>
          <t>Offensive Effect</t>
        </r>
        <r>
          <rPr>
            <sz val="12"/>
            <color indexed="81"/>
            <rFont val="Tahoma"/>
            <family val="2"/>
          </rPr>
          <t>: The number of points a player's team makes in jams she is not in is averaged and subtracted from the points her team makes on average when she is in. This is the amount of points a player may have helped her team score. A high positive value indicates good performance. If a player blocked or pivoted a small number of jams her score is likely to be unreliable. Scores should be taken within a team context and not compared across teams, even in a single game.</t>
        </r>
      </text>
    </comment>
    <comment ref="S24" authorId="0">
      <text>
        <r>
          <rPr>
            <sz val="8"/>
            <color indexed="81"/>
            <rFont val="Tahoma"/>
          </rPr>
          <t xml:space="preserve">
</t>
        </r>
        <r>
          <rPr>
            <b/>
            <sz val="12"/>
            <color indexed="81"/>
            <rFont val="Tahoma"/>
            <family val="2"/>
          </rPr>
          <t>Defensive Effect:</t>
        </r>
        <r>
          <rPr>
            <sz val="12"/>
            <color indexed="81"/>
            <rFont val="Tahoma"/>
            <family val="2"/>
          </rPr>
          <t xml:space="preserve"> The number of points the opposing team makes when that player is on the floor is averaged per jam and then subtracted from the number of points the opposing team makes when she is not on the floor, averaged per jam. This is the amount of points a player may have prevented per jam. A high negative value indicates good performace. If a player blocked or pivoted a small number of jams her score is likely to be unreliable. Scores should be taken within a team context and not compared across teams, even in a single game.</t>
        </r>
      </text>
    </comment>
    <comment ref="T24" authorId="0">
      <text>
        <r>
          <rPr>
            <sz val="12"/>
            <color indexed="81"/>
            <rFont val="Tahoma"/>
            <family val="2"/>
          </rPr>
          <t>Defensive Effect and Offensive Effect are combined to estimate a player's overall contribution to the game. A high positive number indicates good performance.</t>
        </r>
      </text>
    </comment>
  </commentList>
</comments>
</file>

<file path=xl/sharedStrings.xml><?xml version="1.0" encoding="utf-8"?>
<sst xmlns="http://schemas.openxmlformats.org/spreadsheetml/2006/main" count="1131" uniqueCount="197">
  <si>
    <t>Offensive Blocks</t>
  </si>
  <si>
    <t>Penalty Keeper:</t>
  </si>
  <si>
    <t>Scorekeeper:</t>
  </si>
  <si>
    <t>Scorekeepers:</t>
  </si>
  <si>
    <t>+/- ratio to opposing jammer</t>
  </si>
  <si>
    <t>+/- per jam</t>
  </si>
  <si>
    <t>Positions Played</t>
  </si>
  <si>
    <t>Jammer Statistics</t>
  </si>
  <si>
    <t>Penalties</t>
  </si>
  <si>
    <t>% of track time</t>
  </si>
  <si>
    <t>Lead Jam</t>
  </si>
  <si>
    <t>Lead Jam %</t>
  </si>
  <si>
    <t>Points scored</t>
  </si>
  <si>
    <t>Avg points per jam</t>
  </si>
  <si>
    <t>TOTALS</t>
  </si>
  <si>
    <t>--</t>
  </si>
  <si>
    <t>Skaters</t>
  </si>
  <si>
    <t>Pivot</t>
  </si>
  <si>
    <t>Block</t>
  </si>
  <si>
    <t>Jam</t>
  </si>
  <si>
    <t>Date:</t>
  </si>
  <si>
    <t xml:space="preserve">POINTS SCORED * PERIOD ONE </t>
  </si>
  <si>
    <t>t/- ratio to opposing jammer</t>
  </si>
  <si>
    <t>Minor Penalties</t>
  </si>
  <si>
    <t>Major Penalties</t>
  </si>
  <si>
    <t>Head Ref</t>
  </si>
  <si>
    <t>Blocker Statistics</t>
  </si>
  <si>
    <t>Cumulative effect per jam</t>
  </si>
  <si>
    <t>ppj:</t>
  </si>
  <si>
    <t>PTS</t>
  </si>
  <si>
    <t>PPJ:</t>
  </si>
  <si>
    <t xml:space="preserve">NON-LEAD JAMMER POINTS SCORED * PERIOD ONE </t>
  </si>
  <si>
    <t>TOTAL:</t>
  </si>
  <si>
    <t xml:space="preserve">LEAD JAMMER POINTS SCORED * PERIOD ONE </t>
  </si>
  <si>
    <t>JTOTAL:</t>
  </si>
  <si>
    <t xml:space="preserve">BLOCKER POINTS SCORED * PERIOD ONE </t>
  </si>
  <si>
    <t xml:space="preserve">PIVOT POINTS SCORED * PERIOD ONE </t>
  </si>
  <si>
    <t>Off ef pj</t>
  </si>
  <si>
    <t>Def eft pj</t>
  </si>
  <si>
    <t>P/M</t>
  </si>
  <si>
    <t xml:space="preserve">NON-LEAD JAMMER P/M SCORE * PERIOD ONE </t>
  </si>
  <si>
    <t xml:space="preserve">LEAD JAMMER P/M SCORE * PERIOD ONE </t>
  </si>
  <si>
    <t>P+B</t>
  </si>
  <si>
    <t>PF</t>
  </si>
  <si>
    <t>PA</t>
  </si>
  <si>
    <t xml:space="preserve">BLOCKER POINTS SCORED AGAINST * PERIOD ONE </t>
  </si>
  <si>
    <t>P/M ratio to opposing jammer</t>
  </si>
  <si>
    <t xml:space="preserve">POINTS SCORED * PERIOD TWO </t>
  </si>
  <si>
    <t>JAMS:</t>
  </si>
  <si>
    <t>no of jams not in</t>
  </si>
  <si>
    <t>PF jams not in</t>
  </si>
  <si>
    <t>PA jams not in</t>
  </si>
  <si>
    <t>Jam #</t>
  </si>
  <si>
    <t xml:space="preserve">PIVOT POINTS SCORED AGAINST * PERIOD ONE </t>
  </si>
  <si>
    <t>POINTS SCORED * PERIOD TWO</t>
  </si>
  <si>
    <t>NON-LEAD JAMMER POINTS SCORED * PERIOD TWO</t>
  </si>
  <si>
    <t>LEAD JAMMER POINTS SCORED * PERIOD TWO</t>
  </si>
  <si>
    <t>BLOCKER POINTS SCORED * PERIOD TWO</t>
  </si>
  <si>
    <t>PIVOT POINTS SCORED * PERIOD TWO</t>
  </si>
  <si>
    <t>NON-LEAD JAMMER P/M SCORE * PERIOD TWO</t>
  </si>
  <si>
    <t>LEAD JAMMER P/M SCORE * PERIOD TWO</t>
  </si>
  <si>
    <t>BLOCKER POINTS SCORED AGAINST * PERIOD TWO</t>
  </si>
  <si>
    <t>PIVOT POINTS SCORED AGAINST * PERIOD TWO</t>
  </si>
  <si>
    <t>Location:</t>
  </si>
  <si>
    <t>Points Against</t>
  </si>
  <si>
    <t>Points              For</t>
  </si>
  <si>
    <t>Offense score per jam</t>
  </si>
  <si>
    <t>Defense score per jam</t>
  </si>
  <si>
    <t>Cumulative per jam</t>
  </si>
  <si>
    <t>POINTS SCORED * PERIOD THREE</t>
  </si>
  <si>
    <t>PENALTIES</t>
  </si>
  <si>
    <t xml:space="preserve">Date: </t>
  </si>
  <si>
    <t xml:space="preserve">Minor Penalties  </t>
  </si>
  <si>
    <t>Major penalties</t>
  </si>
  <si>
    <t>jams in the penalty box</t>
  </si>
  <si>
    <t>hands</t>
  </si>
  <si>
    <t>forearms</t>
  </si>
  <si>
    <t>elbows</t>
  </si>
  <si>
    <t>SKATER NAME</t>
  </si>
  <si>
    <t>#</t>
  </si>
  <si>
    <t>Lines:</t>
  </si>
  <si>
    <t>Score/Jam:</t>
  </si>
  <si>
    <t>Score Per Jam:</t>
  </si>
  <si>
    <t>Whips</t>
  </si>
  <si>
    <t xml:space="preserve">Pushes </t>
  </si>
  <si>
    <t>Bulldozers</t>
  </si>
  <si>
    <t>Offensive Knockdowns</t>
  </si>
  <si>
    <t>Body Whips (Jammer)</t>
  </si>
  <si>
    <t>Assists/Jam</t>
  </si>
  <si>
    <t>Offensive Rating</t>
  </si>
  <si>
    <t>Positional Blocks</t>
  </si>
  <si>
    <t>Hits on Jammer</t>
  </si>
  <si>
    <t>Total Blocks</t>
  </si>
  <si>
    <t>Blocker on Jammer KD</t>
  </si>
  <si>
    <t>Jammer on Jammer KD</t>
  </si>
  <si>
    <t>Total Defense</t>
  </si>
  <si>
    <t>Defense/Jam</t>
  </si>
  <si>
    <t>Defensive Rating</t>
  </si>
  <si>
    <t>Team Totals</t>
  </si>
  <si>
    <t>Total Jam. Knockdowns</t>
  </si>
  <si>
    <t>Total Offense</t>
  </si>
  <si>
    <t>Defensive Stat Tracker:</t>
  </si>
  <si>
    <t>Offensive Stat Tracker:</t>
  </si>
  <si>
    <t>Scorekeeper</t>
  </si>
  <si>
    <t>Jammer Ref</t>
  </si>
  <si>
    <t>Pack Ref</t>
  </si>
  <si>
    <t>WFTDA Standardized Stats (With Mass Data)</t>
  </si>
  <si>
    <t>Pushes</t>
  </si>
  <si>
    <t>Total KD's</t>
  </si>
  <si>
    <t>Offensive KD's</t>
  </si>
  <si>
    <t>Penalty Rating</t>
  </si>
  <si>
    <t>Pack Play Rating</t>
  </si>
  <si>
    <t>Blocker on Jammer</t>
  </si>
  <si>
    <t>Jammer  on Jammer</t>
  </si>
  <si>
    <t>Assists</t>
  </si>
  <si>
    <t>Blocks</t>
  </si>
  <si>
    <t>Knockdowns</t>
  </si>
  <si>
    <t>Ratings</t>
  </si>
  <si>
    <t>Assist Per Jam</t>
  </si>
  <si>
    <t>Defense Per Jam</t>
  </si>
  <si>
    <t>Jams Skated</t>
  </si>
  <si>
    <t>Jams</t>
  </si>
  <si>
    <t>Jams In Pack</t>
  </si>
  <si>
    <t>Assists Per Jam</t>
  </si>
  <si>
    <t>Penalties Per Jam</t>
  </si>
  <si>
    <t>Pack Play Average</t>
  </si>
  <si>
    <t>Overall Rating</t>
  </si>
  <si>
    <t>Penatlies Per Jam</t>
  </si>
  <si>
    <t>222x3</t>
  </si>
  <si>
    <t>Kalamazoo</t>
  </si>
  <si>
    <t>8:54</t>
  </si>
  <si>
    <t>7/7</t>
  </si>
  <si>
    <t>Dee Struction</t>
  </si>
  <si>
    <t>ORGAN GRINDER</t>
  </si>
  <si>
    <t>LADY HAWK</t>
  </si>
  <si>
    <t>LETHA VENOM</t>
  </si>
  <si>
    <t>JAVELIN</t>
  </si>
  <si>
    <t>BATTLE AXE</t>
  </si>
  <si>
    <t>BERRETTA BRASS</t>
  </si>
  <si>
    <t>DELILAH DANGER</t>
  </si>
  <si>
    <t>HOMOTIDAL CENDENCIES</t>
  </si>
  <si>
    <t>KA-POWSKI</t>
  </si>
  <si>
    <t>JANE DEERE</t>
  </si>
  <si>
    <t>NOAM STOMPSKI</t>
  </si>
  <si>
    <t>KITTY CAT</t>
  </si>
  <si>
    <t>32-20</t>
  </si>
  <si>
    <t>LILLY ST. SMEAR</t>
  </si>
  <si>
    <t>AK-47</t>
  </si>
  <si>
    <t>CHARISNAKOV</t>
  </si>
  <si>
    <t>Cold Fusion</t>
  </si>
  <si>
    <t>Damsel Distresser</t>
  </si>
  <si>
    <t>Ima Wrecker</t>
  </si>
  <si>
    <t>Whiskey Soured</t>
  </si>
  <si>
    <t>Lady MacDeath</t>
  </si>
  <si>
    <t>Bruisie Siouxxx</t>
  </si>
  <si>
    <t>Black-Eyed Skeez</t>
  </si>
  <si>
    <t>Wanda Throwdown</t>
  </si>
  <si>
    <t>Dirty Bomb</t>
  </si>
  <si>
    <t>Riot Nrrd</t>
  </si>
  <si>
    <t>Cannibal Queen</t>
  </si>
  <si>
    <t>2 fiddy</t>
  </si>
  <si>
    <t>Ypsi Dazey</t>
  </si>
  <si>
    <t>CH4</t>
  </si>
  <si>
    <t>Seoul Slayer</t>
  </si>
  <si>
    <t>NO2</t>
  </si>
  <si>
    <t>Cool Whip</t>
  </si>
  <si>
    <t>Detriot</t>
  </si>
  <si>
    <t>Artful Dodger</t>
  </si>
  <si>
    <t>Ref Raff</t>
  </si>
  <si>
    <t>Bethany</t>
  </si>
  <si>
    <t xml:space="preserve">P </t>
  </si>
  <si>
    <t>P</t>
  </si>
  <si>
    <t>B</t>
  </si>
  <si>
    <t>J</t>
  </si>
  <si>
    <t>Ursa Major</t>
  </si>
  <si>
    <t>LJ</t>
  </si>
  <si>
    <t>Tootie Tinwhistle</t>
  </si>
  <si>
    <t>Jagger</t>
  </si>
  <si>
    <t>Stat-O-Mat</t>
  </si>
  <si>
    <t>Rusty Wheeler</t>
  </si>
  <si>
    <t>Crouching Liger</t>
  </si>
  <si>
    <t>Trickless Magician</t>
  </si>
  <si>
    <t>Marv</t>
  </si>
  <si>
    <t>Master Baker</t>
  </si>
  <si>
    <t>Smackswell</t>
  </si>
  <si>
    <t>Hands</t>
  </si>
  <si>
    <t>Mytilene</t>
  </si>
  <si>
    <t>back block</t>
  </si>
  <si>
    <t>out of bounds</t>
  </si>
  <si>
    <t>tripping</t>
  </si>
  <si>
    <t>20 ft</t>
  </si>
  <si>
    <t xml:space="preserve"> other</t>
  </si>
  <si>
    <t>striking</t>
  </si>
  <si>
    <t>fights</t>
  </si>
  <si>
    <t xml:space="preserve">other </t>
  </si>
  <si>
    <t>Total</t>
  </si>
  <si>
    <t xml:space="preserve">Penalty Keeper: </t>
  </si>
</sst>
</file>

<file path=xl/styles.xml><?xml version="1.0" encoding="utf-8"?>
<styleSheet xmlns="http://schemas.openxmlformats.org/spreadsheetml/2006/main">
  <numFmts count="3">
    <numFmt numFmtId="180" formatCode="0.00_);\(0.00\)"/>
    <numFmt numFmtId="185" formatCode="mm/dd/yy"/>
    <numFmt numFmtId="187" formatCode="[$-409]d\-mmm;@"/>
  </numFmts>
  <fonts count="64">
    <font>
      <sz val="10"/>
      <name val="Arial"/>
    </font>
    <font>
      <sz val="10"/>
      <name val="Arial"/>
    </font>
    <font>
      <sz val="8"/>
      <name val="Arial"/>
      <family val="2"/>
    </font>
    <font>
      <sz val="8"/>
      <name val="Times New Roman"/>
      <family val="1"/>
    </font>
    <font>
      <b/>
      <sz val="10"/>
      <name val="Arial"/>
    </font>
    <font>
      <sz val="12"/>
      <name val="Arial"/>
      <family val="2"/>
    </font>
    <font>
      <sz val="10"/>
      <name val="Arial"/>
    </font>
    <font>
      <sz val="10"/>
      <color indexed="12"/>
      <name val="Arial"/>
    </font>
    <font>
      <sz val="10"/>
      <color indexed="12"/>
      <name val="Arial"/>
    </font>
    <font>
      <b/>
      <sz val="12"/>
      <name val="Arial"/>
      <family val="2"/>
    </font>
    <font>
      <sz val="14"/>
      <name val="Arial"/>
      <family val="2"/>
    </font>
    <font>
      <sz val="22"/>
      <name val="Arial"/>
      <family val="2"/>
    </font>
    <font>
      <b/>
      <sz val="20"/>
      <name val="Arial"/>
      <family val="2"/>
    </font>
    <font>
      <sz val="14"/>
      <name val="Times New Roman"/>
      <family val="1"/>
    </font>
    <font>
      <sz val="10"/>
      <color indexed="8"/>
      <name val="Arial"/>
      <family val="2"/>
    </font>
    <font>
      <b/>
      <sz val="12"/>
      <color indexed="8"/>
      <name val="Arial"/>
      <family val="2"/>
    </font>
    <font>
      <b/>
      <sz val="10"/>
      <color indexed="8"/>
      <name val="Arial"/>
      <family val="2"/>
    </font>
    <font>
      <b/>
      <sz val="12"/>
      <color indexed="81"/>
      <name val="Tahoma"/>
      <family val="2"/>
    </font>
    <font>
      <sz val="12"/>
      <color indexed="81"/>
      <name val="Tahoma"/>
      <family val="2"/>
    </font>
    <font>
      <sz val="8"/>
      <color indexed="81"/>
      <name val="Tahoma"/>
    </font>
    <font>
      <b/>
      <sz val="20"/>
      <color indexed="9"/>
      <name val="Arial"/>
      <family val="2"/>
    </font>
    <font>
      <sz val="10"/>
      <color indexed="9"/>
      <name val="Arial"/>
      <family val="2"/>
    </font>
    <font>
      <sz val="12"/>
      <color indexed="9"/>
      <name val="Arial"/>
      <family val="2"/>
    </font>
    <font>
      <sz val="14"/>
      <color indexed="9"/>
      <name val="Arial"/>
      <family val="2"/>
    </font>
    <font>
      <sz val="16"/>
      <name val="Arial"/>
      <family val="2"/>
    </font>
    <font>
      <sz val="16"/>
      <color indexed="9"/>
      <name val="Arial"/>
      <family val="2"/>
    </font>
    <font>
      <b/>
      <sz val="12"/>
      <color indexed="9"/>
      <name val="Arial"/>
      <family val="2"/>
    </font>
    <font>
      <sz val="10"/>
      <name val="Arial"/>
    </font>
    <font>
      <sz val="12"/>
      <name val="Arial"/>
      <family val="2"/>
    </font>
    <font>
      <sz val="12"/>
      <name val="Times New Roman"/>
      <family val="1"/>
    </font>
    <font>
      <b/>
      <sz val="12"/>
      <name val="Arial"/>
      <family val="2"/>
    </font>
    <font>
      <sz val="12"/>
      <color indexed="8"/>
      <name val="Arial"/>
      <family val="2"/>
    </font>
    <font>
      <b/>
      <sz val="10"/>
      <name val="Arial"/>
    </font>
    <font>
      <b/>
      <sz val="11"/>
      <name val="Arial"/>
      <family val="2"/>
    </font>
    <font>
      <sz val="10"/>
      <name val="Arial"/>
    </font>
    <font>
      <b/>
      <sz val="10"/>
      <color indexed="9"/>
      <name val="Arial"/>
      <family val="2"/>
    </font>
    <font>
      <b/>
      <sz val="8"/>
      <name val="Arial"/>
      <family val="2"/>
    </font>
    <font>
      <sz val="9"/>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4"/>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8"/>
      <name val="Arial"/>
      <family val="2"/>
    </font>
    <font>
      <sz val="10"/>
      <color indexed="9"/>
      <name val="Arial"/>
      <family val="2"/>
    </font>
    <font>
      <b/>
      <sz val="11"/>
      <name val="Arial"/>
      <family val="2"/>
    </font>
    <font>
      <sz val="12"/>
      <color indexed="63"/>
      <name val="Arial"/>
      <family val="2"/>
    </font>
    <font>
      <sz val="11"/>
      <name val="Arial"/>
    </font>
    <font>
      <sz val="8"/>
      <name val="Arial Narrow"/>
      <family val="2"/>
    </font>
    <font>
      <sz val="11"/>
      <color indexed="9"/>
      <name val="Arial"/>
    </font>
    <font>
      <sz val="8"/>
      <color indexed="9"/>
      <name val="Arial Narrow"/>
      <family val="2"/>
    </font>
    <font>
      <sz val="10"/>
      <name val="Arial"/>
    </font>
  </fonts>
  <fills count="23">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s>
  <borders count="8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43">
    <xf numFmtId="0" fontId="0" fillId="0" borderId="0"/>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8" borderId="0" applyNumberFormat="0" applyBorder="0" applyAlignment="0" applyProtection="0"/>
    <xf numFmtId="0" fontId="54" fillId="11" borderId="0" applyNumberFormat="0" applyBorder="0" applyAlignment="0" applyProtection="0"/>
    <xf numFmtId="0" fontId="54" fillId="9"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4" fillId="9" borderId="0" applyNumberFormat="0" applyBorder="0" applyAlignment="0" applyProtection="0"/>
    <xf numFmtId="0" fontId="53" fillId="16"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2" borderId="0" applyNumberFormat="0" applyBorder="0" applyAlignment="0" applyProtection="0"/>
    <xf numFmtId="0" fontId="53" fillId="16" borderId="0" applyNumberFormat="0" applyBorder="0" applyAlignment="0" applyProtection="0"/>
    <xf numFmtId="0" fontId="53" fillId="9"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6" borderId="0" applyNumberFormat="0" applyBorder="0" applyAlignment="0" applyProtection="0"/>
    <xf numFmtId="0" fontId="53" fillId="19" borderId="0" applyNumberFormat="0" applyBorder="0" applyAlignment="0" applyProtection="0"/>
    <xf numFmtId="0" fontId="43" fillId="20" borderId="0" applyNumberFormat="0" applyBorder="0" applyAlignment="0" applyProtection="0"/>
    <xf numFmtId="0" fontId="47" fillId="8" borderId="74" applyNumberFormat="0" applyAlignment="0" applyProtection="0"/>
    <xf numFmtId="0" fontId="49" fillId="21" borderId="75" applyNumberFormat="0" applyAlignment="0" applyProtection="0"/>
    <xf numFmtId="0" fontId="51" fillId="0" borderId="0" applyNumberFormat="0" applyFill="0" applyBorder="0" applyAlignment="0" applyProtection="0"/>
    <xf numFmtId="0" fontId="42" fillId="22" borderId="0" applyNumberFormat="0" applyBorder="0" applyAlignment="0" applyProtection="0"/>
    <xf numFmtId="0" fontId="39" fillId="0" borderId="76" applyNumberFormat="0" applyFill="0" applyAlignment="0" applyProtection="0"/>
    <xf numFmtId="0" fontId="40" fillId="0" borderId="77" applyNumberFormat="0" applyFill="0" applyAlignment="0" applyProtection="0"/>
    <xf numFmtId="0" fontId="41" fillId="0" borderId="78" applyNumberFormat="0" applyFill="0" applyAlignment="0" applyProtection="0"/>
    <xf numFmtId="0" fontId="41" fillId="0" borderId="0" applyNumberFormat="0" applyFill="0" applyBorder="0" applyAlignment="0" applyProtection="0"/>
    <xf numFmtId="0" fontId="45" fillId="9" borderId="74" applyNumberFormat="0" applyAlignment="0" applyProtection="0"/>
    <xf numFmtId="0" fontId="48" fillId="0" borderId="79" applyNumberFormat="0" applyFill="0" applyAlignment="0" applyProtection="0"/>
    <xf numFmtId="0" fontId="44" fillId="14" borderId="0" applyNumberFormat="0" applyBorder="0" applyAlignment="0" applyProtection="0"/>
    <xf numFmtId="0" fontId="6" fillId="10" borderId="80" applyNumberFormat="0" applyFont="0" applyAlignment="0" applyProtection="0"/>
    <xf numFmtId="0" fontId="46" fillId="8" borderId="81"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52" fillId="0" borderId="82" applyNumberFormat="0" applyFill="0" applyAlignment="0" applyProtection="0"/>
    <xf numFmtId="0" fontId="50" fillId="0" borderId="0" applyNumberFormat="0" applyFill="0" applyBorder="0" applyAlignment="0" applyProtection="0"/>
  </cellStyleXfs>
  <cellXfs count="698">
    <xf numFmtId="0" fontId="0" fillId="0" borderId="0" xfId="0"/>
    <xf numFmtId="0" fontId="2" fillId="0" borderId="0" xfId="0" applyFont="1" applyFill="1" applyBorder="1" applyAlignment="1">
      <alignment horizontal="center"/>
    </xf>
    <xf numFmtId="0" fontId="0" fillId="0" borderId="0" xfId="0" applyFill="1" applyBorder="1" applyAlignment="1">
      <alignment horizontal="center"/>
    </xf>
    <xf numFmtId="0" fontId="4" fillId="0" borderId="2" xfId="0" applyFont="1" applyFill="1" applyBorder="1" applyAlignment="1">
      <alignment horizontal="center"/>
    </xf>
    <xf numFmtId="0" fontId="4" fillId="0" borderId="4" xfId="0" applyFont="1" applyFill="1" applyBorder="1" applyAlignment="1">
      <alignment horizont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4" fillId="0" borderId="15" xfId="0" quotePrefix="1" applyFont="1" applyFill="1" applyBorder="1" applyAlignment="1">
      <alignment horizontal="center"/>
    </xf>
    <xf numFmtId="0" fontId="4" fillId="0" borderId="15" xfId="0" applyFont="1" applyFill="1" applyBorder="1" applyAlignment="1">
      <alignment horizontal="center"/>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0" borderId="12" xfId="0" applyFont="1" applyFill="1" applyBorder="1" applyAlignment="1">
      <alignment horizontal="center" wrapText="1"/>
    </xf>
    <xf numFmtId="0" fontId="0" fillId="0" borderId="2" xfId="0" applyFill="1" applyBorder="1" applyAlignment="1"/>
    <xf numFmtId="0" fontId="0" fillId="0" borderId="3" xfId="0" applyFill="1" applyBorder="1" applyAlignment="1"/>
    <xf numFmtId="0" fontId="0" fillId="0" borderId="4" xfId="0" applyFill="1" applyBorder="1" applyAlignment="1"/>
    <xf numFmtId="0" fontId="7" fillId="0" borderId="0" xfId="0" applyFont="1"/>
    <xf numFmtId="0" fontId="8" fillId="0" borderId="0" xfId="0" applyFont="1"/>
    <xf numFmtId="0" fontId="6" fillId="0" borderId="0" xfId="0" applyFont="1"/>
    <xf numFmtId="0" fontId="6" fillId="0" borderId="0" xfId="0" applyFont="1" applyFill="1" applyBorder="1"/>
    <xf numFmtId="0" fontId="9" fillId="0" borderId="0" xfId="0" applyFont="1"/>
    <xf numFmtId="0" fontId="9" fillId="0" borderId="0" xfId="0" applyFont="1" applyAlignment="1">
      <alignment horizontal="right"/>
    </xf>
    <xf numFmtId="0" fontId="9" fillId="0" borderId="1" xfId="0" applyFont="1" applyBorder="1"/>
    <xf numFmtId="0" fontId="0" fillId="0" borderId="0" xfId="0" applyBorder="1"/>
    <xf numFmtId="0" fontId="0" fillId="0" borderId="17" xfId="0" applyBorder="1"/>
    <xf numFmtId="0" fontId="4" fillId="0" borderId="11" xfId="0" applyFont="1" applyFill="1" applyBorder="1" applyAlignment="1">
      <alignment horizontal="center"/>
    </xf>
    <xf numFmtId="0" fontId="11" fillId="5" borderId="34" xfId="0" applyFont="1" applyFill="1" applyBorder="1" applyAlignment="1">
      <alignment horizontal="center"/>
    </xf>
    <xf numFmtId="0" fontId="11" fillId="5" borderId="35" xfId="0" applyFont="1" applyFill="1" applyBorder="1" applyAlignment="1">
      <alignment horizontal="center"/>
    </xf>
    <xf numFmtId="0" fontId="3" fillId="0" borderId="1" xfId="0" applyFont="1" applyFill="1" applyBorder="1" applyAlignment="1">
      <alignment horizontal="center" wrapText="1"/>
    </xf>
    <xf numFmtId="0" fontId="4" fillId="0" borderId="3" xfId="0" applyFont="1" applyFill="1" applyBorder="1" applyAlignment="1">
      <alignment horizontal="center"/>
    </xf>
    <xf numFmtId="0" fontId="6" fillId="0" borderId="30" xfId="0" applyFont="1" applyBorder="1" applyAlignment="1">
      <alignment horizontal="left"/>
    </xf>
    <xf numFmtId="0" fontId="4" fillId="0" borderId="0" xfId="0" applyFont="1" applyFill="1" applyBorder="1" applyAlignment="1">
      <alignment horizontal="center"/>
    </xf>
    <xf numFmtId="0" fontId="9" fillId="6" borderId="48" xfId="0" applyFont="1" applyFill="1" applyBorder="1" applyAlignment="1"/>
    <xf numFmtId="0" fontId="11" fillId="5" borderId="55" xfId="0" applyFont="1" applyFill="1" applyBorder="1" applyAlignment="1">
      <alignment horizontal="center"/>
    </xf>
    <xf numFmtId="0" fontId="0" fillId="0" borderId="0" xfId="0" applyFill="1" applyBorder="1" applyAlignment="1"/>
    <xf numFmtId="0" fontId="3" fillId="0" borderId="0" xfId="0" applyFont="1" applyFill="1" applyBorder="1" applyAlignment="1">
      <alignment horizontal="center" wrapText="1"/>
    </xf>
    <xf numFmtId="0" fontId="0" fillId="0" borderId="0" xfId="0" quotePrefix="1" applyFill="1" applyBorder="1" applyAlignment="1">
      <alignment horizontal="center"/>
    </xf>
    <xf numFmtId="0" fontId="6" fillId="0" borderId="0" xfId="0" applyFont="1" applyBorder="1" applyAlignment="1">
      <alignment horizontal="left"/>
    </xf>
    <xf numFmtId="0" fontId="3" fillId="0" borderId="13" xfId="0" applyFont="1" applyFill="1" applyBorder="1" applyAlignment="1">
      <alignment horizontal="center" wrapText="1"/>
    </xf>
    <xf numFmtId="0" fontId="3" fillId="0" borderId="14" xfId="0" applyFont="1" applyFill="1" applyBorder="1" applyAlignment="1">
      <alignment horizontal="center" wrapText="1"/>
    </xf>
    <xf numFmtId="0" fontId="11" fillId="0" borderId="17" xfId="0" applyFont="1" applyBorder="1"/>
    <xf numFmtId="0" fontId="11" fillId="0" borderId="33" xfId="0" applyFont="1" applyBorder="1"/>
    <xf numFmtId="0" fontId="11" fillId="0" borderId="27" xfId="0" applyFont="1" applyBorder="1"/>
    <xf numFmtId="0" fontId="11" fillId="0" borderId="37" xfId="0" applyFont="1" applyBorder="1"/>
    <xf numFmtId="0" fontId="11" fillId="0" borderId="38" xfId="0" applyFont="1" applyBorder="1"/>
    <xf numFmtId="0" fontId="11" fillId="0" borderId="39" xfId="0" applyFont="1" applyBorder="1"/>
    <xf numFmtId="0" fontId="6" fillId="0" borderId="0" xfId="0" applyFont="1" applyFill="1" applyBorder="1" applyAlignment="1">
      <alignment horizontal="center"/>
    </xf>
    <xf numFmtId="0" fontId="11" fillId="0" borderId="0" xfId="0" applyFont="1" applyFill="1" applyBorder="1"/>
    <xf numFmtId="0" fontId="11" fillId="0" borderId="0" xfId="0" applyFont="1" applyFill="1" applyBorder="1" applyAlignment="1">
      <alignment horizontal="center"/>
    </xf>
    <xf numFmtId="0" fontId="5" fillId="0" borderId="0" xfId="0" applyFont="1" applyFill="1" applyBorder="1" applyAlignment="1">
      <alignment horizontal="center"/>
    </xf>
    <xf numFmtId="0" fontId="0" fillId="0" borderId="0" xfId="0" applyFill="1" applyBorder="1"/>
    <xf numFmtId="0" fontId="11" fillId="0" borderId="17" xfId="0" applyFont="1" applyFill="1" applyBorder="1" applyAlignment="1">
      <alignment horizontal="center"/>
    </xf>
    <xf numFmtId="0" fontId="11" fillId="0" borderId="48" xfId="0" applyFont="1" applyFill="1" applyBorder="1" applyAlignment="1">
      <alignment horizontal="center"/>
    </xf>
    <xf numFmtId="0" fontId="11" fillId="0" borderId="54" xfId="0" applyFont="1" applyFill="1" applyBorder="1" applyAlignment="1">
      <alignment horizontal="center"/>
    </xf>
    <xf numFmtId="0" fontId="11" fillId="0" borderId="35" xfId="0" applyFont="1" applyFill="1" applyBorder="1" applyAlignment="1">
      <alignment horizontal="center"/>
    </xf>
    <xf numFmtId="0" fontId="11" fillId="0" borderId="34" xfId="0" applyFont="1" applyFill="1" applyBorder="1" applyAlignment="1">
      <alignment horizontal="center"/>
    </xf>
    <xf numFmtId="0" fontId="11" fillId="0" borderId="27" xfId="0" applyFont="1" applyFill="1" applyBorder="1" applyAlignment="1">
      <alignment horizontal="center"/>
    </xf>
    <xf numFmtId="0" fontId="13" fillId="0" borderId="13" xfId="0" applyFont="1" applyFill="1" applyBorder="1" applyAlignment="1">
      <alignment horizontal="center" wrapText="1"/>
    </xf>
    <xf numFmtId="0" fontId="13" fillId="0" borderId="14" xfId="0" applyFont="1" applyFill="1" applyBorder="1" applyAlignment="1">
      <alignment horizontal="center" wrapText="1"/>
    </xf>
    <xf numFmtId="0" fontId="13" fillId="0" borderId="15" xfId="0" applyFont="1" applyFill="1" applyBorder="1" applyAlignment="1">
      <alignment horizontal="center" wrapText="1"/>
    </xf>
    <xf numFmtId="9" fontId="11" fillId="0" borderId="33" xfId="39" applyFont="1" applyFill="1" applyBorder="1" applyAlignment="1">
      <alignment horizontal="center"/>
    </xf>
    <xf numFmtId="0" fontId="11" fillId="0" borderId="17" xfId="0" quotePrefix="1" applyFont="1" applyFill="1" applyBorder="1" applyAlignment="1">
      <alignment horizontal="center"/>
    </xf>
    <xf numFmtId="9" fontId="11" fillId="0" borderId="33" xfId="39" quotePrefix="1" applyFont="1" applyFill="1" applyBorder="1" applyAlignment="1">
      <alignment horizontal="center"/>
    </xf>
    <xf numFmtId="0" fontId="13" fillId="0" borderId="58" xfId="0" applyFont="1" applyFill="1" applyBorder="1" applyAlignment="1">
      <alignment horizontal="center" wrapText="1"/>
    </xf>
    <xf numFmtId="0" fontId="13" fillId="0" borderId="4" xfId="0" applyFont="1" applyFill="1" applyBorder="1" applyAlignment="1">
      <alignment horizontal="center" wrapText="1"/>
    </xf>
    <xf numFmtId="0" fontId="13" fillId="0" borderId="3" xfId="0" applyFont="1" applyFill="1" applyBorder="1" applyAlignment="1">
      <alignment horizontal="center" wrapText="1"/>
    </xf>
    <xf numFmtId="0" fontId="11" fillId="0" borderId="48" xfId="0" quotePrefix="1" applyFont="1" applyFill="1" applyBorder="1" applyAlignment="1">
      <alignment horizontal="center"/>
    </xf>
    <xf numFmtId="9" fontId="11" fillId="0" borderId="48" xfId="39" applyFont="1" applyFill="1" applyBorder="1" applyAlignment="1">
      <alignment horizontal="center"/>
    </xf>
    <xf numFmtId="0" fontId="11" fillId="0" borderId="31" xfId="0" applyFont="1" applyFill="1" applyBorder="1" applyAlignment="1">
      <alignment horizontal="center"/>
    </xf>
    <xf numFmtId="9" fontId="11" fillId="0" borderId="48" xfId="39" quotePrefix="1" applyFont="1" applyFill="1" applyBorder="1" applyAlignment="1">
      <alignment horizontal="center"/>
    </xf>
    <xf numFmtId="0" fontId="11" fillId="0" borderId="31" xfId="0" quotePrefix="1" applyFont="1" applyFill="1" applyBorder="1" applyAlignment="1">
      <alignment horizontal="center"/>
    </xf>
    <xf numFmtId="0" fontId="11" fillId="0" borderId="33" xfId="0" applyFont="1" applyFill="1" applyBorder="1" applyAlignment="1">
      <alignment horizontal="center"/>
    </xf>
    <xf numFmtId="0" fontId="11" fillId="0" borderId="28" xfId="0" applyFont="1" applyFill="1" applyBorder="1" applyAlignment="1">
      <alignment horizontal="center"/>
    </xf>
    <xf numFmtId="0" fontId="11" fillId="0" borderId="21" xfId="0" applyFont="1" applyFill="1" applyBorder="1" applyAlignment="1">
      <alignment horizontal="center"/>
    </xf>
    <xf numFmtId="0" fontId="11" fillId="0" borderId="53" xfId="0" applyFont="1" applyFill="1" applyBorder="1" applyAlignment="1">
      <alignment horizontal="center"/>
    </xf>
    <xf numFmtId="9" fontId="11" fillId="0" borderId="29" xfId="39" applyFont="1" applyFill="1" applyBorder="1" applyAlignment="1">
      <alignment horizontal="center"/>
    </xf>
    <xf numFmtId="0" fontId="11" fillId="0" borderId="61" xfId="0" applyFont="1" applyFill="1" applyBorder="1" applyAlignment="1">
      <alignment horizontal="center"/>
    </xf>
    <xf numFmtId="0" fontId="11" fillId="0" borderId="6" xfId="0" applyFont="1" applyFill="1" applyBorder="1" applyAlignment="1">
      <alignment horizontal="center"/>
    </xf>
    <xf numFmtId="0" fontId="11" fillId="0" borderId="7" xfId="0" applyFont="1" applyFill="1" applyBorder="1" applyAlignment="1">
      <alignment horizontal="center"/>
    </xf>
    <xf numFmtId="0" fontId="11" fillId="0" borderId="57" xfId="0" applyFont="1" applyFill="1" applyBorder="1" applyAlignment="1">
      <alignment horizontal="center"/>
    </xf>
    <xf numFmtId="0" fontId="11" fillId="0" borderId="37" xfId="0" applyFont="1" applyFill="1" applyBorder="1" applyAlignment="1">
      <alignment horizontal="center"/>
    </xf>
    <xf numFmtId="0" fontId="11" fillId="0" borderId="38" xfId="0" applyFont="1" applyFill="1" applyBorder="1" applyAlignment="1">
      <alignment horizontal="center"/>
    </xf>
    <xf numFmtId="0" fontId="11" fillId="0" borderId="44" xfId="0" applyFont="1" applyFill="1" applyBorder="1" applyAlignment="1">
      <alignment horizontal="center"/>
    </xf>
    <xf numFmtId="9" fontId="11" fillId="0" borderId="39" xfId="39" applyFont="1" applyFill="1" applyBorder="1" applyAlignment="1">
      <alignment horizontal="center"/>
    </xf>
    <xf numFmtId="0" fontId="11" fillId="0" borderId="1" xfId="0" applyFont="1" applyFill="1" applyBorder="1" applyAlignment="1">
      <alignment horizontal="center"/>
    </xf>
    <xf numFmtId="0" fontId="11" fillId="0" borderId="51" xfId="0" applyFont="1" applyFill="1" applyBorder="1" applyAlignment="1">
      <alignment horizontal="center"/>
    </xf>
    <xf numFmtId="9" fontId="11" fillId="0" borderId="53" xfId="39" applyFont="1" applyFill="1" applyBorder="1" applyAlignment="1">
      <alignment horizontal="center"/>
    </xf>
    <xf numFmtId="9" fontId="11" fillId="0" borderId="44" xfId="39" applyFont="1" applyFill="1" applyBorder="1" applyAlignment="1">
      <alignment horizontal="center"/>
    </xf>
    <xf numFmtId="0" fontId="11" fillId="0" borderId="50" xfId="0" applyFont="1" applyFill="1" applyBorder="1" applyAlignment="1">
      <alignment horizontal="center"/>
    </xf>
    <xf numFmtId="0" fontId="12" fillId="5" borderId="56" xfId="0" applyFont="1" applyFill="1" applyBorder="1" applyAlignment="1">
      <alignment horizontal="center"/>
    </xf>
    <xf numFmtId="0" fontId="12" fillId="5" borderId="0" xfId="0" applyFont="1" applyFill="1" applyBorder="1" applyAlignment="1">
      <alignment horizontal="center"/>
    </xf>
    <xf numFmtId="0" fontId="12" fillId="5" borderId="57" xfId="0" applyFont="1" applyFill="1" applyBorder="1" applyAlignment="1">
      <alignment horizontal="center"/>
    </xf>
    <xf numFmtId="0" fontId="13" fillId="0" borderId="59" xfId="0" applyFont="1" applyFill="1" applyBorder="1" applyAlignment="1">
      <alignment horizontal="center" wrapText="1"/>
    </xf>
    <xf numFmtId="0" fontId="11" fillId="0" borderId="26" xfId="0" applyFont="1" applyFill="1" applyBorder="1" applyAlignment="1">
      <alignment horizontal="center"/>
    </xf>
    <xf numFmtId="0" fontId="11" fillId="0" borderId="32" xfId="0" applyFont="1" applyFill="1" applyBorder="1" applyAlignment="1">
      <alignment horizontal="center"/>
    </xf>
    <xf numFmtId="0" fontId="11" fillId="0" borderId="32" xfId="0" quotePrefix="1" applyFont="1" applyFill="1" applyBorder="1" applyAlignment="1">
      <alignment horizontal="center"/>
    </xf>
    <xf numFmtId="0" fontId="11" fillId="0" borderId="36" xfId="0" applyFont="1" applyFill="1" applyBorder="1" applyAlignment="1">
      <alignment horizontal="center"/>
    </xf>
    <xf numFmtId="0" fontId="4" fillId="0" borderId="10" xfId="0" applyFont="1" applyFill="1" applyBorder="1" applyAlignment="1">
      <alignment horizontal="center"/>
    </xf>
    <xf numFmtId="0" fontId="4" fillId="0" borderId="40" xfId="0" applyFont="1" applyFill="1" applyBorder="1" applyAlignment="1">
      <alignment horizontal="center"/>
    </xf>
    <xf numFmtId="0" fontId="4" fillId="0" borderId="0" xfId="0" quotePrefix="1" applyFont="1" applyFill="1" applyBorder="1" applyAlignment="1">
      <alignment horizontal="center"/>
    </xf>
    <xf numFmtId="0" fontId="11" fillId="5" borderId="54" xfId="0" applyFont="1" applyFill="1" applyBorder="1" applyAlignment="1">
      <alignment horizontal="center"/>
    </xf>
    <xf numFmtId="0" fontId="11" fillId="5" borderId="17" xfId="0" applyFont="1" applyFill="1" applyBorder="1" applyAlignment="1">
      <alignment horizontal="center"/>
    </xf>
    <xf numFmtId="0" fontId="11" fillId="5" borderId="27" xfId="0" applyFont="1" applyFill="1" applyBorder="1" applyAlignment="1">
      <alignment horizontal="center"/>
    </xf>
    <xf numFmtId="0" fontId="11" fillId="5" borderId="33" xfId="0" applyFont="1" applyFill="1" applyBorder="1" applyAlignment="1">
      <alignment horizontal="center"/>
    </xf>
    <xf numFmtId="0" fontId="16" fillId="4" borderId="20" xfId="0" applyFont="1" applyFill="1" applyBorder="1" applyAlignment="1">
      <alignment horizontal="left"/>
    </xf>
    <xf numFmtId="0" fontId="16" fillId="4" borderId="47" xfId="0" applyFont="1" applyFill="1" applyBorder="1" applyAlignment="1">
      <alignment horizontal="left"/>
    </xf>
    <xf numFmtId="0" fontId="16" fillId="4" borderId="49" xfId="0" applyFont="1" applyFill="1" applyBorder="1" applyAlignment="1">
      <alignment horizontal="left"/>
    </xf>
    <xf numFmtId="0" fontId="0" fillId="0" borderId="5" xfId="0" applyFill="1" applyBorder="1" applyAlignment="1"/>
    <xf numFmtId="0" fontId="0" fillId="0" borderId="6" xfId="0" applyFill="1" applyBorder="1" applyAlignment="1"/>
    <xf numFmtId="0" fontId="0" fillId="0" borderId="7" xfId="0" applyFill="1" applyBorder="1" applyAlignment="1"/>
    <xf numFmtId="0" fontId="3" fillId="0" borderId="15" xfId="0" applyFont="1" applyFill="1" applyBorder="1" applyAlignment="1">
      <alignment horizontal="center" wrapText="1"/>
    </xf>
    <xf numFmtId="0" fontId="0" fillId="0" borderId="11" xfId="0" applyFill="1" applyBorder="1" applyAlignment="1">
      <alignment horizontal="center"/>
    </xf>
    <xf numFmtId="0" fontId="4" fillId="0" borderId="14" xfId="0" quotePrefix="1" applyFont="1" applyFill="1" applyBorder="1" applyAlignment="1">
      <alignment horizontal="center"/>
    </xf>
    <xf numFmtId="180" fontId="3" fillId="0" borderId="14" xfId="0" applyNumberFormat="1" applyFont="1" applyFill="1" applyBorder="1" applyAlignment="1">
      <alignment horizontal="center" wrapText="1"/>
    </xf>
    <xf numFmtId="0" fontId="0" fillId="0" borderId="9" xfId="0" applyFill="1" applyBorder="1" applyAlignment="1"/>
    <xf numFmtId="0" fontId="0" fillId="0" borderId="8" xfId="0" applyFill="1" applyBorder="1" applyAlignment="1"/>
    <xf numFmtId="180" fontId="3" fillId="0" borderId="11" xfId="0" applyNumberFormat="1" applyFont="1" applyFill="1" applyBorder="1" applyAlignment="1">
      <alignment horizontal="center" wrapText="1"/>
    </xf>
    <xf numFmtId="2" fontId="4" fillId="0" borderId="14" xfId="0" applyNumberFormat="1" applyFont="1" applyFill="1" applyBorder="1" applyAlignment="1">
      <alignment horizontal="center"/>
    </xf>
    <xf numFmtId="2" fontId="4" fillId="0" borderId="0" xfId="0" applyNumberFormat="1" applyFont="1" applyFill="1" applyBorder="1" applyAlignment="1">
      <alignment horizontal="center"/>
    </xf>
    <xf numFmtId="2" fontId="0" fillId="0" borderId="0" xfId="0" applyNumberFormat="1"/>
    <xf numFmtId="2" fontId="4" fillId="0" borderId="11" xfId="0" applyNumberFormat="1" applyFont="1" applyFill="1" applyBorder="1" applyAlignment="1">
      <alignment horizontal="center"/>
    </xf>
    <xf numFmtId="2" fontId="4" fillId="0" borderId="12" xfId="0" applyNumberFormat="1" applyFont="1" applyFill="1" applyBorder="1" applyAlignment="1">
      <alignment horizontal="center"/>
    </xf>
    <xf numFmtId="2" fontId="4" fillId="0" borderId="41" xfId="0" applyNumberFormat="1" applyFont="1" applyFill="1" applyBorder="1" applyAlignment="1">
      <alignment horizontal="center"/>
    </xf>
    <xf numFmtId="2" fontId="4" fillId="0" borderId="42" xfId="0" applyNumberFormat="1" applyFont="1" applyFill="1" applyBorder="1" applyAlignment="1">
      <alignment horizontal="center"/>
    </xf>
    <xf numFmtId="2" fontId="4" fillId="0" borderId="43" xfId="0" applyNumberFormat="1" applyFont="1" applyFill="1" applyBorder="1" applyAlignment="1">
      <alignment horizontal="center"/>
    </xf>
    <xf numFmtId="2" fontId="0" fillId="0" borderId="0" xfId="0" applyNumberFormat="1" applyBorder="1"/>
    <xf numFmtId="2" fontId="0" fillId="0" borderId="3" xfId="0" applyNumberFormat="1" applyFill="1" applyBorder="1" applyAlignment="1"/>
    <xf numFmtId="2" fontId="0" fillId="0" borderId="4" xfId="0" applyNumberFormat="1" applyFill="1" applyBorder="1" applyAlignment="1"/>
    <xf numFmtId="2" fontId="3" fillId="0" borderId="14" xfId="0" applyNumberFormat="1" applyFont="1" applyFill="1" applyBorder="1" applyAlignment="1">
      <alignment horizontal="center" wrapText="1"/>
    </xf>
    <xf numFmtId="0" fontId="22" fillId="3" borderId="28" xfId="0" applyFont="1" applyFill="1" applyBorder="1" applyAlignment="1">
      <alignment horizontal="center" wrapText="1"/>
    </xf>
    <xf numFmtId="0" fontId="20" fillId="0" borderId="0" xfId="0" applyFont="1" applyFill="1" applyBorder="1" applyAlignment="1">
      <alignment horizontal="center" wrapText="1"/>
    </xf>
    <xf numFmtId="0" fontId="10" fillId="0" borderId="0" xfId="0" applyFont="1" applyFill="1" applyBorder="1" applyAlignment="1">
      <alignment horizontal="center"/>
    </xf>
    <xf numFmtId="0" fontId="11" fillId="0" borderId="0" xfId="0" applyFont="1" applyBorder="1"/>
    <xf numFmtId="0" fontId="21" fillId="3" borderId="16" xfId="0" applyFont="1" applyFill="1" applyBorder="1" applyAlignment="1">
      <alignment horizontal="left"/>
    </xf>
    <xf numFmtId="0" fontId="21" fillId="3" borderId="27" xfId="0" applyFont="1" applyFill="1" applyBorder="1" applyAlignment="1">
      <alignment horizontal="left"/>
    </xf>
    <xf numFmtId="0" fontId="21" fillId="3" borderId="35" xfId="0" applyFont="1" applyFill="1" applyBorder="1" applyAlignment="1">
      <alignment horizontal="left"/>
    </xf>
    <xf numFmtId="0" fontId="14" fillId="0" borderId="16" xfId="0" applyFont="1" applyFill="1" applyBorder="1" applyAlignment="1">
      <alignment horizontal="center"/>
    </xf>
    <xf numFmtId="0" fontId="14" fillId="0" borderId="25" xfId="0" applyFont="1" applyFill="1" applyBorder="1" applyAlignment="1">
      <alignment horizontal="center"/>
    </xf>
    <xf numFmtId="9" fontId="4" fillId="0" borderId="14" xfId="0" applyNumberFormat="1" applyFont="1" applyFill="1" applyBorder="1" applyAlignment="1">
      <alignment horizontal="center"/>
    </xf>
    <xf numFmtId="0" fontId="14" fillId="0" borderId="37" xfId="0" applyFont="1" applyFill="1" applyBorder="1" applyAlignment="1">
      <alignment horizontal="center"/>
    </xf>
    <xf numFmtId="0" fontId="14" fillId="0" borderId="39" xfId="0" applyFont="1" applyFill="1" applyBorder="1" applyAlignment="1">
      <alignment horizontal="center"/>
    </xf>
    <xf numFmtId="0" fontId="27" fillId="0" borderId="16" xfId="0" applyFont="1" applyFill="1" applyBorder="1" applyAlignment="1">
      <alignment horizontal="center"/>
    </xf>
    <xf numFmtId="0" fontId="27" fillId="0" borderId="24" xfId="0" applyFont="1" applyFill="1" applyBorder="1" applyAlignment="1">
      <alignment horizontal="center"/>
    </xf>
    <xf numFmtId="9" fontId="27" fillId="0" borderId="23" xfId="39" applyFont="1" applyFill="1" applyBorder="1" applyAlignment="1">
      <alignment horizontal="center"/>
    </xf>
    <xf numFmtId="9" fontId="27" fillId="0" borderId="24" xfId="39" applyFont="1" applyFill="1" applyBorder="1" applyAlignment="1">
      <alignment horizontal="center"/>
    </xf>
    <xf numFmtId="2" fontId="27" fillId="0" borderId="25" xfId="0" quotePrefix="1" applyNumberFormat="1" applyFont="1" applyFill="1" applyBorder="1" applyAlignment="1">
      <alignment horizontal="center"/>
    </xf>
    <xf numFmtId="0" fontId="27" fillId="0" borderId="16" xfId="0" applyNumberFormat="1" applyFont="1" applyFill="1" applyBorder="1" applyAlignment="1">
      <alignment horizontal="center"/>
    </xf>
    <xf numFmtId="0" fontId="27" fillId="0" borderId="25" xfId="0" applyNumberFormat="1" applyFont="1" applyFill="1" applyBorder="1" applyAlignment="1">
      <alignment horizontal="center"/>
    </xf>
    <xf numFmtId="0" fontId="27" fillId="0" borderId="27" xfId="0" applyFont="1" applyFill="1" applyBorder="1" applyAlignment="1">
      <alignment horizontal="center"/>
    </xf>
    <xf numFmtId="0" fontId="27" fillId="0" borderId="17" xfId="0" applyFont="1" applyFill="1" applyBorder="1" applyAlignment="1">
      <alignment horizontal="center"/>
    </xf>
    <xf numFmtId="0" fontId="27" fillId="0" borderId="37" xfId="0" applyFont="1" applyFill="1" applyBorder="1" applyAlignment="1">
      <alignment horizontal="center"/>
    </xf>
    <xf numFmtId="0" fontId="27" fillId="0" borderId="38" xfId="0" applyFont="1" applyFill="1" applyBorder="1" applyAlignment="1">
      <alignment horizontal="center"/>
    </xf>
    <xf numFmtId="0" fontId="27" fillId="0" borderId="37" xfId="0" applyNumberFormat="1" applyFont="1" applyFill="1" applyBorder="1" applyAlignment="1">
      <alignment horizontal="center"/>
    </xf>
    <xf numFmtId="0" fontId="27" fillId="0" borderId="39" xfId="0" applyNumberFormat="1" applyFont="1" applyFill="1" applyBorder="1" applyAlignment="1">
      <alignment horizontal="center"/>
    </xf>
    <xf numFmtId="0" fontId="27" fillId="0" borderId="28" xfId="0" applyFont="1" applyFill="1" applyBorder="1" applyAlignment="1">
      <alignment horizontal="center"/>
    </xf>
    <xf numFmtId="0" fontId="27" fillId="0" borderId="21" xfId="0" applyFont="1" applyFill="1" applyBorder="1" applyAlignment="1">
      <alignment horizontal="center"/>
    </xf>
    <xf numFmtId="0" fontId="27" fillId="0" borderId="46" xfId="0" applyFont="1" applyFill="1" applyBorder="1" applyAlignment="1">
      <alignment horizontal="center"/>
    </xf>
    <xf numFmtId="180" fontId="3" fillId="0" borderId="15" xfId="0" quotePrefix="1" applyNumberFormat="1" applyFont="1" applyFill="1" applyBorder="1" applyAlignment="1">
      <alignment horizontal="center" wrapText="1"/>
    </xf>
    <xf numFmtId="0" fontId="3" fillId="0" borderId="41" xfId="0" applyFont="1" applyFill="1" applyBorder="1" applyAlignment="1">
      <alignment horizontal="center" wrapText="1"/>
    </xf>
    <xf numFmtId="180" fontId="3" fillId="0" borderId="40" xfId="0" quotePrefix="1" applyNumberFormat="1" applyFont="1" applyFill="1" applyBorder="1" applyAlignment="1">
      <alignment horizontal="center" wrapText="1"/>
    </xf>
    <xf numFmtId="0" fontId="3" fillId="0" borderId="12" xfId="0" quotePrefix="1" applyFont="1" applyFill="1" applyBorder="1" applyAlignment="1">
      <alignment horizontal="center" wrapText="1"/>
    </xf>
    <xf numFmtId="0" fontId="27" fillId="0" borderId="26" xfId="0" applyFont="1" applyFill="1" applyBorder="1" applyAlignment="1">
      <alignment horizontal="center"/>
    </xf>
    <xf numFmtId="0" fontId="27" fillId="0" borderId="32" xfId="0" applyFont="1" applyFill="1" applyBorder="1" applyAlignment="1">
      <alignment horizontal="center"/>
    </xf>
    <xf numFmtId="0" fontId="27" fillId="0" borderId="36" xfId="0" applyFont="1" applyFill="1" applyBorder="1" applyAlignment="1">
      <alignment horizontal="center"/>
    </xf>
    <xf numFmtId="2" fontId="1" fillId="0" borderId="17" xfId="0" applyNumberFormat="1" applyFont="1" applyFill="1" applyBorder="1" applyAlignment="1">
      <alignment horizontal="center"/>
    </xf>
    <xf numFmtId="2" fontId="1" fillId="0" borderId="23" xfId="0" applyNumberFormat="1" applyFont="1" applyFill="1" applyBorder="1" applyAlignment="1">
      <alignment horizontal="center"/>
    </xf>
    <xf numFmtId="2" fontId="1" fillId="0" borderId="38" xfId="0" applyNumberFormat="1" applyFont="1" applyFill="1" applyBorder="1" applyAlignment="1">
      <alignment horizontal="center"/>
    </xf>
    <xf numFmtId="2" fontId="1" fillId="0" borderId="39" xfId="0" applyNumberFormat="1" applyFont="1" applyFill="1" applyBorder="1" applyAlignment="1">
      <alignment horizontal="center"/>
    </xf>
    <xf numFmtId="0" fontId="1" fillId="0" borderId="28" xfId="0" applyFont="1" applyFill="1" applyBorder="1" applyAlignment="1">
      <alignment horizontal="center"/>
    </xf>
    <xf numFmtId="0" fontId="1" fillId="0" borderId="21" xfId="0" applyFont="1" applyFill="1" applyBorder="1" applyAlignment="1">
      <alignment horizontal="center"/>
    </xf>
    <xf numFmtId="0" fontId="1" fillId="0" borderId="29" xfId="0" applyFont="1" applyFill="1" applyBorder="1" applyAlignment="1">
      <alignment horizontal="center"/>
    </xf>
    <xf numFmtId="0" fontId="1" fillId="0" borderId="27" xfId="0" applyFont="1" applyFill="1" applyBorder="1" applyAlignment="1">
      <alignment horizontal="center"/>
    </xf>
    <xf numFmtId="0" fontId="1" fillId="0" borderId="17" xfId="0" applyFont="1" applyFill="1" applyBorder="1" applyAlignment="1">
      <alignment horizontal="center"/>
    </xf>
    <xf numFmtId="0" fontId="1" fillId="0" borderId="33" xfId="0" applyFont="1" applyFill="1" applyBorder="1" applyAlignment="1">
      <alignment horizontal="center"/>
    </xf>
    <xf numFmtId="0" fontId="1" fillId="0" borderId="37" xfId="0" applyFont="1" applyFill="1" applyBorder="1" applyAlignment="1">
      <alignment horizontal="center"/>
    </xf>
    <xf numFmtId="0" fontId="1" fillId="0" borderId="38" xfId="0" applyFont="1" applyFill="1" applyBorder="1" applyAlignment="1">
      <alignment horizontal="center"/>
    </xf>
    <xf numFmtId="0" fontId="1" fillId="0" borderId="39" xfId="0" applyFont="1" applyFill="1" applyBorder="1" applyAlignment="1">
      <alignment horizontal="center"/>
    </xf>
    <xf numFmtId="0" fontId="6" fillId="0" borderId="13" xfId="0" applyFont="1" applyFill="1" applyBorder="1" applyAlignment="1">
      <alignment horizontal="center" wrapText="1"/>
    </xf>
    <xf numFmtId="0" fontId="6" fillId="0" borderId="14" xfId="0" applyFont="1" applyFill="1" applyBorder="1" applyAlignment="1">
      <alignment horizontal="center" wrapText="1"/>
    </xf>
    <xf numFmtId="0" fontId="6" fillId="0" borderId="15"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2" fontId="27" fillId="0" borderId="24" xfId="0" applyNumberFormat="1" applyFont="1" applyFill="1" applyBorder="1" applyAlignment="1">
      <alignment horizontal="center"/>
    </xf>
    <xf numFmtId="0" fontId="5" fillId="0" borderId="0" xfId="0" applyFont="1"/>
    <xf numFmtId="0" fontId="5" fillId="2" borderId="0" xfId="0" applyFont="1" applyFill="1"/>
    <xf numFmtId="0" fontId="11" fillId="0" borderId="39" xfId="0" applyFont="1" applyFill="1" applyBorder="1" applyAlignment="1">
      <alignment horizontal="center"/>
    </xf>
    <xf numFmtId="0" fontId="28" fillId="2" borderId="0" xfId="0" applyFont="1" applyFill="1"/>
    <xf numFmtId="0" fontId="28" fillId="0" borderId="0" xfId="0" applyFont="1"/>
    <xf numFmtId="0" fontId="28" fillId="0" borderId="17" xfId="0" applyFont="1" applyBorder="1"/>
    <xf numFmtId="0" fontId="9" fillId="0" borderId="0" xfId="0" applyFont="1" applyAlignment="1">
      <alignment vertical="center"/>
    </xf>
    <xf numFmtId="0" fontId="28" fillId="0" borderId="0" xfId="0" applyFont="1" applyFill="1" applyBorder="1"/>
    <xf numFmtId="0" fontId="9" fillId="5" borderId="35" xfId="0" applyFont="1" applyFill="1" applyBorder="1" applyAlignment="1">
      <alignment horizontal="center"/>
    </xf>
    <xf numFmtId="0" fontId="9" fillId="5" borderId="34" xfId="0" applyFont="1" applyFill="1" applyBorder="1" applyAlignment="1">
      <alignment horizontal="center"/>
    </xf>
    <xf numFmtId="0" fontId="9" fillId="5" borderId="54" xfId="0" applyFont="1" applyFill="1" applyBorder="1" applyAlignment="1">
      <alignment horizontal="center"/>
    </xf>
    <xf numFmtId="0" fontId="9" fillId="5" borderId="55" xfId="0" applyFont="1" applyFill="1" applyBorder="1" applyAlignment="1">
      <alignment horizontal="center"/>
    </xf>
    <xf numFmtId="0" fontId="9" fillId="5" borderId="56" xfId="0" applyFont="1" applyFill="1" applyBorder="1" applyAlignment="1">
      <alignment horizontal="center"/>
    </xf>
    <xf numFmtId="0" fontId="9" fillId="5" borderId="0" xfId="0" applyFont="1" applyFill="1" applyBorder="1" applyAlignment="1">
      <alignment horizontal="center"/>
    </xf>
    <xf numFmtId="0" fontId="9" fillId="5" borderId="57" xfId="0" applyFont="1" applyFill="1" applyBorder="1" applyAlignment="1">
      <alignment horizontal="center"/>
    </xf>
    <xf numFmtId="0" fontId="5" fillId="0" borderId="13" xfId="0" applyFont="1" applyFill="1" applyBorder="1"/>
    <xf numFmtId="0" fontId="5" fillId="0" borderId="14" xfId="0" applyFont="1" applyFill="1" applyBorder="1"/>
    <xf numFmtId="0" fontId="5" fillId="5" borderId="35" xfId="0" applyFont="1" applyFill="1" applyBorder="1" applyAlignment="1">
      <alignment horizontal="center"/>
    </xf>
    <xf numFmtId="0" fontId="5" fillId="5" borderId="34" xfId="0" applyFont="1" applyFill="1" applyBorder="1" applyAlignment="1">
      <alignment horizontal="center"/>
    </xf>
    <xf numFmtId="0" fontId="5" fillId="5" borderId="54" xfId="0" applyFont="1" applyFill="1" applyBorder="1" applyAlignment="1">
      <alignment horizontal="center"/>
    </xf>
    <xf numFmtId="0" fontId="5" fillId="5" borderId="55" xfId="0" applyFont="1" applyFill="1" applyBorder="1" applyAlignment="1">
      <alignment horizontal="center"/>
    </xf>
    <xf numFmtId="0" fontId="5" fillId="5" borderId="27" xfId="0" applyFont="1" applyFill="1" applyBorder="1" applyAlignment="1">
      <alignment horizontal="center"/>
    </xf>
    <xf numFmtId="0" fontId="5" fillId="5" borderId="17" xfId="0" applyFont="1" applyFill="1" applyBorder="1" applyAlignment="1">
      <alignment horizontal="center"/>
    </xf>
    <xf numFmtId="0" fontId="5" fillId="5" borderId="33" xfId="0" applyFont="1" applyFill="1" applyBorder="1" applyAlignment="1">
      <alignment horizontal="center"/>
    </xf>
    <xf numFmtId="0" fontId="29" fillId="0" borderId="13" xfId="0" applyFont="1" applyFill="1" applyBorder="1" applyAlignment="1">
      <alignment horizontal="center" wrapText="1"/>
    </xf>
    <xf numFmtId="0" fontId="29" fillId="0" borderId="14" xfId="0" applyFont="1" applyFill="1" applyBorder="1" applyAlignment="1">
      <alignment horizontal="center" wrapText="1"/>
    </xf>
    <xf numFmtId="0" fontId="29" fillId="0" borderId="58" xfId="0" applyFont="1" applyFill="1" applyBorder="1" applyAlignment="1">
      <alignment horizontal="center" wrapText="1"/>
    </xf>
    <xf numFmtId="0" fontId="29" fillId="0" borderId="15" xfId="0" applyFont="1" applyFill="1" applyBorder="1" applyAlignment="1">
      <alignment horizontal="center" wrapText="1"/>
    </xf>
    <xf numFmtId="0" fontId="29" fillId="0" borderId="59" xfId="0" applyFont="1" applyFill="1" applyBorder="1" applyAlignment="1">
      <alignment horizontal="center" wrapText="1"/>
    </xf>
    <xf numFmtId="0" fontId="29" fillId="0" borderId="4" xfId="0" applyFont="1" applyFill="1" applyBorder="1" applyAlignment="1">
      <alignment horizontal="center" wrapText="1"/>
    </xf>
    <xf numFmtId="0" fontId="29" fillId="0" borderId="3" xfId="0" applyFont="1" applyFill="1" applyBorder="1" applyAlignment="1">
      <alignment horizontal="center" wrapText="1"/>
    </xf>
    <xf numFmtId="0" fontId="22" fillId="3" borderId="28" xfId="0" applyFont="1" applyFill="1" applyBorder="1" applyAlignment="1">
      <alignment horizontal="center"/>
    </xf>
    <xf numFmtId="0" fontId="28" fillId="0" borderId="0" xfId="0" applyFont="1" applyFill="1" applyBorder="1" applyAlignment="1">
      <alignment horizontal="center"/>
    </xf>
    <xf numFmtId="0" fontId="5" fillId="0" borderId="27" xfId="0" applyFont="1" applyBorder="1"/>
    <xf numFmtId="0" fontId="5" fillId="0" borderId="17" xfId="0" applyFont="1" applyBorder="1"/>
    <xf numFmtId="0" fontId="5" fillId="0" borderId="17" xfId="0" applyFont="1" applyFill="1" applyBorder="1" applyAlignment="1">
      <alignment horizontal="center"/>
    </xf>
    <xf numFmtId="0" fontId="5" fillId="0" borderId="33" xfId="0" applyFont="1" applyFill="1" applyBorder="1" applyAlignment="1">
      <alignment horizontal="center"/>
    </xf>
    <xf numFmtId="0" fontId="5" fillId="0" borderId="33" xfId="0" applyFont="1" applyBorder="1"/>
    <xf numFmtId="0" fontId="5" fillId="0" borderId="28" xfId="0" applyFont="1" applyFill="1" applyBorder="1" applyAlignment="1">
      <alignment horizontal="center"/>
    </xf>
    <xf numFmtId="0" fontId="5" fillId="0" borderId="21" xfId="0" applyFont="1" applyFill="1" applyBorder="1" applyAlignment="1">
      <alignment horizontal="center"/>
    </xf>
    <xf numFmtId="0" fontId="5" fillId="0" borderId="53" xfId="0" applyFont="1" applyFill="1" applyBorder="1" applyAlignment="1">
      <alignment horizontal="center"/>
    </xf>
    <xf numFmtId="9" fontId="5" fillId="0" borderId="29" xfId="39" applyFont="1" applyFill="1" applyBorder="1" applyAlignment="1">
      <alignment horizontal="center"/>
    </xf>
    <xf numFmtId="9" fontId="5" fillId="0" borderId="53" xfId="39" applyFont="1" applyFill="1" applyBorder="1" applyAlignment="1">
      <alignment horizontal="center"/>
    </xf>
    <xf numFmtId="0" fontId="5" fillId="0" borderId="26" xfId="0" applyFont="1" applyFill="1" applyBorder="1" applyAlignment="1">
      <alignment horizontal="center"/>
    </xf>
    <xf numFmtId="0" fontId="5" fillId="0" borderId="61" xfId="0" applyFont="1" applyFill="1" applyBorder="1" applyAlignment="1">
      <alignment horizont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27" xfId="0" applyFont="1" applyFill="1" applyBorder="1" applyAlignment="1">
      <alignment horizontal="center"/>
    </xf>
    <xf numFmtId="0" fontId="5" fillId="0" borderId="48" xfId="0" applyFont="1" applyFill="1" applyBorder="1" applyAlignment="1">
      <alignment horizontal="center"/>
    </xf>
    <xf numFmtId="9" fontId="5" fillId="0" borderId="33" xfId="39" applyFont="1" applyFill="1" applyBorder="1" applyAlignment="1">
      <alignment horizontal="center"/>
    </xf>
    <xf numFmtId="9" fontId="5" fillId="0" borderId="48" xfId="39" applyFont="1" applyFill="1" applyBorder="1" applyAlignment="1">
      <alignment horizontal="center"/>
    </xf>
    <xf numFmtId="0" fontId="5" fillId="0" borderId="32" xfId="0" applyFont="1" applyFill="1" applyBorder="1" applyAlignment="1">
      <alignment horizontal="center"/>
    </xf>
    <xf numFmtId="0" fontId="5" fillId="0" borderId="31" xfId="0" applyFont="1" applyFill="1" applyBorder="1" applyAlignment="1">
      <alignment horizontal="center"/>
    </xf>
    <xf numFmtId="0" fontId="5" fillId="0" borderId="57" xfId="0" applyFont="1" applyFill="1" applyBorder="1" applyAlignment="1">
      <alignment horizontal="center"/>
    </xf>
    <xf numFmtId="0" fontId="5" fillId="0" borderId="17" xfId="0" quotePrefix="1" applyFont="1" applyFill="1" applyBorder="1" applyAlignment="1">
      <alignment horizontal="center"/>
    </xf>
    <xf numFmtId="0" fontId="5" fillId="0" borderId="48" xfId="0" quotePrefix="1" applyFont="1" applyFill="1" applyBorder="1" applyAlignment="1">
      <alignment horizontal="center"/>
    </xf>
    <xf numFmtId="9" fontId="5" fillId="0" borderId="33" xfId="39" quotePrefix="1" applyFont="1" applyFill="1" applyBorder="1" applyAlignment="1">
      <alignment horizontal="center"/>
    </xf>
    <xf numFmtId="9" fontId="5" fillId="0" borderId="48" xfId="39" quotePrefix="1" applyFont="1" applyFill="1" applyBorder="1" applyAlignment="1">
      <alignment horizontal="center"/>
    </xf>
    <xf numFmtId="0" fontId="5" fillId="0" borderId="31" xfId="0" quotePrefix="1" applyFont="1" applyFill="1" applyBorder="1" applyAlignment="1">
      <alignment horizontal="center"/>
    </xf>
    <xf numFmtId="0" fontId="5" fillId="0" borderId="32" xfId="0" quotePrefix="1" applyFont="1" applyFill="1" applyBorder="1" applyAlignment="1">
      <alignment horizontal="center"/>
    </xf>
    <xf numFmtId="0" fontId="5" fillId="0" borderId="35" xfId="0" applyFont="1" applyFill="1" applyBorder="1" applyAlignment="1">
      <alignment horizontal="center"/>
    </xf>
    <xf numFmtId="0" fontId="5" fillId="0" borderId="34" xfId="0" applyFont="1" applyFill="1" applyBorder="1" applyAlignment="1">
      <alignment horizontal="center"/>
    </xf>
    <xf numFmtId="0" fontId="5" fillId="0" borderId="54" xfId="0" applyFont="1" applyFill="1" applyBorder="1" applyAlignment="1">
      <alignment horizontal="center"/>
    </xf>
    <xf numFmtId="0" fontId="5" fillId="0" borderId="37" xfId="0" applyFont="1" applyBorder="1"/>
    <xf numFmtId="0" fontId="5" fillId="0" borderId="38" xfId="0" applyFont="1" applyBorder="1"/>
    <xf numFmtId="0" fontId="5" fillId="0" borderId="38" xfId="0" applyFont="1" applyFill="1" applyBorder="1" applyAlignment="1">
      <alignment horizontal="center"/>
    </xf>
    <xf numFmtId="0" fontId="5" fillId="0" borderId="39" xfId="0" applyFont="1" applyFill="1" applyBorder="1" applyAlignment="1">
      <alignment horizontal="center"/>
    </xf>
    <xf numFmtId="0" fontId="5" fillId="0" borderId="39" xfId="0" applyFont="1" applyBorder="1"/>
    <xf numFmtId="0" fontId="5" fillId="0" borderId="37" xfId="0" applyFont="1" applyFill="1" applyBorder="1" applyAlignment="1">
      <alignment horizontal="center"/>
    </xf>
    <xf numFmtId="0" fontId="5" fillId="0" borderId="44" xfId="0" applyFont="1" applyFill="1" applyBorder="1" applyAlignment="1">
      <alignment horizontal="center"/>
    </xf>
    <xf numFmtId="9" fontId="5" fillId="0" borderId="39" xfId="39" applyFont="1" applyFill="1" applyBorder="1" applyAlignment="1">
      <alignment horizontal="center"/>
    </xf>
    <xf numFmtId="9" fontId="5" fillId="0" borderId="44" xfId="39" applyFont="1" applyFill="1" applyBorder="1" applyAlignment="1">
      <alignment horizontal="center"/>
    </xf>
    <xf numFmtId="0" fontId="5" fillId="0" borderId="36" xfId="0" applyFont="1" applyFill="1" applyBorder="1" applyAlignment="1">
      <alignment horizontal="center"/>
    </xf>
    <xf numFmtId="0" fontId="5" fillId="0" borderId="50" xfId="0" applyFont="1" applyFill="1" applyBorder="1" applyAlignment="1">
      <alignment horizontal="center"/>
    </xf>
    <xf numFmtId="0" fontId="5" fillId="0" borderId="1" xfId="0" applyFont="1" applyFill="1" applyBorder="1" applyAlignment="1">
      <alignment horizontal="center"/>
    </xf>
    <xf numFmtId="0" fontId="5" fillId="0" borderId="51" xfId="0" applyFont="1" applyFill="1" applyBorder="1" applyAlignment="1">
      <alignment horizontal="center"/>
    </xf>
    <xf numFmtId="0" fontId="9" fillId="0" borderId="62" xfId="0" applyFont="1" applyFill="1" applyBorder="1" applyAlignment="1">
      <alignment horizontal="center" vertical="center"/>
    </xf>
    <xf numFmtId="0" fontId="9" fillId="0" borderId="1" xfId="0" applyFont="1" applyFill="1" applyBorder="1" applyAlignment="1">
      <alignment horizontal="center" vertical="center"/>
    </xf>
    <xf numFmtId="0" fontId="30" fillId="0" borderId="1" xfId="0" applyFont="1" applyFill="1" applyBorder="1" applyAlignment="1">
      <alignment horizontal="center"/>
    </xf>
    <xf numFmtId="0" fontId="30" fillId="6" borderId="23" xfId="0" applyFont="1" applyFill="1" applyBorder="1" applyAlignment="1"/>
    <xf numFmtId="0" fontId="5" fillId="0" borderId="0" xfId="0" applyFont="1" applyFill="1" applyBorder="1"/>
    <xf numFmtId="0" fontId="30" fillId="0" borderId="0" xfId="0" applyFont="1" applyFill="1" applyBorder="1" applyAlignment="1">
      <alignment horizontal="center"/>
    </xf>
    <xf numFmtId="0" fontId="9" fillId="0" borderId="0" xfId="0" applyFont="1" applyFill="1" applyBorder="1" applyAlignment="1">
      <alignment horizontal="center" vertical="center"/>
    </xf>
    <xf numFmtId="0" fontId="9" fillId="5" borderId="37" xfId="0" applyFont="1" applyFill="1" applyBorder="1" applyAlignment="1">
      <alignment horizontal="center"/>
    </xf>
    <xf numFmtId="0" fontId="9" fillId="5" borderId="38" xfId="0" applyFont="1" applyFill="1" applyBorder="1" applyAlignment="1">
      <alignment horizontal="center"/>
    </xf>
    <xf numFmtId="0" fontId="9" fillId="5" borderId="44" xfId="0" applyFont="1" applyFill="1" applyBorder="1" applyAlignment="1">
      <alignment horizontal="center"/>
    </xf>
    <xf numFmtId="0" fontId="9" fillId="5" borderId="39" xfId="0" applyFont="1" applyFill="1" applyBorder="1" applyAlignment="1">
      <alignment horizontal="center"/>
    </xf>
    <xf numFmtId="0" fontId="31" fillId="4" borderId="23" xfId="0" applyFont="1" applyFill="1" applyBorder="1" applyAlignment="1">
      <alignment horizontal="center"/>
    </xf>
    <xf numFmtId="0" fontId="9" fillId="0" borderId="56" xfId="0" applyFont="1" applyFill="1" applyBorder="1" applyAlignment="1">
      <alignment horizontal="center" vertical="center"/>
    </xf>
    <xf numFmtId="0" fontId="30" fillId="6" borderId="0" xfId="0" applyFont="1" applyFill="1" applyBorder="1" applyAlignment="1"/>
    <xf numFmtId="0" fontId="9" fillId="0" borderId="1" xfId="0" applyFont="1" applyFill="1" applyBorder="1" applyAlignment="1">
      <alignment horizontal="center"/>
    </xf>
    <xf numFmtId="0" fontId="9" fillId="6" borderId="23" xfId="0" applyFont="1" applyFill="1" applyBorder="1" applyAlignment="1"/>
    <xf numFmtId="0" fontId="9" fillId="0" borderId="0" xfId="0" applyFont="1" applyFill="1" applyBorder="1" applyAlignment="1">
      <alignment horizontal="center"/>
    </xf>
    <xf numFmtId="0" fontId="9" fillId="6" borderId="0" xfId="0" applyFont="1" applyFill="1" applyBorder="1" applyAlignment="1"/>
    <xf numFmtId="0" fontId="5" fillId="0" borderId="1" xfId="0" applyFont="1" applyBorder="1"/>
    <xf numFmtId="0" fontId="5" fillId="0" borderId="0" xfId="0" applyFont="1" applyBorder="1"/>
    <xf numFmtId="0" fontId="9" fillId="6" borderId="0" xfId="0" applyFont="1" applyFill="1" applyBorder="1" applyAlignment="1">
      <alignment horizontal="left"/>
    </xf>
    <xf numFmtId="0" fontId="32" fillId="0" borderId="0" xfId="0" applyFont="1"/>
    <xf numFmtId="0" fontId="22" fillId="3" borderId="18" xfId="0" applyFont="1" applyFill="1" applyBorder="1" applyAlignment="1">
      <alignment horizontal="left" wrapText="1"/>
    </xf>
    <xf numFmtId="0" fontId="22" fillId="3" borderId="61" xfId="0" applyFont="1" applyFill="1" applyBorder="1" applyAlignment="1">
      <alignment horizontal="left" wrapText="1"/>
    </xf>
    <xf numFmtId="0" fontId="31" fillId="4" borderId="62" xfId="0" applyFont="1" applyFill="1" applyBorder="1" applyAlignment="1">
      <alignment horizontal="left"/>
    </xf>
    <xf numFmtId="0" fontId="31" fillId="4" borderId="1" xfId="0" applyFont="1" applyFill="1" applyBorder="1" applyAlignment="1">
      <alignment horizontal="left"/>
    </xf>
    <xf numFmtId="0" fontId="31" fillId="4" borderId="51" xfId="0" applyFont="1" applyFill="1" applyBorder="1" applyAlignment="1">
      <alignment horizontal="left"/>
    </xf>
    <xf numFmtId="0" fontId="31" fillId="4" borderId="60" xfId="0" applyFont="1" applyFill="1" applyBorder="1" applyAlignment="1">
      <alignment horizontal="left"/>
    </xf>
    <xf numFmtId="0" fontId="31" fillId="4" borderId="18" xfId="0" applyFont="1" applyFill="1" applyBorder="1" applyAlignment="1">
      <alignment horizontal="left"/>
    </xf>
    <xf numFmtId="0" fontId="31" fillId="4" borderId="61" xfId="0" applyFont="1" applyFill="1" applyBorder="1" applyAlignment="1">
      <alignment horizontal="left"/>
    </xf>
    <xf numFmtId="0" fontId="31" fillId="4" borderId="47" xfId="0" applyFont="1" applyFill="1" applyBorder="1" applyAlignment="1">
      <alignment horizontal="left"/>
    </xf>
    <xf numFmtId="0" fontId="31" fillId="4" borderId="30" xfId="0" applyFont="1" applyFill="1" applyBorder="1" applyAlignment="1">
      <alignment horizontal="left"/>
    </xf>
    <xf numFmtId="0" fontId="31" fillId="4" borderId="31" xfId="0" applyFont="1" applyFill="1" applyBorder="1" applyAlignment="1">
      <alignment horizontal="left"/>
    </xf>
    <xf numFmtId="0" fontId="33" fillId="0" borderId="0" xfId="0" applyFont="1"/>
    <xf numFmtId="0" fontId="22" fillId="3" borderId="60" xfId="0" applyFont="1" applyFill="1" applyBorder="1" applyAlignment="1">
      <alignment horizontal="left"/>
    </xf>
    <xf numFmtId="0" fontId="0" fillId="2" borderId="0" xfId="0" applyFill="1"/>
    <xf numFmtId="0" fontId="0" fillId="0" borderId="0" xfId="0" applyFill="1"/>
    <xf numFmtId="0" fontId="21" fillId="3" borderId="60" xfId="0" applyFont="1" applyFill="1" applyBorder="1" applyAlignment="1">
      <alignment horizontal="center" vertical="center"/>
    </xf>
    <xf numFmtId="0" fontId="32" fillId="5" borderId="13"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35" fillId="3" borderId="5" xfId="0" applyFont="1" applyFill="1" applyBorder="1" applyAlignment="1">
      <alignment horizontal="left"/>
    </xf>
    <xf numFmtId="0" fontId="21" fillId="3" borderId="6" xfId="0" applyFont="1" applyFill="1" applyBorder="1"/>
    <xf numFmtId="0" fontId="32" fillId="4" borderId="5" xfId="0" applyFont="1" applyFill="1" applyBorder="1" applyAlignment="1">
      <alignment horizontal="left"/>
    </xf>
    <xf numFmtId="0" fontId="21" fillId="3" borderId="67" xfId="0" applyFont="1" applyFill="1" applyBorder="1" applyAlignment="1">
      <alignment horizontal="center" wrapText="1"/>
    </xf>
    <xf numFmtId="0" fontId="21" fillId="3" borderId="2" xfId="0" applyFont="1" applyFill="1" applyBorder="1" applyAlignment="1">
      <alignment horizontal="center" vertical="center"/>
    </xf>
    <xf numFmtId="0" fontId="34" fillId="4" borderId="67" xfId="0" applyFont="1" applyFill="1" applyBorder="1" applyAlignment="1">
      <alignment horizontal="center"/>
    </xf>
    <xf numFmtId="0" fontId="34" fillId="4" borderId="6" xfId="0" applyFont="1" applyFill="1" applyBorder="1"/>
    <xf numFmtId="0" fontId="34" fillId="4" borderId="32" xfId="0" applyFont="1" applyFill="1" applyBorder="1" applyAlignment="1">
      <alignment horizontal="center"/>
    </xf>
    <xf numFmtId="0" fontId="0" fillId="5" borderId="59" xfId="0" applyFill="1" applyBorder="1"/>
    <xf numFmtId="0" fontId="0" fillId="5" borderId="3" xfId="0" applyFill="1" applyBorder="1"/>
    <xf numFmtId="0" fontId="34" fillId="4" borderId="68" xfId="0" applyFont="1" applyFill="1" applyBorder="1" applyAlignment="1">
      <alignment horizontal="center"/>
    </xf>
    <xf numFmtId="0" fontId="34" fillId="5" borderId="14" xfId="0" applyFont="1" applyFill="1" applyBorder="1"/>
    <xf numFmtId="0" fontId="34" fillId="5" borderId="11" xfId="0" applyFont="1" applyFill="1" applyBorder="1"/>
    <xf numFmtId="0" fontId="32" fillId="5" borderId="69" xfId="0" applyFont="1" applyFill="1" applyBorder="1" applyAlignment="1">
      <alignment horizontal="center" vertical="center" wrapText="1"/>
    </xf>
    <xf numFmtId="0" fontId="32" fillId="5" borderId="59" xfId="0" applyFont="1" applyFill="1" applyBorder="1" applyAlignment="1">
      <alignment horizontal="center" vertical="center" wrapText="1"/>
    </xf>
    <xf numFmtId="0" fontId="32" fillId="5" borderId="58"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4" fillId="5" borderId="69" xfId="0" applyFont="1" applyFill="1" applyBorder="1"/>
    <xf numFmtId="0" fontId="34" fillId="5" borderId="59" xfId="0" applyFont="1" applyFill="1" applyBorder="1"/>
    <xf numFmtId="0" fontId="34" fillId="4" borderId="67" xfId="0" applyFont="1" applyFill="1" applyBorder="1" applyAlignment="1">
      <alignment horizontal="center" wrapText="1"/>
    </xf>
    <xf numFmtId="0" fontId="21" fillId="3" borderId="67" xfId="0" applyFont="1" applyFill="1" applyBorder="1" applyAlignment="1">
      <alignment horizontal="center"/>
    </xf>
    <xf numFmtId="0" fontId="21" fillId="3" borderId="26" xfId="0" applyFont="1" applyFill="1" applyBorder="1" applyAlignment="1">
      <alignment horizontal="center"/>
    </xf>
    <xf numFmtId="0" fontId="34" fillId="4" borderId="27" xfId="0" applyFont="1" applyFill="1" applyBorder="1" applyAlignment="1">
      <alignment horizontal="center" vertical="center"/>
    </xf>
    <xf numFmtId="0" fontId="34" fillId="4" borderId="37" xfId="0" applyFont="1" applyFill="1" applyBorder="1" applyAlignment="1">
      <alignment horizontal="center" vertical="center"/>
    </xf>
    <xf numFmtId="0" fontId="0" fillId="5" borderId="73" xfId="0" applyFill="1" applyBorder="1"/>
    <xf numFmtId="0" fontId="32" fillId="5" borderId="67" xfId="0" applyFont="1" applyFill="1" applyBorder="1" applyAlignment="1">
      <alignment horizontal="center" vertical="center" wrapText="1"/>
    </xf>
    <xf numFmtId="0" fontId="36" fillId="0" borderId="0" xfId="0" applyFont="1"/>
    <xf numFmtId="0" fontId="37" fillId="5" borderId="63" xfId="0" applyFont="1" applyFill="1" applyBorder="1" applyAlignment="1">
      <alignment horizontal="center" vertical="center" textRotation="90" wrapText="1"/>
    </xf>
    <xf numFmtId="0" fontId="37" fillId="5" borderId="64" xfId="0" applyFont="1" applyFill="1" applyBorder="1" applyAlignment="1">
      <alignment horizontal="center" vertical="center" textRotation="90" wrapText="1"/>
    </xf>
    <xf numFmtId="0" fontId="37" fillId="5" borderId="9" xfId="0" applyFont="1" applyFill="1" applyBorder="1" applyAlignment="1">
      <alignment horizontal="center" vertical="center" textRotation="90" wrapText="1"/>
    </xf>
    <xf numFmtId="0" fontId="0" fillId="0" borderId="28" xfId="0" applyBorder="1"/>
    <xf numFmtId="0" fontId="0" fillId="0" borderId="27" xfId="0" applyBorder="1"/>
    <xf numFmtId="0" fontId="0" fillId="0" borderId="37" xfId="0" applyBorder="1"/>
    <xf numFmtId="0" fontId="32" fillId="7" borderId="59" xfId="0" applyFont="1" applyFill="1" applyBorder="1" applyAlignment="1">
      <alignment horizontal="center"/>
    </xf>
    <xf numFmtId="0" fontId="0" fillId="0" borderId="21" xfId="0" applyBorder="1"/>
    <xf numFmtId="0" fontId="0" fillId="0" borderId="38" xfId="0" applyBorder="1"/>
    <xf numFmtId="0" fontId="0" fillId="0" borderId="28" xfId="0" applyBorder="1" applyAlignment="1">
      <alignment horizontal="center"/>
    </xf>
    <xf numFmtId="0" fontId="0" fillId="0" borderId="27" xfId="0" applyBorder="1" applyAlignment="1">
      <alignment horizontal="center"/>
    </xf>
    <xf numFmtId="0" fontId="0" fillId="0" borderId="37" xfId="0" applyBorder="1" applyAlignment="1">
      <alignment horizontal="center"/>
    </xf>
    <xf numFmtId="0" fontId="0" fillId="0" borderId="53" xfId="0" applyFill="1" applyBorder="1"/>
    <xf numFmtId="0" fontId="0" fillId="0" borderId="19" xfId="0" applyFill="1" applyBorder="1"/>
    <xf numFmtId="0" fontId="0" fillId="0" borderId="48" xfId="0" applyFill="1" applyBorder="1"/>
    <xf numFmtId="0" fontId="0" fillId="0" borderId="52" xfId="0" applyFill="1" applyBorder="1"/>
    <xf numFmtId="0" fontId="0" fillId="0" borderId="54" xfId="0" applyFill="1" applyBorder="1"/>
    <xf numFmtId="0" fontId="0" fillId="0" borderId="65" xfId="0" applyFill="1" applyBorder="1"/>
    <xf numFmtId="0" fontId="34" fillId="0" borderId="26" xfId="0" applyFont="1" applyFill="1" applyBorder="1"/>
    <xf numFmtId="0" fontId="34" fillId="0" borderId="19" xfId="0" applyFont="1" applyFill="1" applyBorder="1"/>
    <xf numFmtId="0" fontId="34" fillId="0" borderId="21" xfId="0" applyFont="1" applyFill="1" applyBorder="1"/>
    <xf numFmtId="0" fontId="34" fillId="0" borderId="53" xfId="0" applyFont="1" applyFill="1" applyBorder="1"/>
    <xf numFmtId="2" fontId="34" fillId="0" borderId="61" xfId="0" applyNumberFormat="1" applyFont="1" applyFill="1" applyBorder="1"/>
    <xf numFmtId="0" fontId="34" fillId="0" borderId="32" xfId="0" applyFont="1" applyFill="1" applyBorder="1"/>
    <xf numFmtId="0" fontId="34" fillId="0" borderId="52" xfId="0" applyFont="1" applyFill="1" applyBorder="1"/>
    <xf numFmtId="0" fontId="34" fillId="0" borderId="17" xfId="0" applyFont="1" applyFill="1" applyBorder="1"/>
    <xf numFmtId="0" fontId="34" fillId="0" borderId="48" xfId="0" applyFont="1" applyFill="1" applyBorder="1"/>
    <xf numFmtId="0" fontId="34" fillId="0" borderId="36" xfId="0" applyFont="1" applyFill="1" applyBorder="1"/>
    <xf numFmtId="0" fontId="34" fillId="0" borderId="65" xfId="0" applyFont="1" applyFill="1" applyBorder="1"/>
    <xf numFmtId="0" fontId="34" fillId="0" borderId="34" xfId="0" applyFont="1" applyFill="1" applyBorder="1"/>
    <xf numFmtId="0" fontId="34" fillId="0" borderId="54" xfId="0" applyFont="1" applyFill="1" applyBorder="1"/>
    <xf numFmtId="0" fontId="34" fillId="5" borderId="60" xfId="0" applyFont="1" applyFill="1" applyBorder="1"/>
    <xf numFmtId="0" fontId="34" fillId="5" borderId="47" xfId="0" applyFont="1" applyFill="1" applyBorder="1"/>
    <xf numFmtId="0" fontId="0" fillId="5" borderId="60" xfId="0" applyFill="1" applyBorder="1"/>
    <xf numFmtId="0" fontId="0" fillId="5" borderId="47" xfId="0" applyFill="1" applyBorder="1"/>
    <xf numFmtId="0" fontId="0" fillId="5" borderId="49" xfId="0" applyFill="1" applyBorder="1"/>
    <xf numFmtId="0" fontId="0" fillId="5" borderId="26" xfId="0" applyFill="1" applyBorder="1"/>
    <xf numFmtId="0" fontId="0" fillId="5" borderId="32" xfId="0" applyFill="1" applyBorder="1"/>
    <xf numFmtId="0" fontId="0" fillId="5" borderId="68" xfId="0" applyFill="1" applyBorder="1"/>
    <xf numFmtId="0" fontId="34" fillId="5" borderId="26" xfId="0" applyFont="1" applyFill="1" applyBorder="1"/>
    <xf numFmtId="0" fontId="34" fillId="5" borderId="32" xfId="0" applyFont="1" applyFill="1" applyBorder="1"/>
    <xf numFmtId="0" fontId="34" fillId="5" borderId="68" xfId="0" applyFont="1" applyFill="1" applyBorder="1"/>
    <xf numFmtId="0" fontId="34" fillId="5" borderId="49" xfId="0" applyFont="1" applyFill="1" applyBorder="1"/>
    <xf numFmtId="0" fontId="37" fillId="5" borderId="8" xfId="0" applyFont="1" applyFill="1" applyBorder="1" applyAlignment="1">
      <alignment horizontal="center" vertical="center" textRotation="90" wrapText="1"/>
    </xf>
    <xf numFmtId="0" fontId="37" fillId="5" borderId="66" xfId="0" applyFont="1" applyFill="1" applyBorder="1" applyAlignment="1">
      <alignment horizontal="center" vertical="center" textRotation="90" wrapText="1"/>
    </xf>
    <xf numFmtId="0" fontId="37" fillId="5" borderId="7" xfId="0" applyFont="1" applyFill="1" applyBorder="1" applyAlignment="1">
      <alignment horizontal="center" vertical="center" textRotation="90" wrapText="1"/>
    </xf>
    <xf numFmtId="0" fontId="0" fillId="5" borderId="14" xfId="0" applyFill="1" applyBorder="1"/>
    <xf numFmtId="0" fontId="0" fillId="0" borderId="53" xfId="0" applyBorder="1" applyAlignment="1">
      <alignment horizontal="left"/>
    </xf>
    <xf numFmtId="0" fontId="0" fillId="0" borderId="48" xfId="0" applyBorder="1" applyAlignment="1">
      <alignment horizontal="left"/>
    </xf>
    <xf numFmtId="0" fontId="0" fillId="0" borderId="44" xfId="0" applyBorder="1" applyAlignment="1">
      <alignment horizontal="left"/>
    </xf>
    <xf numFmtId="0" fontId="0" fillId="5" borderId="11" xfId="0" applyFill="1" applyBorder="1"/>
    <xf numFmtId="0" fontId="22" fillId="3" borderId="6" xfId="0" applyFont="1" applyFill="1" applyBorder="1" applyAlignment="1">
      <alignment horizontal="left"/>
    </xf>
    <xf numFmtId="0" fontId="5" fillId="4" borderId="6" xfId="0" applyFont="1" applyFill="1" applyBorder="1" applyAlignment="1">
      <alignment horizontal="left"/>
    </xf>
    <xf numFmtId="0" fontId="34" fillId="5" borderId="13" xfId="0" applyFont="1" applyFill="1" applyBorder="1" applyAlignment="1">
      <alignment horizontal="center" vertical="center" textRotation="90" wrapText="1"/>
    </xf>
    <xf numFmtId="0" fontId="34" fillId="5" borderId="15" xfId="0" applyFont="1" applyFill="1" applyBorder="1" applyAlignment="1">
      <alignment horizontal="center" vertical="center" textRotation="90" wrapText="1"/>
    </xf>
    <xf numFmtId="0" fontId="34" fillId="5" borderId="63" xfId="0" applyFont="1" applyFill="1" applyBorder="1" applyAlignment="1">
      <alignment horizontal="center" vertical="center" textRotation="90" wrapText="1"/>
    </xf>
    <xf numFmtId="0" fontId="34" fillId="5" borderId="9" xfId="0" applyFont="1" applyFill="1" applyBorder="1" applyAlignment="1">
      <alignment horizontal="center" vertical="center" textRotation="90" wrapText="1"/>
    </xf>
    <xf numFmtId="0" fontId="0" fillId="0" borderId="28" xfId="0" applyBorder="1" applyAlignment="1">
      <alignment horizontal="right"/>
    </xf>
    <xf numFmtId="0" fontId="0" fillId="0" borderId="27" xfId="0" applyBorder="1" applyAlignment="1">
      <alignment horizontal="right"/>
    </xf>
    <xf numFmtId="0" fontId="0" fillId="0" borderId="37"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29" xfId="0" applyBorder="1" applyAlignment="1">
      <alignment horizontal="right"/>
    </xf>
    <xf numFmtId="0" fontId="0" fillId="0" borderId="33" xfId="0" applyBorder="1" applyAlignment="1">
      <alignment horizontal="right"/>
    </xf>
    <xf numFmtId="2" fontId="0" fillId="0" borderId="19" xfId="0" applyNumberFormat="1" applyBorder="1" applyAlignment="1">
      <alignment horizontal="right"/>
    </xf>
    <xf numFmtId="2" fontId="0" fillId="0" borderId="53" xfId="0" applyNumberFormat="1" applyBorder="1" applyAlignment="1">
      <alignment horizontal="right"/>
    </xf>
    <xf numFmtId="2" fontId="0" fillId="0" borderId="48" xfId="0" applyNumberFormat="1" applyBorder="1" applyAlignment="1">
      <alignment horizontal="right"/>
    </xf>
    <xf numFmtId="2" fontId="0" fillId="0" borderId="26" xfId="0" applyNumberFormat="1" applyBorder="1" applyAlignment="1">
      <alignment horizontal="right"/>
    </xf>
    <xf numFmtId="2" fontId="0" fillId="0" borderId="32" xfId="0" applyNumberFormat="1" applyBorder="1" applyAlignment="1">
      <alignment horizontal="right"/>
    </xf>
    <xf numFmtId="0" fontId="0" fillId="0" borderId="23" xfId="0" applyBorder="1" applyAlignment="1">
      <alignment horizontal="right"/>
    </xf>
    <xf numFmtId="2" fontId="0" fillId="0" borderId="52" xfId="0" applyNumberFormat="1" applyBorder="1" applyAlignment="1">
      <alignment horizontal="right"/>
    </xf>
    <xf numFmtId="2" fontId="0" fillId="0" borderId="17" xfId="0" applyNumberFormat="1" applyFill="1" applyBorder="1" applyAlignment="1">
      <alignment horizontal="right"/>
    </xf>
    <xf numFmtId="2" fontId="0" fillId="0" borderId="29" xfId="0" applyNumberFormat="1" applyFill="1" applyBorder="1" applyAlignment="1">
      <alignment horizontal="right"/>
    </xf>
    <xf numFmtId="2" fontId="0" fillId="0" borderId="33" xfId="0" applyNumberFormat="1" applyFill="1" applyBorder="1" applyAlignment="1">
      <alignment horizontal="right"/>
    </xf>
    <xf numFmtId="2" fontId="0" fillId="0" borderId="39" xfId="0" applyNumberFormat="1" applyFill="1" applyBorder="1" applyAlignment="1">
      <alignment horizontal="right"/>
    </xf>
    <xf numFmtId="2" fontId="0" fillId="0" borderId="71" xfId="0" applyNumberFormat="1" applyBorder="1" applyAlignment="1">
      <alignment horizontal="right"/>
    </xf>
    <xf numFmtId="2" fontId="0" fillId="0" borderId="28" xfId="0" applyNumberFormat="1" applyFill="1" applyBorder="1" applyAlignment="1">
      <alignment horizontal="right"/>
    </xf>
    <xf numFmtId="2" fontId="0" fillId="0" borderId="21" xfId="0" applyNumberFormat="1" applyFill="1" applyBorder="1" applyAlignment="1">
      <alignment horizontal="right"/>
    </xf>
    <xf numFmtId="2" fontId="0" fillId="0" borderId="27" xfId="0" applyNumberFormat="1" applyFill="1" applyBorder="1" applyAlignment="1">
      <alignment horizontal="right"/>
    </xf>
    <xf numFmtId="2" fontId="0" fillId="0" borderId="37" xfId="0" applyNumberFormat="1" applyFill="1" applyBorder="1" applyAlignment="1">
      <alignment horizontal="right"/>
    </xf>
    <xf numFmtId="2" fontId="0" fillId="0" borderId="38" xfId="0" applyNumberFormat="1" applyFill="1" applyBorder="1" applyAlignment="1">
      <alignment horizontal="right"/>
    </xf>
    <xf numFmtId="0" fontId="37" fillId="5" borderId="67" xfId="0" applyFont="1" applyFill="1" applyBorder="1" applyAlignment="1">
      <alignment horizontal="center" vertical="center" textRotation="90" wrapText="1"/>
    </xf>
    <xf numFmtId="2" fontId="0" fillId="0" borderId="26" xfId="0" applyNumberFormat="1" applyFill="1" applyBorder="1"/>
    <xf numFmtId="2" fontId="0" fillId="0" borderId="32" xfId="0" applyNumberFormat="1" applyFill="1" applyBorder="1"/>
    <xf numFmtId="2" fontId="0" fillId="0" borderId="36" xfId="0" applyNumberFormat="1" applyFill="1" applyBorder="1"/>
    <xf numFmtId="2" fontId="34" fillId="0" borderId="68" xfId="0" applyNumberFormat="1" applyFont="1" applyFill="1" applyBorder="1"/>
    <xf numFmtId="2" fontId="34" fillId="0" borderId="26" xfId="0" applyNumberFormat="1" applyFont="1" applyFill="1" applyBorder="1"/>
    <xf numFmtId="2" fontId="34" fillId="0" borderId="32" xfId="0" applyNumberFormat="1" applyFont="1" applyFill="1" applyBorder="1"/>
    <xf numFmtId="2" fontId="34" fillId="0" borderId="36" xfId="0" applyNumberFormat="1" applyFont="1" applyFill="1" applyBorder="1"/>
    <xf numFmtId="2" fontId="34" fillId="5" borderId="11" xfId="0" applyNumberFormat="1" applyFont="1" applyFill="1" applyBorder="1"/>
    <xf numFmtId="2" fontId="0" fillId="5" borderId="59" xfId="0" applyNumberFormat="1" applyFill="1" applyBorder="1"/>
    <xf numFmtId="2" fontId="0" fillId="0" borderId="29" xfId="0" applyNumberFormat="1" applyBorder="1" applyAlignment="1">
      <alignment horizontal="right"/>
    </xf>
    <xf numFmtId="2" fontId="0" fillId="0" borderId="61" xfId="0" applyNumberFormat="1" applyBorder="1" applyAlignment="1">
      <alignment horizontal="right"/>
    </xf>
    <xf numFmtId="2" fontId="0" fillId="0" borderId="31" xfId="0" applyNumberFormat="1" applyBorder="1" applyAlignment="1">
      <alignment horizontal="right"/>
    </xf>
    <xf numFmtId="2" fontId="0" fillId="0" borderId="50" xfId="0" applyNumberFormat="1" applyBorder="1" applyAlignment="1">
      <alignment horizontal="right"/>
    </xf>
    <xf numFmtId="2" fontId="0" fillId="0" borderId="33" xfId="0" applyNumberFormat="1" applyBorder="1" applyAlignment="1">
      <alignment horizontal="right"/>
    </xf>
    <xf numFmtId="2" fontId="0" fillId="0" borderId="39" xfId="0" applyNumberFormat="1" applyBorder="1" applyAlignment="1">
      <alignment horizontal="right"/>
    </xf>
    <xf numFmtId="2" fontId="34" fillId="0" borderId="31" xfId="0" applyNumberFormat="1" applyFont="1" applyFill="1" applyBorder="1"/>
    <xf numFmtId="2" fontId="34" fillId="0" borderId="50" xfId="0" applyNumberFormat="1" applyFont="1" applyFill="1" applyBorder="1"/>
    <xf numFmtId="0" fontId="34" fillId="5" borderId="36" xfId="0" applyFont="1" applyFill="1" applyBorder="1"/>
    <xf numFmtId="0" fontId="34" fillId="0" borderId="61" xfId="0" applyFont="1" applyFill="1" applyBorder="1"/>
    <xf numFmtId="0" fontId="34" fillId="0" borderId="31" xfId="0" applyFont="1" applyFill="1" applyBorder="1"/>
    <xf numFmtId="0" fontId="34" fillId="0" borderId="50" xfId="0" applyFont="1" applyFill="1" applyBorder="1"/>
    <xf numFmtId="0" fontId="37" fillId="5" borderId="6" xfId="0" applyFont="1" applyFill="1" applyBorder="1" applyAlignment="1">
      <alignment horizontal="center" vertical="center" textRotation="90" wrapText="1"/>
    </xf>
    <xf numFmtId="0" fontId="37" fillId="5" borderId="13" xfId="0" applyFont="1" applyFill="1" applyBorder="1" applyAlignment="1">
      <alignment horizontal="center" vertical="center" textRotation="90" wrapText="1"/>
    </xf>
    <xf numFmtId="0" fontId="37" fillId="5" borderId="15" xfId="0" applyFont="1" applyFill="1" applyBorder="1" applyAlignment="1">
      <alignment horizontal="center" vertical="center" textRotation="90" wrapText="1"/>
    </xf>
    <xf numFmtId="2" fontId="0" fillId="5" borderId="72" xfId="0" applyNumberFormat="1" applyFill="1" applyBorder="1"/>
    <xf numFmtId="2" fontId="0" fillId="5" borderId="13" xfId="0" applyNumberFormat="1" applyFill="1" applyBorder="1"/>
    <xf numFmtId="2" fontId="0" fillId="5" borderId="14" xfId="0" applyNumberFormat="1" applyFill="1" applyBorder="1"/>
    <xf numFmtId="2" fontId="0" fillId="5" borderId="15" xfId="0" applyNumberFormat="1" applyFill="1" applyBorder="1"/>
    <xf numFmtId="2" fontId="0" fillId="0" borderId="35" xfId="0" applyNumberFormat="1" applyFill="1" applyBorder="1" applyAlignment="1">
      <alignment horizontal="right"/>
    </xf>
    <xf numFmtId="2" fontId="0" fillId="0" borderId="34" xfId="0" applyNumberFormat="1" applyFill="1" applyBorder="1" applyAlignment="1">
      <alignment horizontal="right"/>
    </xf>
    <xf numFmtId="2" fontId="0" fillId="0" borderId="55" xfId="0" applyNumberFormat="1" applyFill="1" applyBorder="1" applyAlignment="1">
      <alignment horizontal="right"/>
    </xf>
    <xf numFmtId="2" fontId="0" fillId="5" borderId="13" xfId="0" applyNumberFormat="1" applyFill="1" applyBorder="1" applyAlignment="1">
      <alignment horizontal="right"/>
    </xf>
    <xf numFmtId="2" fontId="0" fillId="5" borderId="14" xfId="0" applyNumberFormat="1" applyFill="1" applyBorder="1" applyAlignment="1">
      <alignment horizontal="right"/>
    </xf>
    <xf numFmtId="2" fontId="0" fillId="5" borderId="15" xfId="0" applyNumberFormat="1" applyFill="1" applyBorder="1" applyAlignment="1">
      <alignment horizontal="right"/>
    </xf>
    <xf numFmtId="2" fontId="0" fillId="5" borderId="59" xfId="0" applyNumberFormat="1" applyFill="1" applyBorder="1" applyAlignment="1">
      <alignment horizontal="right"/>
    </xf>
    <xf numFmtId="0" fontId="0" fillId="5" borderId="12" xfId="0" applyFill="1" applyBorder="1"/>
    <xf numFmtId="0" fontId="0" fillId="5" borderId="13" xfId="0" applyFill="1" applyBorder="1"/>
    <xf numFmtId="0" fontId="0" fillId="5" borderId="15" xfId="0" applyFill="1" applyBorder="1"/>
    <xf numFmtId="2" fontId="0" fillId="5" borderId="12" xfId="0" applyNumberFormat="1" applyFill="1" applyBorder="1"/>
    <xf numFmtId="0" fontId="0" fillId="5" borderId="72" xfId="0" applyFill="1" applyBorder="1"/>
    <xf numFmtId="0" fontId="0" fillId="0" borderId="35" xfId="0" applyBorder="1" applyAlignment="1">
      <alignment horizontal="right"/>
    </xf>
    <xf numFmtId="0" fontId="0" fillId="0" borderId="55" xfId="0" applyBorder="1" applyAlignment="1">
      <alignment horizontal="right"/>
    </xf>
    <xf numFmtId="2" fontId="0" fillId="0" borderId="65" xfId="0" applyNumberFormat="1" applyBorder="1" applyAlignment="1">
      <alignment horizontal="right"/>
    </xf>
    <xf numFmtId="2" fontId="0" fillId="0" borderId="54" xfId="0" applyNumberFormat="1" applyBorder="1" applyAlignment="1">
      <alignment horizontal="right"/>
    </xf>
    <xf numFmtId="2" fontId="0" fillId="0" borderId="68" xfId="0" applyNumberFormat="1" applyBorder="1" applyAlignment="1">
      <alignment horizontal="right"/>
    </xf>
    <xf numFmtId="0" fontId="34" fillId="5" borderId="13" xfId="0" applyFont="1" applyFill="1" applyBorder="1" applyAlignment="1">
      <alignment horizontal="right"/>
    </xf>
    <xf numFmtId="0" fontId="34" fillId="5" borderId="14" xfId="0" applyFont="1" applyFill="1" applyBorder="1" applyAlignment="1">
      <alignment horizontal="right"/>
    </xf>
    <xf numFmtId="0" fontId="34" fillId="5" borderId="15" xfId="0" applyFont="1" applyFill="1" applyBorder="1" applyAlignment="1">
      <alignment horizontal="right"/>
    </xf>
    <xf numFmtId="2" fontId="0" fillId="5" borderId="69" xfId="0" applyNumberFormat="1" applyFill="1" applyBorder="1" applyAlignment="1">
      <alignment horizontal="right"/>
    </xf>
    <xf numFmtId="2" fontId="0" fillId="5" borderId="58" xfId="0" applyNumberFormat="1" applyFill="1" applyBorder="1" applyAlignment="1">
      <alignment horizontal="right"/>
    </xf>
    <xf numFmtId="0" fontId="0" fillId="5" borderId="18" xfId="0" applyFill="1" applyBorder="1"/>
    <xf numFmtId="0" fontId="0" fillId="5" borderId="30" xfId="0" applyFill="1" applyBorder="1"/>
    <xf numFmtId="0" fontId="0" fillId="5" borderId="70" xfId="0" applyFill="1" applyBorder="1"/>
    <xf numFmtId="0" fontId="0" fillId="0" borderId="29" xfId="0" applyBorder="1"/>
    <xf numFmtId="0" fontId="0" fillId="0" borderId="33" xfId="0" applyBorder="1"/>
    <xf numFmtId="0" fontId="0" fillId="0" borderId="39" xfId="0" applyBorder="1"/>
    <xf numFmtId="0" fontId="0" fillId="5" borderId="61" xfId="0" applyFill="1" applyBorder="1"/>
    <xf numFmtId="0" fontId="0" fillId="5" borderId="31" xfId="0" applyFill="1" applyBorder="1"/>
    <xf numFmtId="0" fontId="0" fillId="5" borderId="50" xfId="0" applyFill="1" applyBorder="1"/>
    <xf numFmtId="0" fontId="0" fillId="4" borderId="31" xfId="0" applyFill="1" applyBorder="1"/>
    <xf numFmtId="0" fontId="0" fillId="4" borderId="50" xfId="0" applyFill="1" applyBorder="1"/>
    <xf numFmtId="0" fontId="0" fillId="4" borderId="45" xfId="0" applyFill="1" applyBorder="1"/>
    <xf numFmtId="0" fontId="4" fillId="0" borderId="51" xfId="0" applyFont="1" applyFill="1" applyBorder="1" applyAlignment="1">
      <alignment horizontal="center"/>
    </xf>
    <xf numFmtId="0" fontId="57" fillId="0" borderId="1" xfId="0" applyFont="1" applyFill="1" applyBorder="1" applyAlignment="1">
      <alignment horizontal="left"/>
    </xf>
    <xf numFmtId="0" fontId="57" fillId="0" borderId="0" xfId="0" applyFont="1" applyFill="1" applyBorder="1" applyAlignment="1">
      <alignment horizontal="left"/>
    </xf>
    <xf numFmtId="0" fontId="5" fillId="5" borderId="53" xfId="0" applyFont="1" applyFill="1" applyBorder="1" applyAlignment="1">
      <alignment horizontal="right"/>
    </xf>
    <xf numFmtId="0" fontId="5" fillId="5" borderId="48" xfId="0" applyFont="1" applyFill="1" applyBorder="1" applyAlignment="1">
      <alignment horizontal="right"/>
    </xf>
    <xf numFmtId="0" fontId="5" fillId="5" borderId="44" xfId="0" applyFont="1" applyFill="1" applyBorder="1" applyAlignment="1">
      <alignment horizontal="right"/>
    </xf>
    <xf numFmtId="0" fontId="5" fillId="5" borderId="58" xfId="0" applyFont="1" applyFill="1" applyBorder="1" applyAlignment="1">
      <alignment horizontal="right"/>
    </xf>
    <xf numFmtId="0" fontId="5" fillId="5" borderId="29" xfId="0" applyFont="1" applyFill="1" applyBorder="1" applyAlignment="1">
      <alignment horizontal="right"/>
    </xf>
    <xf numFmtId="0" fontId="5" fillId="5" borderId="33" xfId="0" applyFont="1" applyFill="1" applyBorder="1" applyAlignment="1">
      <alignment horizontal="right"/>
    </xf>
    <xf numFmtId="0" fontId="5" fillId="5" borderId="39" xfId="0" applyFont="1" applyFill="1" applyBorder="1" applyAlignment="1">
      <alignment horizontal="right"/>
    </xf>
    <xf numFmtId="0" fontId="5" fillId="5" borderId="15" xfId="0" applyFont="1" applyFill="1" applyBorder="1" applyAlignment="1">
      <alignment horizontal="right"/>
    </xf>
    <xf numFmtId="0" fontId="26" fillId="5" borderId="3" xfId="0" applyFont="1" applyFill="1" applyBorder="1" applyAlignment="1">
      <alignment horizontal="center"/>
    </xf>
    <xf numFmtId="0" fontId="5" fillId="5" borderId="13" xfId="0" applyFont="1" applyFill="1" applyBorder="1" applyAlignment="1">
      <alignment horizontal="right"/>
    </xf>
    <xf numFmtId="0" fontId="5" fillId="5" borderId="14" xfId="0" applyFont="1" applyFill="1" applyBorder="1" applyAlignment="1">
      <alignment horizontal="right"/>
    </xf>
    <xf numFmtId="0" fontId="5" fillId="5" borderId="6" xfId="0" applyFont="1" applyFill="1" applyBorder="1" applyAlignment="1">
      <alignment horizontal="center"/>
    </xf>
    <xf numFmtId="0" fontId="5" fillId="5" borderId="63" xfId="0" applyFont="1" applyFill="1" applyBorder="1" applyAlignment="1">
      <alignment horizontal="center"/>
    </xf>
    <xf numFmtId="0" fontId="5" fillId="5" borderId="64" xfId="0" applyFont="1" applyFill="1" applyBorder="1" applyAlignment="1">
      <alignment horizontal="center"/>
    </xf>
    <xf numFmtId="0" fontId="5" fillId="5" borderId="64" xfId="0" applyFont="1" applyFill="1" applyBorder="1" applyAlignment="1">
      <alignment horizontal="center" wrapText="1"/>
    </xf>
    <xf numFmtId="0" fontId="5" fillId="5" borderId="66" xfId="0" applyFont="1" applyFill="1" applyBorder="1" applyAlignment="1">
      <alignment horizontal="center" wrapText="1"/>
    </xf>
    <xf numFmtId="0" fontId="5" fillId="5" borderId="9" xfId="0" applyFont="1" applyFill="1" applyBorder="1" applyAlignment="1">
      <alignment horizontal="center"/>
    </xf>
    <xf numFmtId="0" fontId="5" fillId="5" borderId="8" xfId="0" applyFont="1" applyFill="1" applyBorder="1" applyAlignment="1">
      <alignment horizontal="center"/>
    </xf>
    <xf numFmtId="0" fontId="5" fillId="5" borderId="66" xfId="0" applyFont="1" applyFill="1" applyBorder="1" applyAlignment="1">
      <alignment horizontal="center"/>
    </xf>
    <xf numFmtId="0" fontId="5" fillId="5" borderId="55" xfId="0" applyFont="1" applyFill="1" applyBorder="1" applyAlignment="1">
      <alignment horizontal="right"/>
    </xf>
    <xf numFmtId="0" fontId="9" fillId="5" borderId="1" xfId="0" applyFont="1" applyFill="1" applyBorder="1" applyAlignment="1">
      <alignment horizontal="center"/>
    </xf>
    <xf numFmtId="0" fontId="5" fillId="0" borderId="19" xfId="0" applyFont="1" applyFill="1" applyBorder="1" applyAlignment="1">
      <alignment horizontal="right"/>
    </xf>
    <xf numFmtId="0" fontId="5" fillId="0" borderId="21" xfId="0" applyFont="1" applyFill="1" applyBorder="1" applyAlignment="1">
      <alignment horizontal="right"/>
    </xf>
    <xf numFmtId="0" fontId="5" fillId="0" borderId="52" xfId="0" applyFont="1" applyFill="1" applyBorder="1" applyAlignment="1">
      <alignment horizontal="right"/>
    </xf>
    <xf numFmtId="0" fontId="5" fillId="0" borderId="17" xfId="0" applyFont="1" applyFill="1" applyBorder="1" applyAlignment="1">
      <alignment horizontal="right"/>
    </xf>
    <xf numFmtId="0" fontId="5" fillId="0" borderId="65" xfId="0" applyFont="1" applyFill="1" applyBorder="1" applyAlignment="1">
      <alignment horizontal="right"/>
    </xf>
    <xf numFmtId="0" fontId="5" fillId="0" borderId="34" xfId="0" applyFont="1" applyFill="1" applyBorder="1" applyAlignment="1">
      <alignment horizontal="right"/>
    </xf>
    <xf numFmtId="0" fontId="5" fillId="0" borderId="28" xfId="0" applyFont="1" applyFill="1" applyBorder="1" applyAlignment="1">
      <alignment horizontal="right"/>
    </xf>
    <xf numFmtId="0" fontId="5" fillId="0" borderId="27" xfId="0" applyFont="1" applyFill="1" applyBorder="1" applyAlignment="1">
      <alignment horizontal="right"/>
    </xf>
    <xf numFmtId="0" fontId="5" fillId="0" borderId="35" xfId="0" applyFont="1" applyFill="1" applyBorder="1" applyAlignment="1">
      <alignment horizontal="right"/>
    </xf>
    <xf numFmtId="0" fontId="58" fillId="0" borderId="28" xfId="0" applyFont="1" applyFill="1" applyBorder="1" applyAlignment="1">
      <alignment horizontal="center"/>
    </xf>
    <xf numFmtId="0" fontId="58" fillId="0" borderId="21" xfId="0" applyFont="1" applyFill="1" applyBorder="1" applyAlignment="1">
      <alignment horizontal="center"/>
    </xf>
    <xf numFmtId="0" fontId="58" fillId="0" borderId="53" xfId="0" applyFont="1" applyFill="1" applyBorder="1" applyAlignment="1">
      <alignment horizontal="center"/>
    </xf>
    <xf numFmtId="0" fontId="58" fillId="0" borderId="29" xfId="0" applyFont="1" applyFill="1" applyBorder="1" applyAlignment="1">
      <alignment horizontal="center"/>
    </xf>
    <xf numFmtId="0" fontId="58" fillId="0" borderId="27" xfId="0" applyFont="1" applyFill="1" applyBorder="1" applyAlignment="1">
      <alignment horizontal="center"/>
    </xf>
    <xf numFmtId="0" fontId="58" fillId="0" borderId="17" xfId="0" applyFont="1" applyFill="1" applyBorder="1" applyAlignment="1">
      <alignment horizontal="center"/>
    </xf>
    <xf numFmtId="0" fontId="58" fillId="0" borderId="48" xfId="0" applyFont="1" applyFill="1" applyBorder="1" applyAlignment="1">
      <alignment horizontal="center"/>
    </xf>
    <xf numFmtId="0" fontId="58" fillId="0" borderId="33" xfId="0" applyFont="1" applyFill="1" applyBorder="1" applyAlignment="1">
      <alignment horizontal="center"/>
    </xf>
    <xf numFmtId="0" fontId="58" fillId="0" borderId="37" xfId="0" applyFont="1" applyFill="1" applyBorder="1" applyAlignment="1">
      <alignment horizontal="center"/>
    </xf>
    <xf numFmtId="0" fontId="58" fillId="0" borderId="38" xfId="0" applyFont="1" applyFill="1" applyBorder="1" applyAlignment="1">
      <alignment horizontal="center"/>
    </xf>
    <xf numFmtId="0" fontId="58" fillId="0" borderId="44" xfId="0" applyFont="1" applyFill="1" applyBorder="1" applyAlignment="1">
      <alignment horizontal="center"/>
    </xf>
    <xf numFmtId="0" fontId="58" fillId="0" borderId="39" xfId="0" applyFont="1" applyFill="1" applyBorder="1" applyAlignment="1">
      <alignment horizontal="center"/>
    </xf>
    <xf numFmtId="0" fontId="5" fillId="0" borderId="29" xfId="0" applyFont="1" applyFill="1" applyBorder="1" applyAlignment="1">
      <alignment horizontal="center"/>
    </xf>
    <xf numFmtId="0" fontId="5" fillId="0" borderId="55" xfId="0" applyFont="1" applyFill="1" applyBorder="1" applyAlignment="1">
      <alignment horizontal="center"/>
    </xf>
    <xf numFmtId="0" fontId="5" fillId="0" borderId="28" xfId="0" applyFont="1" applyFill="1" applyBorder="1"/>
    <xf numFmtId="0" fontId="5" fillId="0" borderId="21" xfId="0" applyFont="1" applyFill="1" applyBorder="1"/>
    <xf numFmtId="0" fontId="5" fillId="0" borderId="27" xfId="0" applyFont="1" applyFill="1" applyBorder="1"/>
    <xf numFmtId="0" fontId="5" fillId="0" borderId="17" xfId="0" applyFont="1" applyFill="1" applyBorder="1"/>
    <xf numFmtId="0" fontId="5" fillId="0" borderId="19" xfId="0" applyFont="1" applyFill="1" applyBorder="1" applyAlignment="1">
      <alignment horizontal="center"/>
    </xf>
    <xf numFmtId="0" fontId="5" fillId="0" borderId="52" xfId="0" applyFont="1" applyFill="1" applyBorder="1" applyAlignment="1">
      <alignment horizontal="center"/>
    </xf>
    <xf numFmtId="0" fontId="5" fillId="0" borderId="65" xfId="0" applyFont="1" applyFill="1" applyBorder="1" applyAlignment="1">
      <alignment horizontal="center"/>
    </xf>
    <xf numFmtId="0" fontId="22" fillId="0" borderId="14" xfId="0" applyFont="1" applyFill="1" applyBorder="1"/>
    <xf numFmtId="0" fontId="5" fillId="5" borderId="63" xfId="0" applyFont="1" applyFill="1" applyBorder="1"/>
    <xf numFmtId="0" fontId="5" fillId="5" borderId="64" xfId="0" applyFont="1" applyFill="1" applyBorder="1"/>
    <xf numFmtId="0" fontId="58" fillId="0" borderId="13" xfId="0" applyFont="1" applyFill="1" applyBorder="1"/>
    <xf numFmtId="0" fontId="58" fillId="0" borderId="14" xfId="0" applyFont="1" applyFill="1" applyBorder="1"/>
    <xf numFmtId="0" fontId="5" fillId="5" borderId="13" xfId="0" applyFont="1" applyFill="1" applyBorder="1"/>
    <xf numFmtId="0" fontId="5" fillId="5" borderId="14" xfId="0" applyFont="1" applyFill="1" applyBorder="1"/>
    <xf numFmtId="49" fontId="31" fillId="4" borderId="23" xfId="0" applyNumberFormat="1" applyFont="1" applyFill="1" applyBorder="1" applyAlignment="1">
      <alignment horizontal="center"/>
    </xf>
    <xf numFmtId="49" fontId="0" fillId="0" borderId="27" xfId="0" applyNumberFormat="1" applyBorder="1" applyAlignment="1">
      <alignment horizontal="center"/>
    </xf>
    <xf numFmtId="20" fontId="0" fillId="0" borderId="28" xfId="0" applyNumberFormat="1" applyBorder="1" applyAlignment="1">
      <alignment horizontal="center"/>
    </xf>
    <xf numFmtId="20" fontId="34" fillId="4" borderId="26" xfId="0" applyNumberFormat="1" applyFont="1" applyFill="1" applyBorder="1" applyAlignment="1">
      <alignment horizontal="center"/>
    </xf>
    <xf numFmtId="49" fontId="34" fillId="4" borderId="32" xfId="0" applyNumberFormat="1" applyFont="1" applyFill="1" applyBorder="1" applyAlignment="1">
      <alignment horizontal="center"/>
    </xf>
    <xf numFmtId="20" fontId="34" fillId="4" borderId="28" xfId="0" applyNumberFormat="1" applyFont="1" applyFill="1" applyBorder="1" applyAlignment="1">
      <alignment horizontal="center" vertical="center"/>
    </xf>
    <xf numFmtId="49" fontId="34" fillId="4" borderId="27" xfId="0" applyNumberFormat="1" applyFont="1" applyFill="1" applyBorder="1" applyAlignment="1">
      <alignment horizontal="center" vertical="center"/>
    </xf>
    <xf numFmtId="0" fontId="5" fillId="4" borderId="10" xfId="0" applyFont="1" applyFill="1" applyBorder="1" applyAlignment="1">
      <alignment horizontal="center" wrapText="1"/>
    </xf>
    <xf numFmtId="0" fontId="31" fillId="4" borderId="39" xfId="0" applyFont="1" applyFill="1" applyBorder="1" applyAlignment="1">
      <alignment horizontal="center"/>
    </xf>
    <xf numFmtId="0" fontId="31" fillId="4" borderId="38" xfId="0" applyFont="1" applyFill="1" applyBorder="1" applyAlignment="1">
      <alignment horizontal="center"/>
    </xf>
    <xf numFmtId="0" fontId="5" fillId="0" borderId="37" xfId="0" applyFont="1" applyFill="1" applyBorder="1" applyAlignment="1">
      <alignment horizontal="right"/>
    </xf>
    <xf numFmtId="0" fontId="5" fillId="0" borderId="38" xfId="0" applyFont="1" applyFill="1" applyBorder="1" applyAlignment="1">
      <alignment horizontal="right"/>
    </xf>
    <xf numFmtId="0" fontId="27" fillId="0" borderId="20" xfId="0" applyFont="1" applyFill="1" applyBorder="1" applyAlignment="1">
      <alignment horizontal="center"/>
    </xf>
    <xf numFmtId="0" fontId="27" fillId="0" borderId="22" xfId="0" applyFont="1" applyFill="1" applyBorder="1" applyAlignment="1">
      <alignment horizontal="center"/>
    </xf>
    <xf numFmtId="0" fontId="27" fillId="0" borderId="11" xfId="0" applyFont="1" applyFill="1" applyBorder="1" applyAlignment="1">
      <alignment horizont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48" xfId="0" applyFont="1" applyFill="1" applyBorder="1"/>
    <xf numFmtId="0" fontId="5" fillId="0" borderId="24" xfId="0" applyFont="1" applyFill="1" applyBorder="1"/>
    <xf numFmtId="9" fontId="27" fillId="0" borderId="29" xfId="39" applyFont="1" applyFill="1" applyBorder="1" applyAlignment="1">
      <alignment horizontal="center"/>
    </xf>
    <xf numFmtId="9" fontId="27" fillId="0" borderId="33" xfId="39" applyFont="1" applyFill="1" applyBorder="1" applyAlignment="1">
      <alignment horizontal="center"/>
    </xf>
    <xf numFmtId="9" fontId="27" fillId="0" borderId="39" xfId="39" applyFont="1" applyFill="1" applyBorder="1" applyAlignment="1">
      <alignment horizontal="center"/>
    </xf>
    <xf numFmtId="0" fontId="27" fillId="0" borderId="10" xfId="0" applyFont="1" applyFill="1" applyBorder="1" applyAlignment="1">
      <alignment horizontal="center"/>
    </xf>
    <xf numFmtId="49" fontId="56" fillId="3" borderId="18" xfId="0" applyNumberFormat="1" applyFont="1" applyFill="1" applyBorder="1" applyAlignment="1"/>
    <xf numFmtId="49" fontId="56" fillId="3" borderId="19" xfId="0" applyNumberFormat="1" applyFont="1" applyFill="1" applyBorder="1" applyAlignment="1"/>
    <xf numFmtId="49" fontId="56" fillId="3" borderId="30" xfId="0" applyNumberFormat="1" applyFont="1" applyFill="1" applyBorder="1" applyAlignment="1"/>
    <xf numFmtId="49" fontId="56" fillId="3" borderId="31" xfId="0" applyNumberFormat="1" applyFont="1" applyFill="1" applyBorder="1" applyAlignment="1"/>
    <xf numFmtId="0" fontId="61" fillId="3" borderId="17" xfId="0" applyFont="1" applyFill="1" applyBorder="1" applyAlignment="1">
      <alignment horizontal="center"/>
    </xf>
    <xf numFmtId="49" fontId="61" fillId="3" borderId="17" xfId="0" applyNumberFormat="1" applyFont="1" applyFill="1" applyBorder="1" applyAlignment="1">
      <alignment horizontal="left"/>
    </xf>
    <xf numFmtId="0" fontId="56" fillId="3" borderId="30" xfId="0" applyFont="1" applyFill="1" applyBorder="1" applyAlignment="1"/>
    <xf numFmtId="0" fontId="56" fillId="3" borderId="31" xfId="0" applyFont="1" applyFill="1" applyBorder="1" applyAlignment="1"/>
    <xf numFmtId="0" fontId="61" fillId="3" borderId="34" xfId="0" applyFont="1" applyFill="1" applyBorder="1" applyAlignment="1">
      <alignment horizontal="center"/>
    </xf>
    <xf numFmtId="0" fontId="61" fillId="3" borderId="17" xfId="0" applyFont="1" applyFill="1" applyBorder="1" applyAlignment="1">
      <alignment horizontal="left"/>
    </xf>
    <xf numFmtId="0" fontId="61" fillId="3" borderId="17" xfId="0" applyFont="1" applyFill="1" applyBorder="1" applyAlignment="1">
      <alignment horizontal="center" vertical="center"/>
    </xf>
    <xf numFmtId="185" fontId="62" fillId="3" borderId="17" xfId="0" applyNumberFormat="1" applyFont="1" applyFill="1" applyBorder="1" applyAlignment="1">
      <alignment horizontal="center"/>
    </xf>
    <xf numFmtId="0" fontId="63" fillId="4" borderId="0" xfId="0" applyFont="1" applyFill="1" applyAlignment="1">
      <alignment horizontal="left"/>
    </xf>
    <xf numFmtId="0" fontId="63" fillId="4" borderId="48" xfId="0" applyFont="1" applyFill="1" applyBorder="1" applyAlignment="1">
      <alignment horizontal="left"/>
    </xf>
    <xf numFmtId="0" fontId="63" fillId="4" borderId="44" xfId="0" applyFont="1" applyFill="1" applyBorder="1" applyAlignment="1">
      <alignment horizontal="left"/>
    </xf>
    <xf numFmtId="0" fontId="59" fillId="4" borderId="17" xfId="0" applyFont="1" applyFill="1" applyBorder="1" applyAlignment="1">
      <alignment horizontal="center"/>
    </xf>
    <xf numFmtId="0" fontId="63" fillId="4" borderId="17" xfId="0" applyFont="1" applyFill="1" applyBorder="1" applyAlignment="1">
      <alignment horizontal="left"/>
    </xf>
    <xf numFmtId="49" fontId="63" fillId="4" borderId="17" xfId="0" applyNumberFormat="1" applyFont="1" applyFill="1" applyBorder="1" applyAlignment="1">
      <alignment horizontal="left"/>
    </xf>
    <xf numFmtId="0" fontId="63" fillId="4" borderId="17" xfId="0" applyFont="1" applyFill="1" applyBorder="1" applyAlignment="1">
      <alignment horizontal="center"/>
    </xf>
    <xf numFmtId="187" fontId="55" fillId="4" borderId="17" xfId="0" applyNumberFormat="1" applyFont="1" applyFill="1" applyBorder="1" applyAlignment="1">
      <alignment horizontal="center"/>
    </xf>
    <xf numFmtId="185" fontId="60" fillId="4" borderId="17" xfId="0" applyNumberFormat="1" applyFont="1" applyFill="1" applyBorder="1" applyAlignment="1">
      <alignment horizontal="center"/>
    </xf>
    <xf numFmtId="0" fontId="59" fillId="4" borderId="38" xfId="0" applyFont="1" applyFill="1" applyBorder="1" applyAlignment="1">
      <alignment horizontal="center"/>
    </xf>
    <xf numFmtId="14" fontId="5" fillId="2" borderId="1" xfId="0" quotePrefix="1" applyNumberFormat="1" applyFont="1" applyFill="1" applyBorder="1" applyAlignment="1">
      <alignment wrapText="1"/>
    </xf>
    <xf numFmtId="0" fontId="5" fillId="2" borderId="1" xfId="0" applyFont="1" applyFill="1" applyBorder="1" applyAlignment="1">
      <alignment wrapText="1"/>
    </xf>
    <xf numFmtId="0" fontId="26" fillId="3" borderId="2" xfId="0" applyFont="1" applyFill="1" applyBorder="1" applyAlignment="1">
      <alignment horizontal="left"/>
    </xf>
    <xf numFmtId="0" fontId="26" fillId="3" borderId="3" xfId="0" applyFont="1" applyFill="1" applyBorder="1" applyAlignment="1">
      <alignment horizontal="left"/>
    </xf>
    <xf numFmtId="0" fontId="26" fillId="3" borderId="4" xfId="0" applyFont="1" applyFill="1" applyBorder="1" applyAlignment="1">
      <alignment horizontal="left"/>
    </xf>
    <xf numFmtId="0" fontId="15" fillId="4" borderId="37" xfId="0" applyFont="1" applyFill="1" applyBorder="1" applyAlignment="1">
      <alignment horizontal="left"/>
    </xf>
    <xf numFmtId="0" fontId="15" fillId="4" borderId="38" xfId="0" applyFont="1" applyFill="1" applyBorder="1" applyAlignment="1">
      <alignment horizontal="left"/>
    </xf>
    <xf numFmtId="0" fontId="15" fillId="4" borderId="44" xfId="0" applyFont="1" applyFill="1" applyBorder="1" applyAlignment="1">
      <alignment horizontal="left"/>
    </xf>
    <xf numFmtId="0" fontId="15" fillId="4" borderId="39" xfId="0" applyFont="1" applyFill="1" applyBorder="1" applyAlignment="1">
      <alignment horizontal="left"/>
    </xf>
    <xf numFmtId="0" fontId="6" fillId="0" borderId="48" xfId="0" applyFont="1" applyBorder="1" applyAlignment="1">
      <alignment horizontal="left"/>
    </xf>
    <xf numFmtId="0" fontId="6" fillId="0" borderId="30" xfId="0" applyFont="1" applyBorder="1" applyAlignment="1">
      <alignment horizontal="left"/>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0" fillId="0" borderId="3" xfId="0" applyFill="1" applyBorder="1" applyAlignment="1">
      <alignment horizontal="center" wrapText="1"/>
    </xf>
    <xf numFmtId="0" fontId="6" fillId="0" borderId="52" xfId="0" applyFont="1" applyBorder="1" applyAlignment="1">
      <alignment horizontal="center"/>
    </xf>
    <xf numFmtId="0" fontId="6" fillId="0" borderId="17" xfId="0" applyFont="1" applyBorder="1" applyAlignment="1">
      <alignment horizontal="center"/>
    </xf>
    <xf numFmtId="0" fontId="34" fillId="2" borderId="30" xfId="0" applyFont="1" applyFill="1" applyBorder="1" applyAlignment="1">
      <alignment horizontal="left" wrapText="1"/>
    </xf>
    <xf numFmtId="0" fontId="0" fillId="2" borderId="30" xfId="0" applyFill="1" applyBorder="1" applyAlignment="1">
      <alignment horizontal="left" wrapText="1"/>
    </xf>
    <xf numFmtId="0" fontId="0" fillId="2" borderId="52" xfId="0" applyFill="1" applyBorder="1" applyAlignment="1">
      <alignment horizontal="left" wrapText="1"/>
    </xf>
    <xf numFmtId="0" fontId="6" fillId="0" borderId="48" xfId="0" applyFont="1" applyBorder="1" applyAlignment="1">
      <alignment horizontal="center"/>
    </xf>
    <xf numFmtId="0" fontId="34" fillId="2" borderId="48" xfId="0" applyFont="1" applyFill="1" applyBorder="1" applyAlignment="1">
      <alignment horizontal="left" wrapText="1"/>
    </xf>
    <xf numFmtId="0" fontId="34" fillId="2" borderId="52" xfId="0" applyFont="1" applyFill="1" applyBorder="1" applyAlignment="1">
      <alignment horizontal="left" wrapText="1"/>
    </xf>
    <xf numFmtId="0" fontId="34" fillId="2" borderId="48" xfId="0" applyFont="1" applyFill="1" applyBorder="1" applyAlignment="1">
      <alignment horizontal="left"/>
    </xf>
    <xf numFmtId="0" fontId="34" fillId="2" borderId="30" xfId="0" applyFont="1" applyFill="1" applyBorder="1" applyAlignment="1">
      <alignment horizontal="left"/>
    </xf>
    <xf numFmtId="0" fontId="34" fillId="2" borderId="52" xfId="0" applyFont="1" applyFill="1" applyBorder="1" applyAlignment="1">
      <alignment horizontal="left"/>
    </xf>
    <xf numFmtId="0" fontId="31" fillId="4" borderId="37" xfId="0" applyFont="1" applyFill="1" applyBorder="1" applyAlignment="1">
      <alignment horizontal="left"/>
    </xf>
    <xf numFmtId="0" fontId="31" fillId="4" borderId="38" xfId="0" applyFont="1" applyFill="1" applyBorder="1" applyAlignment="1">
      <alignment horizontal="left"/>
    </xf>
    <xf numFmtId="0" fontId="31" fillId="4" borderId="39" xfId="0" applyFont="1" applyFill="1" applyBorder="1" applyAlignment="1">
      <alignment horizontal="left"/>
    </xf>
    <xf numFmtId="0" fontId="31" fillId="4" borderId="27" xfId="0" applyFont="1" applyFill="1" applyBorder="1" applyAlignment="1">
      <alignment horizontal="left"/>
    </xf>
    <xf numFmtId="0" fontId="31" fillId="4" borderId="17" xfId="0" applyFont="1" applyFill="1" applyBorder="1" applyAlignment="1">
      <alignment horizontal="left"/>
    </xf>
    <xf numFmtId="0" fontId="31" fillId="4" borderId="33" xfId="0" applyFont="1" applyFill="1" applyBorder="1" applyAlignment="1">
      <alignment horizontal="left"/>
    </xf>
    <xf numFmtId="0" fontId="9" fillId="5" borderId="5" xfId="0" applyFont="1" applyFill="1" applyBorder="1" applyAlignment="1">
      <alignment horizontal="center"/>
    </xf>
    <xf numFmtId="0" fontId="9" fillId="5" borderId="6" xfId="0" applyFont="1" applyFill="1" applyBorder="1" applyAlignment="1">
      <alignment horizontal="center"/>
    </xf>
    <xf numFmtId="0" fontId="9" fillId="5" borderId="7" xfId="0" applyFont="1" applyFill="1" applyBorder="1" applyAlignment="1">
      <alignment horizontal="center"/>
    </xf>
    <xf numFmtId="0" fontId="22" fillId="3" borderId="60" xfId="0" applyFont="1" applyFill="1" applyBorder="1" applyAlignment="1">
      <alignment horizontal="left" wrapText="1"/>
    </xf>
    <xf numFmtId="0" fontId="22" fillId="0" borderId="18" xfId="0" applyFont="1" applyBorder="1" applyAlignment="1">
      <alignment horizontal="left" wrapText="1"/>
    </xf>
    <xf numFmtId="0" fontId="22" fillId="0" borderId="61" xfId="0" applyFont="1" applyBorder="1" applyAlignment="1">
      <alignment horizontal="left" wrapText="1"/>
    </xf>
    <xf numFmtId="14" fontId="5" fillId="2" borderId="0" xfId="0" applyNumberFormat="1" applyFont="1" applyFill="1" applyBorder="1" applyAlignment="1">
      <alignment horizontal="center"/>
    </xf>
    <xf numFmtId="0" fontId="9" fillId="5" borderId="28" xfId="0" applyFont="1" applyFill="1" applyBorder="1" applyAlignment="1">
      <alignment horizontal="center"/>
    </xf>
    <xf numFmtId="0" fontId="9" fillId="5" borderId="21" xfId="0" applyFont="1" applyFill="1" applyBorder="1" applyAlignment="1">
      <alignment horizontal="center"/>
    </xf>
    <xf numFmtId="0" fontId="9" fillId="5" borderId="53" xfId="0" applyFont="1" applyFill="1" applyBorder="1" applyAlignment="1">
      <alignment horizontal="center"/>
    </xf>
    <xf numFmtId="0" fontId="9" fillId="5" borderId="29" xfId="0" applyFont="1" applyFill="1" applyBorder="1" applyAlignment="1">
      <alignment horizontal="center"/>
    </xf>
    <xf numFmtId="0" fontId="9" fillId="2" borderId="1" xfId="0" applyFont="1" applyFill="1" applyBorder="1" applyAlignment="1">
      <alignment horizontal="left" wrapText="1"/>
    </xf>
    <xf numFmtId="0" fontId="28" fillId="2" borderId="1" xfId="0" applyFont="1" applyFill="1" applyBorder="1" applyAlignment="1">
      <alignment horizontal="left" wrapText="1"/>
    </xf>
    <xf numFmtId="0" fontId="9" fillId="0" borderId="1" xfId="0" applyFont="1" applyBorder="1" applyAlignment="1">
      <alignment horizontal="right"/>
    </xf>
    <xf numFmtId="0" fontId="28" fillId="0" borderId="51" xfId="0" applyFont="1" applyBorder="1" applyAlignment="1">
      <alignment horizontal="right"/>
    </xf>
    <xf numFmtId="0" fontId="26" fillId="3" borderId="2" xfId="0" applyFont="1" applyFill="1" applyBorder="1" applyAlignment="1">
      <alignment horizontal="center"/>
    </xf>
    <xf numFmtId="0" fontId="26" fillId="3" borderId="3" xfId="0" applyFont="1" applyFill="1" applyBorder="1" applyAlignment="1">
      <alignment horizontal="center"/>
    </xf>
    <xf numFmtId="0" fontId="26" fillId="3" borderId="4" xfId="0" applyFont="1" applyFill="1" applyBorder="1" applyAlignment="1">
      <alignment horizontal="center"/>
    </xf>
    <xf numFmtId="0" fontId="31" fillId="4" borderId="28" xfId="0" applyFont="1" applyFill="1" applyBorder="1" applyAlignment="1">
      <alignment horizontal="left"/>
    </xf>
    <xf numFmtId="0" fontId="31" fillId="4" borderId="21" xfId="0" applyFont="1" applyFill="1" applyBorder="1" applyAlignment="1">
      <alignment horizontal="left"/>
    </xf>
    <xf numFmtId="0" fontId="31" fillId="4" borderId="29" xfId="0" applyFont="1" applyFill="1" applyBorder="1" applyAlignment="1">
      <alignment horizontal="left"/>
    </xf>
    <xf numFmtId="0" fontId="9" fillId="4" borderId="2" xfId="0" applyFont="1" applyFill="1" applyBorder="1" applyAlignment="1">
      <alignment horizontal="center"/>
    </xf>
    <xf numFmtId="0" fontId="9" fillId="4" borderId="3" xfId="0" applyFont="1" applyFill="1" applyBorder="1" applyAlignment="1">
      <alignment horizontal="center"/>
    </xf>
    <xf numFmtId="0" fontId="9" fillId="4" borderId="4" xfId="0" applyFont="1" applyFill="1" applyBorder="1" applyAlignment="1">
      <alignment horizontal="center"/>
    </xf>
    <xf numFmtId="0" fontId="5" fillId="0" borderId="51" xfId="0" applyFont="1" applyBorder="1" applyAlignment="1">
      <alignment horizontal="right"/>
    </xf>
    <xf numFmtId="0" fontId="12" fillId="5" borderId="5" xfId="0" applyFont="1" applyFill="1" applyBorder="1" applyAlignment="1">
      <alignment horizontal="center"/>
    </xf>
    <xf numFmtId="0" fontId="12" fillId="5" borderId="6" xfId="0" applyFont="1" applyFill="1" applyBorder="1" applyAlignment="1">
      <alignment horizontal="center"/>
    </xf>
    <xf numFmtId="0" fontId="12" fillId="5" borderId="7" xfId="0" applyFont="1" applyFill="1" applyBorder="1" applyAlignment="1">
      <alignment horizontal="center"/>
    </xf>
    <xf numFmtId="0" fontId="5" fillId="2" borderId="1" xfId="0" applyFont="1" applyFill="1" applyBorder="1" applyAlignment="1">
      <alignment horizontal="left" wrapText="1"/>
    </xf>
    <xf numFmtId="0" fontId="9" fillId="4" borderId="6" xfId="0" applyFont="1" applyFill="1" applyBorder="1" applyAlignment="1">
      <alignment horizontal="center"/>
    </xf>
    <xf numFmtId="0" fontId="9" fillId="4" borderId="7" xfId="0" applyFont="1" applyFill="1" applyBorder="1" applyAlignment="1">
      <alignment horizontal="center"/>
    </xf>
    <xf numFmtId="0" fontId="9" fillId="5" borderId="62" xfId="0" applyFont="1" applyFill="1" applyBorder="1" applyAlignment="1">
      <alignment horizontal="left" vertical="center"/>
    </xf>
    <xf numFmtId="0" fontId="9" fillId="5" borderId="1" xfId="0" applyFont="1" applyFill="1" applyBorder="1" applyAlignment="1">
      <alignment horizontal="left" vertical="center"/>
    </xf>
    <xf numFmtId="0" fontId="5" fillId="2" borderId="3" xfId="0" applyFont="1" applyFill="1" applyBorder="1" applyAlignment="1">
      <alignment horizontal="left"/>
    </xf>
    <xf numFmtId="0" fontId="23" fillId="0" borderId="0" xfId="0" applyFont="1" applyFill="1" applyBorder="1" applyAlignment="1">
      <alignment horizontal="center" wrapText="1"/>
    </xf>
    <xf numFmtId="0" fontId="22" fillId="3" borderId="58"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5" fillId="0" borderId="0" xfId="0" applyFont="1" applyFill="1" applyBorder="1" applyAlignment="1">
      <alignment horizontal="center" wrapText="1"/>
    </xf>
    <xf numFmtId="0" fontId="24" fillId="0" borderId="0" xfId="0" applyFont="1" applyFill="1" applyBorder="1" applyAlignment="1">
      <alignment horizontal="center" wrapText="1"/>
    </xf>
    <xf numFmtId="0" fontId="9" fillId="5" borderId="2" xfId="0" applyFont="1" applyFill="1" applyBorder="1" applyAlignment="1">
      <alignment horizontal="center" wrapText="1"/>
    </xf>
    <xf numFmtId="0" fontId="5" fillId="5" borderId="3" xfId="0" applyFont="1" applyFill="1" applyBorder="1" applyAlignment="1">
      <alignment horizontal="center" wrapText="1"/>
    </xf>
    <xf numFmtId="0" fontId="5" fillId="5" borderId="4" xfId="0" applyFont="1" applyFill="1" applyBorder="1" applyAlignment="1">
      <alignment horizont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22" fillId="3" borderId="18" xfId="0" applyFont="1" applyFill="1" applyBorder="1" applyAlignment="1">
      <alignment horizontal="left" wrapText="1"/>
    </xf>
    <xf numFmtId="0" fontId="22" fillId="3" borderId="61" xfId="0" applyFont="1" applyFill="1" applyBorder="1" applyAlignment="1">
      <alignment horizontal="left"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5" fillId="2" borderId="1" xfId="0" applyFont="1" applyFill="1" applyBorder="1" applyAlignment="1">
      <alignment horizontal="left"/>
    </xf>
    <xf numFmtId="0" fontId="32" fillId="5" borderId="2" xfId="0" applyFont="1" applyFill="1" applyBorder="1" applyAlignment="1">
      <alignment horizontal="center"/>
    </xf>
    <xf numFmtId="0" fontId="32" fillId="5" borderId="4" xfId="0" applyFont="1" applyFill="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xf numFmtId="0" fontId="32" fillId="0" borderId="4" xfId="0" applyFont="1" applyBorder="1" applyAlignment="1">
      <alignment horizontal="center"/>
    </xf>
    <xf numFmtId="0" fontId="32" fillId="5" borderId="3" xfId="0" applyFont="1" applyFill="1" applyBorder="1" applyAlignment="1">
      <alignment horizontal="center"/>
    </xf>
    <xf numFmtId="0" fontId="32" fillId="0" borderId="5" xfId="0" applyFont="1" applyBorder="1" applyAlignment="1">
      <alignment horizontal="center"/>
    </xf>
    <xf numFmtId="0" fontId="32" fillId="0" borderId="6" xfId="0" applyFont="1" applyBorder="1" applyAlignment="1">
      <alignment horizontal="center"/>
    </xf>
    <xf numFmtId="0" fontId="32" fillId="0" borderId="7" xfId="0" applyFont="1" applyBorder="1" applyAlignment="1">
      <alignment horizontal="center"/>
    </xf>
    <xf numFmtId="0" fontId="34" fillId="5" borderId="2" xfId="0" applyFont="1" applyFill="1" applyBorder="1" applyAlignment="1">
      <alignment horizontal="center"/>
    </xf>
    <xf numFmtId="0" fontId="34" fillId="5" borderId="3" xfId="0" applyFont="1" applyFill="1" applyBorder="1" applyAlignment="1">
      <alignment horizontal="center"/>
    </xf>
    <xf numFmtId="0" fontId="0" fillId="2" borderId="1" xfId="0" applyFill="1" applyBorder="1" applyAlignment="1">
      <alignment horizontal="center"/>
    </xf>
    <xf numFmtId="0" fontId="35" fillId="3" borderId="2" xfId="0" applyFont="1" applyFill="1" applyBorder="1" applyAlignment="1">
      <alignment horizontal="left"/>
    </xf>
    <xf numFmtId="0" fontId="35" fillId="3" borderId="4" xfId="0" applyFont="1" applyFill="1" applyBorder="1" applyAlignment="1">
      <alignment horizontal="left"/>
    </xf>
    <xf numFmtId="0" fontId="34" fillId="4" borderId="52" xfId="0" applyFont="1" applyFill="1" applyBorder="1" applyAlignment="1">
      <alignment horizontal="left"/>
    </xf>
    <xf numFmtId="0" fontId="34" fillId="4" borderId="48" xfId="0" applyFont="1" applyFill="1" applyBorder="1" applyAlignment="1">
      <alignment horizontal="left"/>
    </xf>
    <xf numFmtId="0" fontId="0" fillId="5" borderId="2" xfId="0" applyFill="1" applyBorder="1" applyAlignment="1">
      <alignment horizontal="center"/>
    </xf>
    <xf numFmtId="0" fontId="0" fillId="5" borderId="3" xfId="0" applyFill="1" applyBorder="1" applyAlignment="1">
      <alignment horizontal="center"/>
    </xf>
    <xf numFmtId="0" fontId="34" fillId="4" borderId="65" xfId="0" applyFont="1" applyFill="1" applyBorder="1" applyAlignment="1">
      <alignment horizontal="left"/>
    </xf>
    <xf numFmtId="0" fontId="34" fillId="4" borderId="54" xfId="0" applyFont="1" applyFill="1" applyBorder="1" applyAlignment="1">
      <alignment horizontal="left"/>
    </xf>
    <xf numFmtId="0" fontId="21" fillId="3" borderId="28" xfId="0" applyFont="1" applyFill="1" applyBorder="1" applyAlignment="1">
      <alignment horizontal="left"/>
    </xf>
    <xf numFmtId="0" fontId="21" fillId="3" borderId="29" xfId="0" applyFont="1" applyFill="1" applyBorder="1" applyAlignment="1">
      <alignment horizontal="left"/>
    </xf>
    <xf numFmtId="0" fontId="21" fillId="3" borderId="13" xfId="0" applyFont="1" applyFill="1" applyBorder="1" applyAlignment="1">
      <alignment horizontal="left"/>
    </xf>
    <xf numFmtId="0" fontId="21" fillId="3" borderId="15" xfId="0" applyFont="1" applyFill="1" applyBorder="1" applyAlignment="1">
      <alignment horizontal="left"/>
    </xf>
    <xf numFmtId="0" fontId="34" fillId="4" borderId="19" xfId="0" applyFont="1" applyFill="1" applyBorder="1" applyAlignment="1">
      <alignment horizontal="left"/>
    </xf>
    <xf numFmtId="0" fontId="34" fillId="4" borderId="53" xfId="0" applyFont="1" applyFill="1" applyBorder="1" applyAlignment="1">
      <alignment horizontal="left"/>
    </xf>
    <xf numFmtId="0" fontId="21" fillId="3" borderId="19" xfId="0" applyFont="1" applyFill="1" applyBorder="1" applyAlignment="1">
      <alignment horizontal="left"/>
    </xf>
    <xf numFmtId="0" fontId="21" fillId="3" borderId="53" xfId="0" applyFont="1" applyFill="1" applyBorder="1" applyAlignment="1">
      <alignment horizontal="left"/>
    </xf>
    <xf numFmtId="0" fontId="34" fillId="4" borderId="17" xfId="0" applyFont="1" applyFill="1" applyBorder="1" applyAlignment="1">
      <alignment horizontal="left"/>
    </xf>
    <xf numFmtId="0" fontId="34" fillId="4" borderId="33" xfId="0" applyFont="1" applyFill="1" applyBorder="1" applyAlignment="1">
      <alignment horizontal="left"/>
    </xf>
    <xf numFmtId="0" fontId="34" fillId="4" borderId="21" xfId="0" applyFont="1" applyFill="1" applyBorder="1" applyAlignment="1">
      <alignment horizontal="left"/>
    </xf>
    <xf numFmtId="0" fontId="34" fillId="4" borderId="29" xfId="0" applyFont="1" applyFill="1" applyBorder="1" applyAlignment="1">
      <alignment horizontal="left"/>
    </xf>
    <xf numFmtId="0" fontId="34" fillId="4" borderId="38" xfId="0" applyFont="1" applyFill="1" applyBorder="1" applyAlignment="1">
      <alignment horizontal="left"/>
    </xf>
    <xf numFmtId="0" fontId="34" fillId="4" borderId="39" xfId="0" applyFont="1" applyFill="1" applyBorder="1" applyAlignment="1">
      <alignment horizontal="left"/>
    </xf>
    <xf numFmtId="0" fontId="32" fillId="4" borderId="5" xfId="0" applyFont="1" applyFill="1" applyBorder="1" applyAlignment="1">
      <alignment horizontal="left"/>
    </xf>
    <xf numFmtId="0" fontId="32" fillId="4" borderId="7" xfId="0" applyFont="1" applyFill="1" applyBorder="1" applyAlignment="1">
      <alignment horizontal="left"/>
    </xf>
    <xf numFmtId="0" fontId="0" fillId="5" borderId="62" xfId="0" applyFill="1" applyBorder="1" applyAlignment="1">
      <alignment horizontal="center"/>
    </xf>
    <xf numFmtId="0" fontId="0" fillId="5" borderId="1" xfId="0" applyFill="1" applyBorder="1" applyAlignment="1">
      <alignment horizontal="center"/>
    </xf>
    <xf numFmtId="0" fontId="32" fillId="5" borderId="62" xfId="0" applyFont="1" applyFill="1" applyBorder="1" applyAlignment="1">
      <alignment horizontal="center"/>
    </xf>
    <xf numFmtId="0" fontId="32" fillId="5" borderId="1" xfId="0" applyFont="1" applyFill="1" applyBorder="1" applyAlignment="1">
      <alignment horizontal="center"/>
    </xf>
  </cellXfs>
  <cellStyles count="4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te" xfId="37"/>
    <cellStyle name="Output" xfId="38"/>
    <cellStyle name="Percent" xfId="39" builtinId="5"/>
    <cellStyle name="Title" xfId="40"/>
    <cellStyle name="Total" xfId="41"/>
    <cellStyle name="Warning Text" xfId="42"/>
  </cellStyles>
  <dxfs count="0"/>
  <tableStyles count="0" defaultTableStyle="TableStyleMedium9"/>
</styleSheet>
</file>

<file path=xl/_rels/workbook.xml.rels><?xml version="1.0" encoding="UTF-8" standalone="yes"?>
<Relationships xmlns="http://schemas.openxmlformats.org/package/2006/relationships"><Relationship Id="rId19"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theme" Target="theme/theme1.xml"/><Relationship Id="rId17"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8"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1" enableFormatConditionsCalculation="0">
    <pageSetUpPr fitToPage="1"/>
  </sheetPr>
  <dimension ref="A1:AB57"/>
  <sheetViews>
    <sheetView tabSelected="1" topLeftCell="C1" zoomScaleNormal="75" zoomScaleSheetLayoutView="70" zoomScalePageLayoutView="75" workbookViewId="0">
      <selection activeCell="R18" sqref="R18"/>
    </sheetView>
  </sheetViews>
  <sheetFormatPr baseColWidth="10" defaultColWidth="8.83203125" defaultRowHeight="12"/>
  <cols>
    <col min="1" max="1" width="8.1640625" customWidth="1"/>
    <col min="2" max="5" width="6.83203125" customWidth="1"/>
    <col min="6" max="6" width="6" customWidth="1"/>
    <col min="7" max="7" width="6.6640625" customWidth="1"/>
    <col min="8" max="8" width="6.33203125" bestFit="1" customWidth="1"/>
    <col min="9" max="9" width="7.5" customWidth="1"/>
    <col min="10" max="11" width="6" customWidth="1"/>
    <col min="12" max="12" width="7" customWidth="1"/>
    <col min="13" max="13" width="6.83203125" customWidth="1"/>
    <col min="14" max="14" width="8.6640625" customWidth="1"/>
    <col min="15" max="15" width="8.6640625" hidden="1" customWidth="1"/>
    <col min="16" max="17" width="8.6640625" customWidth="1"/>
    <col min="18" max="18" width="5.83203125" customWidth="1"/>
    <col min="19" max="19" width="6.33203125" customWidth="1"/>
    <col min="20" max="20" width="8.33203125" customWidth="1"/>
    <col min="21" max="21" width="6.6640625" customWidth="1"/>
    <col min="22" max="22" width="7.5" customWidth="1"/>
    <col min="23" max="23" width="8.6640625" customWidth="1"/>
    <col min="24" max="24" width="9.83203125" customWidth="1"/>
    <col min="25" max="25" width="9.5" hidden="1" customWidth="1"/>
    <col min="26" max="26" width="11.6640625" hidden="1" customWidth="1"/>
    <col min="27" max="27" width="14.83203125" hidden="1" customWidth="1"/>
    <col min="28" max="28" width="25.5" hidden="1" customWidth="1"/>
    <col min="29" max="29" width="11.5" customWidth="1"/>
  </cols>
  <sheetData>
    <row r="1" spans="1:28">
      <c r="A1" s="280" t="s">
        <v>106</v>
      </c>
    </row>
    <row r="2" spans="1:28" ht="19.5" customHeight="1" thickBot="1">
      <c r="A2" s="19" t="s">
        <v>63</v>
      </c>
      <c r="C2" s="577" t="s">
        <v>129</v>
      </c>
      <c r="D2" s="577"/>
      <c r="E2" s="577"/>
      <c r="F2" s="577"/>
      <c r="G2" s="577"/>
      <c r="H2" s="577"/>
      <c r="I2" s="577"/>
      <c r="J2" s="577"/>
      <c r="K2" s="292" t="s">
        <v>20</v>
      </c>
      <c r="L2" s="576">
        <v>39655</v>
      </c>
      <c r="M2" s="577"/>
    </row>
    <row r="3" spans="1:28" ht="18.75" customHeight="1" thickBot="1">
      <c r="A3" s="12" t="s">
        <v>16</v>
      </c>
      <c r="B3" s="13"/>
      <c r="C3" s="13"/>
      <c r="D3" s="13"/>
      <c r="E3" s="14"/>
      <c r="F3" s="12" t="s">
        <v>6</v>
      </c>
      <c r="G3" s="13"/>
      <c r="H3" s="13"/>
      <c r="I3" s="13"/>
      <c r="J3" s="106" t="s">
        <v>7</v>
      </c>
      <c r="K3" s="107"/>
      <c r="L3" s="107"/>
      <c r="M3" s="107"/>
      <c r="N3" s="108"/>
      <c r="O3" s="13"/>
      <c r="P3" s="12" t="s">
        <v>26</v>
      </c>
      <c r="Q3" s="13"/>
      <c r="R3" s="13"/>
      <c r="S3" s="13"/>
      <c r="T3" s="13"/>
      <c r="U3" s="14"/>
      <c r="V3" s="114" t="s">
        <v>8</v>
      </c>
      <c r="W3" s="113"/>
      <c r="X3" s="33"/>
    </row>
    <row r="4" spans="1:28" s="1" customFormat="1" ht="36.75" customHeight="1" thickBot="1">
      <c r="A4" s="578" t="s">
        <v>129</v>
      </c>
      <c r="B4" s="579"/>
      <c r="C4" s="579"/>
      <c r="D4" s="579"/>
      <c r="E4" s="580"/>
      <c r="F4" s="9" t="s">
        <v>19</v>
      </c>
      <c r="G4" s="10" t="s">
        <v>17</v>
      </c>
      <c r="H4" s="10" t="s">
        <v>18</v>
      </c>
      <c r="I4" s="11" t="s">
        <v>9</v>
      </c>
      <c r="J4" s="37" t="s">
        <v>10</v>
      </c>
      <c r="K4" s="38" t="s">
        <v>11</v>
      </c>
      <c r="L4" s="38" t="s">
        <v>12</v>
      </c>
      <c r="M4" s="112" t="s">
        <v>13</v>
      </c>
      <c r="N4" s="156" t="s">
        <v>4</v>
      </c>
      <c r="O4" s="27" t="s">
        <v>42</v>
      </c>
      <c r="P4" s="9" t="s">
        <v>65</v>
      </c>
      <c r="Q4" s="10" t="s">
        <v>64</v>
      </c>
      <c r="R4" s="115" t="s">
        <v>66</v>
      </c>
      <c r="S4" s="115" t="s">
        <v>67</v>
      </c>
      <c r="T4" s="115" t="s">
        <v>68</v>
      </c>
      <c r="U4" s="159" t="s">
        <v>5</v>
      </c>
      <c r="V4" s="37" t="s">
        <v>23</v>
      </c>
      <c r="W4" s="109" t="s">
        <v>24</v>
      </c>
      <c r="X4" s="34"/>
      <c r="Z4" s="176" t="s">
        <v>49</v>
      </c>
      <c r="AA4" s="177" t="s">
        <v>50</v>
      </c>
      <c r="AB4" s="178" t="s">
        <v>51</v>
      </c>
    </row>
    <row r="5" spans="1:28" s="2" customFormat="1" ht="15.75" customHeight="1">
      <c r="A5" s="132">
        <v>1</v>
      </c>
      <c r="B5" s="558">
        <v>7.62</v>
      </c>
      <c r="C5" s="559" t="s">
        <v>133</v>
      </c>
      <c r="D5" s="554"/>
      <c r="E5" s="555"/>
      <c r="F5" s="543">
        <f ca="1">SUM('Period 1'!DG5)+('Period 2'!DG5)+(OT!DG5)+('Period 3'!DG5)</f>
        <v>0</v>
      </c>
      <c r="G5" s="154">
        <f ca="1">SUM('Period 1'!DH5)+('Period 2'!DH5)+(OT!DH5)+('Period 3'!DH5)</f>
        <v>0</v>
      </c>
      <c r="H5" s="544">
        <f ca="1">SUM('Period 1'!DI5)+('Period 2'!DI5)+(OT!DI5)+('Period 3'!DI5)</f>
        <v>10</v>
      </c>
      <c r="I5" s="142">
        <f ca="1">IF(B19=0,"",(SUM(F5:H5))/B19)</f>
        <v>0.25641025641025639</v>
      </c>
      <c r="J5" s="140">
        <f ca="1">SUM('Period 1'!DL5)+('Period 2'!DL5)+(OT!DL5)+('Period 3'!DL5)</f>
        <v>0</v>
      </c>
      <c r="K5" s="143" t="str">
        <f ca="1">IF(F5=0,"",J5/F5)</f>
        <v/>
      </c>
      <c r="L5" s="141">
        <f ca="1">SUM('Period 1'!DN5)+('Period 2'!DN5)+(OT!DN5)+('Period 3'!DN5)</f>
        <v>0</v>
      </c>
      <c r="M5" s="182" t="str">
        <f ca="1">IF(F5=0,"",L5/F5)</f>
        <v/>
      </c>
      <c r="N5" s="144" t="str">
        <f ca="1">IF(F5=0,"",(('Period 1'!DP5)+('Period 2'!DP5)+('Period 3'!DP5)+(OT!DP5))/F5)</f>
        <v/>
      </c>
      <c r="O5" s="160">
        <f ca="1">G5+H5</f>
        <v>10</v>
      </c>
      <c r="P5" s="147">
        <f ca="1">SUM('Period 1'!DQ5)+('Period 2'!DQ5)+(OT!DQ5)+('Period 3'!DQ5)</f>
        <v>34</v>
      </c>
      <c r="Q5" s="141">
        <f ca="1">SUM('Period 1'!DR5)+('Period 2'!DR5)+(OT!DR5)+('Period 3'!DR5)</f>
        <v>11</v>
      </c>
      <c r="R5" s="163">
        <f>IF(OR(O5=0,Z5=0),"0.00",(P5/O5)-(AA5/Z5))</f>
        <v>1.0896551724137931</v>
      </c>
      <c r="S5" s="163">
        <f>IF(OR(O5=0,Z5=0),"0.00",(Q5/O5)-(AB5/Z5))</f>
        <v>-0.72758620689655173</v>
      </c>
      <c r="T5" s="163">
        <f>R5-S5</f>
        <v>1.8172413793103448</v>
      </c>
      <c r="U5" s="164">
        <f>IF(O5=0,"0.00",(P5-Q5)/O5)</f>
        <v>2.2999999999999998</v>
      </c>
      <c r="V5" s="145">
        <f ca="1">Penalties!M4</f>
        <v>4</v>
      </c>
      <c r="W5" s="146">
        <f ca="1">Penalties!Q4</f>
        <v>0</v>
      </c>
      <c r="Z5" s="167">
        <f>B19-(SUM(F5:H5))</f>
        <v>29</v>
      </c>
      <c r="AA5" s="168">
        <f>L19-(P5+L5)</f>
        <v>67</v>
      </c>
      <c r="AB5" s="169">
        <f>L39-Q5</f>
        <v>53</v>
      </c>
    </row>
    <row r="6" spans="1:28" s="2" customFormat="1" ht="15.75" customHeight="1">
      <c r="A6" s="133">
        <v>2</v>
      </c>
      <c r="B6" s="558">
        <v>11</v>
      </c>
      <c r="C6" s="559" t="s">
        <v>134</v>
      </c>
      <c r="D6" s="560"/>
      <c r="E6" s="561"/>
      <c r="F6" s="543">
        <f ca="1">SUM('Period 1'!DG6)+('Period 2'!DG6)+(OT!DG6)+('Period 3'!DG6)</f>
        <v>10</v>
      </c>
      <c r="G6" s="141">
        <f ca="1">SUM('Period 1'!DH6)+('Period 2'!DH6)+(OT!DH6)+('Period 3'!DH6)</f>
        <v>0</v>
      </c>
      <c r="H6" s="544">
        <f ca="1">SUM('Period 1'!DI6)+('Period 2'!DI6)+(OT!DI6)+('Period 3'!DI6)</f>
        <v>3</v>
      </c>
      <c r="I6" s="142">
        <f ca="1">IF(B19=0,"",(SUM(F6:H6))/B19)</f>
        <v>0.33333333333333331</v>
      </c>
      <c r="J6" s="140">
        <f ca="1">SUM('Period 1'!DL6)+('Period 2'!DL6)+(OT!DL6)+('Period 3'!DL6)</f>
        <v>5</v>
      </c>
      <c r="K6" s="143">
        <f t="shared" ref="K6:K18" si="0">IF(F6=0,"",J6/F6)</f>
        <v>0.5</v>
      </c>
      <c r="L6" s="141">
        <f ca="1">SUM('Period 1'!DN6)+('Period 2'!DN6)+(OT!DN6)+('Period 3'!DN6)</f>
        <v>23</v>
      </c>
      <c r="M6" s="182">
        <f t="shared" ref="M6:M18" si="1">IF(F6=0,"",L6/F6)</f>
        <v>2.2999999999999998</v>
      </c>
      <c r="N6" s="144">
        <f ca="1">IF(F6=0,"",(('Period 1'!DP6)+('Period 2'!DP6)+('Period 3'!DP6)+(OT!DP6))/F6)</f>
        <v>0.3</v>
      </c>
      <c r="O6" s="161">
        <f t="shared" ref="O6:O18" si="2">G6+H6</f>
        <v>3</v>
      </c>
      <c r="P6" s="147">
        <f ca="1">SUM('Period 1'!DQ6)+('Period 2'!DQ6)+(OT!DQ6)+('Period 3'!DQ6)</f>
        <v>11</v>
      </c>
      <c r="Q6" s="141">
        <f ca="1">SUM('Period 1'!DR6)+('Period 2'!DR6)+(OT!DR6)+('Period 3'!DR6)</f>
        <v>11</v>
      </c>
      <c r="R6" s="163">
        <f t="shared" ref="R6:R18" si="3">IF(OR(O6=0,Z6=0),"0.00",(P6/O6)-(AA6/Z6))</f>
        <v>1.0897435897435894</v>
      </c>
      <c r="S6" s="163">
        <f t="shared" ref="S6:S18" si="4">IF(OR(O6=0,Z6=0),"0.00",(Q6/O6)-(AB6/Z6))</f>
        <v>1.6282051282051282</v>
      </c>
      <c r="T6" s="163">
        <f t="shared" ref="T6:T18" si="5">R6-S6</f>
        <v>-0.53846153846153877</v>
      </c>
      <c r="U6" s="164">
        <f t="shared" ref="U6:U18" si="6">IF(O6=0,"0.00",(P6-Q6)/O6)</f>
        <v>0</v>
      </c>
      <c r="V6" s="145">
        <f ca="1">Penalties!M5</f>
        <v>6</v>
      </c>
      <c r="W6" s="146">
        <f ca="1">Penalties!Q5</f>
        <v>0</v>
      </c>
      <c r="Z6" s="170">
        <f>B19-(SUM(F6:H6))</f>
        <v>26</v>
      </c>
      <c r="AA6" s="171">
        <f>L19-(P6+L6)</f>
        <v>67</v>
      </c>
      <c r="AB6" s="172">
        <f>L39-Q6</f>
        <v>53</v>
      </c>
    </row>
    <row r="7" spans="1:28" s="2" customFormat="1" ht="15.75" customHeight="1">
      <c r="A7" s="133">
        <v>3</v>
      </c>
      <c r="B7" s="558">
        <v>21</v>
      </c>
      <c r="C7" s="559" t="s">
        <v>135</v>
      </c>
      <c r="D7" s="560"/>
      <c r="E7" s="561"/>
      <c r="F7" s="543">
        <f ca="1">SUM('Period 1'!DG7)+('Period 2'!DG7)+(OT!DG7)+('Period 3'!DG7)</f>
        <v>1</v>
      </c>
      <c r="G7" s="141">
        <f ca="1">SUM('Period 1'!DH7)+('Period 2'!DH7)+(OT!DH7)+('Period 3'!DH7)</f>
        <v>0</v>
      </c>
      <c r="H7" s="544">
        <f ca="1">SUM('Period 1'!DI7)+('Period 2'!DI7)+(OT!DI7)+('Period 3'!DI7)</f>
        <v>19</v>
      </c>
      <c r="I7" s="142">
        <f ca="1">IF(B19=0,"",(SUM(F7:H7))/B19)</f>
        <v>0.51282051282051277</v>
      </c>
      <c r="J7" s="140">
        <f ca="1">SUM('Period 1'!DL7)+('Period 2'!DL7)+(OT!DL7)+('Period 3'!DL7)</f>
        <v>0</v>
      </c>
      <c r="K7" s="143">
        <f t="shared" si="0"/>
        <v>0</v>
      </c>
      <c r="L7" s="141">
        <f ca="1">SUM('Period 1'!DN7)+('Period 2'!DN7)+(OT!DN7)+('Period 3'!DN7)</f>
        <v>0</v>
      </c>
      <c r="M7" s="182">
        <f t="shared" si="1"/>
        <v>0</v>
      </c>
      <c r="N7" s="144">
        <f ca="1">IF(F7=0,"",(('Period 1'!DP7)+('Period 2'!DP7)+('Period 3'!DP7)+(OT!DP7))/F7)</f>
        <v>-7</v>
      </c>
      <c r="O7" s="161">
        <f t="shared" si="2"/>
        <v>19</v>
      </c>
      <c r="P7" s="147">
        <f ca="1">SUM('Period 1'!DQ7)+('Period 2'!DQ7)+(OT!DQ7)+('Period 3'!DQ7)</f>
        <v>34</v>
      </c>
      <c r="Q7" s="141">
        <f ca="1">SUM('Period 1'!DR7)+('Period 2'!DR7)+(OT!DR7)+('Period 3'!DR7)</f>
        <v>34</v>
      </c>
      <c r="R7" s="163">
        <f t="shared" si="3"/>
        <v>-1.7368421052631577</v>
      </c>
      <c r="S7" s="163">
        <f t="shared" si="4"/>
        <v>0.21052631578947367</v>
      </c>
      <c r="T7" s="163">
        <f t="shared" si="5"/>
        <v>-1.9473684210526314</v>
      </c>
      <c r="U7" s="164">
        <f t="shared" si="6"/>
        <v>0</v>
      </c>
      <c r="V7" s="145">
        <f ca="1">Penalties!M6</f>
        <v>11</v>
      </c>
      <c r="W7" s="146">
        <f ca="1">Penalties!Q6</f>
        <v>1</v>
      </c>
      <c r="Z7" s="170">
        <f>B19-(SUM(F7:H7))</f>
        <v>19</v>
      </c>
      <c r="AA7" s="171">
        <f>L19-(P7+L7)</f>
        <v>67</v>
      </c>
      <c r="AB7" s="172">
        <f>L39-Q7</f>
        <v>30</v>
      </c>
    </row>
    <row r="8" spans="1:28" s="2" customFormat="1" ht="15.75" customHeight="1">
      <c r="A8" s="133">
        <v>4</v>
      </c>
      <c r="B8" s="558">
        <v>33</v>
      </c>
      <c r="C8" s="559" t="s">
        <v>136</v>
      </c>
      <c r="D8" s="560"/>
      <c r="E8" s="561"/>
      <c r="F8" s="543">
        <f ca="1">SUM('Period 1'!DG8)+('Period 2'!DG8)+(OT!DG8)+('Period 3'!DG8)</f>
        <v>5</v>
      </c>
      <c r="G8" s="141">
        <f ca="1">SUM('Period 1'!DH8)+('Period 2'!DH8)+(OT!DH8)+('Period 3'!DH8)</f>
        <v>0</v>
      </c>
      <c r="H8" s="544">
        <f ca="1">SUM('Period 1'!DI8)+('Period 2'!DI8)+(OT!DI8)+('Period 3'!DI8)</f>
        <v>11</v>
      </c>
      <c r="I8" s="142">
        <f ca="1">IF(B19=0,"",(SUM(F8:H8))/B19)</f>
        <v>0.41025641025641024</v>
      </c>
      <c r="J8" s="140">
        <f ca="1">SUM('Period 1'!DL8)+('Period 2'!DL8)+(OT!DL8)+('Period 3'!DL8)</f>
        <v>2</v>
      </c>
      <c r="K8" s="143">
        <f t="shared" si="0"/>
        <v>0.4</v>
      </c>
      <c r="L8" s="141">
        <f ca="1">SUM('Period 1'!DN8)+('Period 2'!DN8)+(OT!DN8)+('Period 3'!DN8)</f>
        <v>19</v>
      </c>
      <c r="M8" s="182">
        <f t="shared" si="1"/>
        <v>3.8</v>
      </c>
      <c r="N8" s="144">
        <f ca="1">IF(F8=0,"",(('Period 1'!DP8)+('Period 2'!DP8)+('Period 3'!DP8)+(OT!DP8))/F8)</f>
        <v>3.4</v>
      </c>
      <c r="O8" s="161">
        <f t="shared" si="2"/>
        <v>11</v>
      </c>
      <c r="P8" s="147">
        <f ca="1">SUM('Period 1'!DQ8)+('Period 2'!DQ8)+(OT!DQ8)+('Period 3'!DQ8)</f>
        <v>35</v>
      </c>
      <c r="Q8" s="141">
        <f ca="1">SUM('Period 1'!DR8)+('Period 2'!DR8)+(OT!DR8)+('Period 3'!DR8)</f>
        <v>10</v>
      </c>
      <c r="R8" s="163">
        <f t="shared" si="3"/>
        <v>1.1383399209486162</v>
      </c>
      <c r="S8" s="163">
        <f t="shared" si="4"/>
        <v>-1.4387351778656128</v>
      </c>
      <c r="T8" s="163">
        <f t="shared" si="5"/>
        <v>2.577075098814229</v>
      </c>
      <c r="U8" s="164">
        <f t="shared" si="6"/>
        <v>2.2727272727272729</v>
      </c>
      <c r="V8" s="145">
        <f ca="1">Penalties!M7</f>
        <v>5</v>
      </c>
      <c r="W8" s="146">
        <f ca="1">Penalties!Q7</f>
        <v>2</v>
      </c>
      <c r="Z8" s="170">
        <f>B19-(SUM(F8:H8))</f>
        <v>23</v>
      </c>
      <c r="AA8" s="171">
        <f>L19-(P8+L8)</f>
        <v>47</v>
      </c>
      <c r="AB8" s="172">
        <f>L39-Q8</f>
        <v>54</v>
      </c>
    </row>
    <row r="9" spans="1:28" s="2" customFormat="1" ht="15.75" customHeight="1">
      <c r="A9" s="133">
        <v>5</v>
      </c>
      <c r="B9" s="562">
        <v>63</v>
      </c>
      <c r="C9" s="559" t="s">
        <v>137</v>
      </c>
      <c r="D9" s="560"/>
      <c r="E9" s="561"/>
      <c r="F9" s="543">
        <f ca="1">SUM('Period 1'!DG9)+('Period 2'!DG9)+(OT!DG9)+('Period 3'!DG9)</f>
        <v>0</v>
      </c>
      <c r="G9" s="141">
        <f ca="1">SUM('Period 1'!DH9)+('Period 2'!DH9)+(OT!DH9)+('Period 3'!DH9)</f>
        <v>13</v>
      </c>
      <c r="H9" s="544">
        <f ca="1">SUM('Period 1'!DI9)+('Period 2'!DI9)+(OT!DI9)+('Period 3'!DI9)</f>
        <v>0</v>
      </c>
      <c r="I9" s="142">
        <f ca="1">IF(B19=0,"",(SUM(F9:H9))/B19)</f>
        <v>0.33333333333333331</v>
      </c>
      <c r="J9" s="140">
        <f ca="1">SUM('Period 1'!DL9)+('Period 2'!DL9)+(OT!DL9)+('Period 3'!DL9)</f>
        <v>0</v>
      </c>
      <c r="K9" s="143" t="str">
        <f t="shared" si="0"/>
        <v/>
      </c>
      <c r="L9" s="141">
        <f ca="1">SUM('Period 1'!DN9)+('Period 2'!DN9)+(OT!DN9)+('Period 3'!DN9)</f>
        <v>0</v>
      </c>
      <c r="M9" s="182" t="str">
        <f t="shared" si="1"/>
        <v/>
      </c>
      <c r="N9" s="144" t="str">
        <f ca="1">IF(F9=0,"",(('Period 1'!DP9)+('Period 2'!DP9)+('Period 3'!DP9)+(OT!DP9))/F9)</f>
        <v/>
      </c>
      <c r="O9" s="161">
        <f t="shared" si="2"/>
        <v>13</v>
      </c>
      <c r="P9" s="147">
        <f ca="1">SUM('Period 1'!DQ9)+('Period 2'!DQ9)+(OT!DQ9)+('Period 3'!DQ9)</f>
        <v>28</v>
      </c>
      <c r="Q9" s="141">
        <f ca="1">SUM('Period 1'!DR9)+('Period 2'!DR9)+(OT!DR9)+('Period 3'!DR9)</f>
        <v>10</v>
      </c>
      <c r="R9" s="163">
        <f t="shared" si="3"/>
        <v>-0.65384615384615374</v>
      </c>
      <c r="S9" s="163">
        <f t="shared" si="4"/>
        <v>-1.3076923076923079</v>
      </c>
      <c r="T9" s="163">
        <f t="shared" si="5"/>
        <v>0.65384615384615419</v>
      </c>
      <c r="U9" s="164">
        <f t="shared" si="6"/>
        <v>1.3846153846153846</v>
      </c>
      <c r="V9" s="145">
        <f ca="1">Penalties!M8</f>
        <v>4</v>
      </c>
      <c r="W9" s="146">
        <f ca="1">Penalties!Q8</f>
        <v>0</v>
      </c>
      <c r="Z9" s="170">
        <f>B19-(SUM(F9:H9))</f>
        <v>26</v>
      </c>
      <c r="AA9" s="171">
        <f>L19-(P9+L9)</f>
        <v>73</v>
      </c>
      <c r="AB9" s="172">
        <f>L39-Q9</f>
        <v>54</v>
      </c>
    </row>
    <row r="10" spans="1:28" s="2" customFormat="1" ht="15.75" customHeight="1">
      <c r="A10" s="133">
        <v>6</v>
      </c>
      <c r="B10" s="558">
        <v>86</v>
      </c>
      <c r="C10" s="563" t="s">
        <v>138</v>
      </c>
      <c r="D10" s="560"/>
      <c r="E10" s="561"/>
      <c r="F10" s="543">
        <f ca="1">SUM('Period 1'!DG10)+('Period 2'!DG10)+(OT!DG10)+('Period 3'!DG10)</f>
        <v>0</v>
      </c>
      <c r="G10" s="141">
        <f ca="1">SUM('Period 1'!DH10)+('Period 2'!DH10)+(OT!DH10)+('Period 3'!DH10)</f>
        <v>0</v>
      </c>
      <c r="H10" s="544">
        <f ca="1">SUM('Period 1'!DI10)+('Period 2'!DI10)+(OT!DI10)+('Period 3'!DI10)</f>
        <v>17</v>
      </c>
      <c r="I10" s="142">
        <f ca="1">IF(B19=0,"",(SUM(F10:H10))/B19)</f>
        <v>0.4358974358974359</v>
      </c>
      <c r="J10" s="140">
        <f ca="1">SUM('Period 1'!DL10)+('Period 2'!DL10)+(OT!DL10)+('Period 3'!DL10)</f>
        <v>0</v>
      </c>
      <c r="K10" s="143" t="str">
        <f t="shared" si="0"/>
        <v/>
      </c>
      <c r="L10" s="141">
        <f ca="1">SUM('Period 1'!DN10)+('Period 2'!DN10)+(OT!DN10)+('Period 3'!DN10)</f>
        <v>0</v>
      </c>
      <c r="M10" s="182" t="str">
        <f t="shared" si="1"/>
        <v/>
      </c>
      <c r="N10" s="144" t="str">
        <f ca="1">IF(F10=0,"",(('Period 1'!DP10)+('Period 2'!DP10)+('Period 3'!DP10)+(OT!DP10))/F10)</f>
        <v/>
      </c>
      <c r="O10" s="161">
        <f t="shared" si="2"/>
        <v>17</v>
      </c>
      <c r="P10" s="147">
        <f ca="1">SUM('Period 1'!DQ10)+('Period 2'!DQ10)+(OT!DQ10)+('Period 3'!DQ10)</f>
        <v>47</v>
      </c>
      <c r="Q10" s="141">
        <f ca="1">SUM('Period 1'!DR10)+('Period 2'!DR10)+(OT!DR10)+('Period 3'!DR10)</f>
        <v>29</v>
      </c>
      <c r="R10" s="163">
        <f t="shared" si="3"/>
        <v>0.31016042780748654</v>
      </c>
      <c r="S10" s="163">
        <f t="shared" si="4"/>
        <v>0.11497326203208558</v>
      </c>
      <c r="T10" s="163">
        <f t="shared" si="5"/>
        <v>0.19518716577540096</v>
      </c>
      <c r="U10" s="164">
        <f t="shared" si="6"/>
        <v>1.0588235294117647</v>
      </c>
      <c r="V10" s="145">
        <f ca="1">Penalties!M9</f>
        <v>8</v>
      </c>
      <c r="W10" s="146">
        <f ca="1">Penalties!Q9</f>
        <v>3</v>
      </c>
      <c r="Z10" s="170">
        <f>B19-(SUM(F10:H10))</f>
        <v>22</v>
      </c>
      <c r="AA10" s="171">
        <f>L19-(P10+L10)</f>
        <v>54</v>
      </c>
      <c r="AB10" s="172">
        <f>L39-Q10</f>
        <v>35</v>
      </c>
    </row>
    <row r="11" spans="1:28" s="2" customFormat="1" ht="15.75" customHeight="1">
      <c r="A11" s="133">
        <v>7</v>
      </c>
      <c r="B11" s="558">
        <v>187</v>
      </c>
      <c r="C11" s="559" t="s">
        <v>139</v>
      </c>
      <c r="D11" s="556"/>
      <c r="E11" s="557"/>
      <c r="F11" s="543">
        <f ca="1">SUM('Period 1'!DG11)+('Period 2'!DG11)+(OT!DG11)+('Period 3'!DG11)</f>
        <v>0</v>
      </c>
      <c r="G11" s="141">
        <f ca="1">SUM('Period 1'!DH11)+('Period 2'!DH11)+(OT!DH11)+('Period 3'!DH11)</f>
        <v>19</v>
      </c>
      <c r="H11" s="544">
        <f ca="1">SUM('Period 1'!DI11)+('Period 2'!DI11)+(OT!DI11)+('Period 3'!DI11)</f>
        <v>0</v>
      </c>
      <c r="I11" s="142">
        <f ca="1">IF(B19=0,"",(SUM(F11:H11))/B19)</f>
        <v>0.48717948717948717</v>
      </c>
      <c r="J11" s="140">
        <f ca="1">SUM('Period 1'!DL11)+('Period 2'!DL11)+(OT!DL11)+('Period 3'!DL11)</f>
        <v>0</v>
      </c>
      <c r="K11" s="143" t="str">
        <f t="shared" si="0"/>
        <v/>
      </c>
      <c r="L11" s="141">
        <f ca="1">SUM('Period 1'!DN11)+('Period 2'!DN11)+(OT!DN11)+('Period 3'!DN11)</f>
        <v>0</v>
      </c>
      <c r="M11" s="182" t="str">
        <f t="shared" si="1"/>
        <v/>
      </c>
      <c r="N11" s="144" t="str">
        <f ca="1">IF(F11=0,"",(('Period 1'!DP11)+('Period 2'!DP11)+('Period 3'!DP11)+(OT!DP11))/F11)</f>
        <v/>
      </c>
      <c r="O11" s="161">
        <f t="shared" si="2"/>
        <v>19</v>
      </c>
      <c r="P11" s="147">
        <f ca="1">SUM('Period 1'!DQ11)+('Period 2'!DQ11)+(OT!DQ11)+('Period 3'!DQ11)</f>
        <v>57</v>
      </c>
      <c r="Q11" s="141">
        <f ca="1">SUM('Period 1'!DR11)+('Period 2'!DR11)+(OT!DR11)+('Period 3'!DR11)</f>
        <v>41</v>
      </c>
      <c r="R11" s="163">
        <f t="shared" si="3"/>
        <v>0.79999999999999982</v>
      </c>
      <c r="S11" s="163">
        <f t="shared" si="4"/>
        <v>1.0078947368421054</v>
      </c>
      <c r="T11" s="163">
        <f t="shared" si="5"/>
        <v>-0.20789473684210558</v>
      </c>
      <c r="U11" s="164">
        <f t="shared" si="6"/>
        <v>0.84210526315789469</v>
      </c>
      <c r="V11" s="145">
        <f ca="1">Penalties!M10</f>
        <v>8</v>
      </c>
      <c r="W11" s="146">
        <f ca="1">Penalties!Q10</f>
        <v>0</v>
      </c>
      <c r="Z11" s="170">
        <f>B19-(SUM(F11:H11))</f>
        <v>20</v>
      </c>
      <c r="AA11" s="171">
        <f>L19-(P11+L11)</f>
        <v>44</v>
      </c>
      <c r="AB11" s="172">
        <f>L39-Q11</f>
        <v>23</v>
      </c>
    </row>
    <row r="12" spans="1:28" s="2" customFormat="1" ht="15.75" customHeight="1">
      <c r="A12" s="133">
        <v>8</v>
      </c>
      <c r="B12" s="558">
        <v>666</v>
      </c>
      <c r="C12" s="559" t="s">
        <v>140</v>
      </c>
      <c r="D12" s="556"/>
      <c r="E12" s="557"/>
      <c r="F12" s="543">
        <f ca="1">SUM('Period 1'!DG12)+('Period 2'!DG12)+(OT!DG12)+('Period 3'!DG12)</f>
        <v>0</v>
      </c>
      <c r="G12" s="141">
        <f ca="1">SUM('Period 1'!DH12)+('Period 2'!DH12)+(OT!DH12)+('Period 3'!DH12)</f>
        <v>0</v>
      </c>
      <c r="H12" s="544">
        <f ca="1">SUM('Period 1'!DI12)+('Period 2'!DI12)+(OT!DI12)+('Period 3'!DI12)</f>
        <v>8</v>
      </c>
      <c r="I12" s="142">
        <f ca="1">IF(B19=0,"",(SUM(F12:H12))/B19)</f>
        <v>0.20512820512820512</v>
      </c>
      <c r="J12" s="140">
        <f ca="1">SUM('Period 1'!DL12)+('Period 2'!DL12)+(OT!DL12)+('Period 3'!DL12)</f>
        <v>0</v>
      </c>
      <c r="K12" s="143" t="str">
        <f t="shared" si="0"/>
        <v/>
      </c>
      <c r="L12" s="141">
        <f ca="1">SUM('Period 1'!DN12)+('Period 2'!DN12)+(OT!DN12)+('Period 3'!DN12)</f>
        <v>0</v>
      </c>
      <c r="M12" s="182" t="str">
        <f t="shared" si="1"/>
        <v/>
      </c>
      <c r="N12" s="144" t="str">
        <f ca="1">IF(F12=0,"",(('Period 1'!DP12)+('Period 2'!DP12)+('Period 3'!DP12)+(OT!DP12))/F12)</f>
        <v/>
      </c>
      <c r="O12" s="161">
        <f t="shared" si="2"/>
        <v>8</v>
      </c>
      <c r="P12" s="147">
        <f ca="1">SUM('Period 1'!DQ12)+('Period 2'!DQ12)+(OT!DQ12)+('Period 3'!DQ12)</f>
        <v>12</v>
      </c>
      <c r="Q12" s="141">
        <f ca="1">SUM('Period 1'!DR12)+('Period 2'!DR12)+(OT!DR12)+('Period 3'!DR12)</f>
        <v>9</v>
      </c>
      <c r="R12" s="163">
        <f t="shared" si="3"/>
        <v>-1.370967741935484</v>
      </c>
      <c r="S12" s="163">
        <f t="shared" si="4"/>
        <v>-0.64919354838709675</v>
      </c>
      <c r="T12" s="163">
        <f t="shared" si="5"/>
        <v>-0.72177419354838723</v>
      </c>
      <c r="U12" s="164">
        <f t="shared" si="6"/>
        <v>0.375</v>
      </c>
      <c r="V12" s="145">
        <f ca="1">Penalties!M11</f>
        <v>2</v>
      </c>
      <c r="W12" s="146">
        <f ca="1">Penalties!Q11</f>
        <v>0</v>
      </c>
      <c r="Z12" s="170">
        <f>B19-(SUM(F12:H12))</f>
        <v>31</v>
      </c>
      <c r="AA12" s="171">
        <f>L19-(P12+L12)</f>
        <v>89</v>
      </c>
      <c r="AB12" s="172">
        <f>L39-Q12</f>
        <v>55</v>
      </c>
    </row>
    <row r="13" spans="1:28" s="2" customFormat="1" ht="15.75" customHeight="1">
      <c r="A13" s="133">
        <v>9</v>
      </c>
      <c r="B13" s="558">
        <v>808</v>
      </c>
      <c r="C13" s="559" t="s">
        <v>141</v>
      </c>
      <c r="D13" s="560"/>
      <c r="E13" s="561"/>
      <c r="F13" s="543">
        <f ca="1">SUM('Period 1'!DG13)+('Period 2'!DG13)+(OT!DG13)+('Period 3'!DG13)</f>
        <v>1</v>
      </c>
      <c r="G13" s="141">
        <f ca="1">SUM('Period 1'!DH13)+('Period 2'!DH13)+(OT!DH13)+('Period 3'!DH13)</f>
        <v>0</v>
      </c>
      <c r="H13" s="544">
        <f ca="1">SUM('Period 1'!DI13)+('Period 2'!DI13)+(OT!DI13)+('Period 3'!DI13)</f>
        <v>19</v>
      </c>
      <c r="I13" s="142">
        <f ca="1">IF(B19=0,"",(SUM(F13:H13))/B19)</f>
        <v>0.51282051282051277</v>
      </c>
      <c r="J13" s="140">
        <f ca="1">SUM('Period 1'!DL13)+('Period 2'!DL13)+(OT!DL13)+('Period 3'!DL13)</f>
        <v>1</v>
      </c>
      <c r="K13" s="143">
        <f t="shared" si="0"/>
        <v>1</v>
      </c>
      <c r="L13" s="141">
        <f ca="1">SUM('Period 1'!DN13)+('Period 2'!DN13)+(OT!DN13)+('Period 3'!DN13)</f>
        <v>0</v>
      </c>
      <c r="M13" s="182">
        <f t="shared" si="1"/>
        <v>0</v>
      </c>
      <c r="N13" s="144">
        <f ca="1">IF(F13=0,"",(('Period 1'!DP13)+('Period 2'!DP13)+('Period 3'!DP13)+(OT!DP13))/F13)</f>
        <v>0</v>
      </c>
      <c r="O13" s="161">
        <f t="shared" si="2"/>
        <v>19</v>
      </c>
      <c r="P13" s="147">
        <f ca="1">SUM('Period 1'!DQ13)+('Period 2'!DQ13)+(OT!DQ13)+('Period 3'!DQ13)</f>
        <v>51</v>
      </c>
      <c r="Q13" s="141">
        <f ca="1">SUM('Period 1'!DR13)+('Period 2'!DR13)+(OT!DR13)+('Period 3'!DR13)</f>
        <v>34</v>
      </c>
      <c r="R13" s="163">
        <f t="shared" si="3"/>
        <v>5.2631578947368141E-2</v>
      </c>
      <c r="S13" s="163">
        <f t="shared" si="4"/>
        <v>0.21052631578947367</v>
      </c>
      <c r="T13" s="163">
        <f t="shared" si="5"/>
        <v>-0.15789473684210553</v>
      </c>
      <c r="U13" s="164">
        <f t="shared" si="6"/>
        <v>0.89473684210526316</v>
      </c>
      <c r="V13" s="145">
        <f ca="1">Penalties!M12</f>
        <v>11</v>
      </c>
      <c r="W13" s="146">
        <f ca="1">Penalties!Q12</f>
        <v>1</v>
      </c>
      <c r="X13" s="35"/>
      <c r="Z13" s="170">
        <f>B19-(SUM(F13:H13))</f>
        <v>19</v>
      </c>
      <c r="AA13" s="171">
        <f>L19-(P13+L13)</f>
        <v>50</v>
      </c>
      <c r="AB13" s="172">
        <f>L39-Q13</f>
        <v>30</v>
      </c>
    </row>
    <row r="14" spans="1:28" s="2" customFormat="1" ht="15.75" customHeight="1">
      <c r="A14" s="133">
        <v>10</v>
      </c>
      <c r="B14" s="564">
        <v>1837</v>
      </c>
      <c r="C14" s="559" t="s">
        <v>142</v>
      </c>
      <c r="D14" s="560"/>
      <c r="E14" s="561"/>
      <c r="F14" s="543">
        <f ca="1">SUM('Period 1'!DG14)+('Period 2'!DG14)+(OT!DG14)+('Period 3'!DG14)</f>
        <v>0</v>
      </c>
      <c r="G14" s="141">
        <f ca="1">SUM('Period 1'!DH14)+('Period 2'!DH14)+(OT!DH14)+('Period 3'!DH14)</f>
        <v>0</v>
      </c>
      <c r="H14" s="544">
        <f ca="1">SUM('Period 1'!DI14)+('Period 2'!DI14)+(OT!DI14)+('Period 3'!DI14)</f>
        <v>7</v>
      </c>
      <c r="I14" s="142">
        <f ca="1">IF(B19=0,"",(SUM(F14:H14))/B19)</f>
        <v>0.17948717948717949</v>
      </c>
      <c r="J14" s="140">
        <f ca="1">SUM('Period 1'!DL14)+('Period 2'!DL14)+(OT!DL14)+('Period 3'!DL14)</f>
        <v>0</v>
      </c>
      <c r="K14" s="143" t="str">
        <f t="shared" si="0"/>
        <v/>
      </c>
      <c r="L14" s="141">
        <f ca="1">SUM('Period 1'!DN14)+('Period 2'!DN14)+(OT!DN14)+('Period 3'!DN14)</f>
        <v>0</v>
      </c>
      <c r="M14" s="182" t="str">
        <f t="shared" si="1"/>
        <v/>
      </c>
      <c r="N14" s="144" t="str">
        <f ca="1">IF(F14=0,"",(('Period 1'!DP14)+('Period 2'!DP14)+('Period 3'!DP14)+(OT!DP14))/F14)</f>
        <v/>
      </c>
      <c r="O14" s="161">
        <f t="shared" si="2"/>
        <v>7</v>
      </c>
      <c r="P14" s="147">
        <f ca="1">SUM('Period 1'!DQ14)+('Period 2'!DQ14)+(OT!DQ14)+('Period 3'!DQ14)</f>
        <v>8</v>
      </c>
      <c r="Q14" s="141">
        <f ca="1">SUM('Period 1'!DR14)+('Period 2'!DR14)+(OT!DR14)+('Period 3'!DR14)</f>
        <v>9</v>
      </c>
      <c r="R14" s="163">
        <f t="shared" si="3"/>
        <v>-1.7633928571428572</v>
      </c>
      <c r="S14" s="163">
        <f t="shared" si="4"/>
        <v>-0.43303571428571419</v>
      </c>
      <c r="T14" s="163">
        <f t="shared" si="5"/>
        <v>-1.330357142857143</v>
      </c>
      <c r="U14" s="164">
        <f t="shared" si="6"/>
        <v>-0.14285714285714285</v>
      </c>
      <c r="V14" s="145">
        <f ca="1">Penalties!M13</f>
        <v>1</v>
      </c>
      <c r="W14" s="146">
        <f ca="1">Penalties!Q13</f>
        <v>0</v>
      </c>
      <c r="X14" s="35"/>
      <c r="Z14" s="170">
        <f>B19-(SUM(F14:H14))</f>
        <v>32</v>
      </c>
      <c r="AA14" s="171">
        <f>L19-(P14+L14)</f>
        <v>93</v>
      </c>
      <c r="AB14" s="172">
        <f>L39-Q14</f>
        <v>55</v>
      </c>
    </row>
    <row r="15" spans="1:28" s="2" customFormat="1" ht="15.75" customHeight="1">
      <c r="A15" s="133">
        <v>11</v>
      </c>
      <c r="B15" s="558">
        <v>1984</v>
      </c>
      <c r="C15" s="559" t="s">
        <v>143</v>
      </c>
      <c r="D15" s="560"/>
      <c r="E15" s="561"/>
      <c r="F15" s="543">
        <f ca="1">SUM('Period 1'!DG15)+('Period 2'!DG15)+(OT!DG15)+('Period 3'!DG15)</f>
        <v>0</v>
      </c>
      <c r="G15" s="141">
        <f ca="1">SUM('Period 1'!DH15)+('Period 2'!DH15)+(OT!DH15)+('Period 3'!DH15)</f>
        <v>6</v>
      </c>
      <c r="H15" s="544">
        <f ca="1">SUM('Period 1'!DI15)+('Period 2'!DI15)+(OT!DI15)+('Period 3'!DI15)</f>
        <v>7</v>
      </c>
      <c r="I15" s="142">
        <f ca="1">IF(B19=0,"",(SUM(F15:H15))/B19)</f>
        <v>0.33333333333333331</v>
      </c>
      <c r="J15" s="140">
        <f ca="1">SUM('Period 1'!DL15)+('Period 2'!DL15)+(OT!DL15)+('Period 3'!DL15)</f>
        <v>0</v>
      </c>
      <c r="K15" s="143" t="str">
        <f t="shared" si="0"/>
        <v/>
      </c>
      <c r="L15" s="141">
        <f ca="1">SUM('Period 1'!DN15)+('Period 2'!DN15)+(OT!DN15)+('Period 3'!DN15)</f>
        <v>0</v>
      </c>
      <c r="M15" s="182" t="str">
        <f t="shared" si="1"/>
        <v/>
      </c>
      <c r="N15" s="144" t="str">
        <f ca="1">IF(F15=0,"",(('Period 1'!DP15)+('Period 2'!DP15)+('Period 3'!DP15)+(OT!DP15))/F15)</f>
        <v/>
      </c>
      <c r="O15" s="161">
        <f t="shared" si="2"/>
        <v>13</v>
      </c>
      <c r="P15" s="147">
        <f ca="1">SUM('Period 1'!DQ15)+('Period 2'!DQ15)+(OT!DQ15)+('Period 3'!DQ15)</f>
        <v>39</v>
      </c>
      <c r="Q15" s="141">
        <f ca="1">SUM('Period 1'!DR15)+('Period 2'!DR15)+(OT!DR15)+('Period 3'!DR15)</f>
        <v>26</v>
      </c>
      <c r="R15" s="163">
        <f t="shared" si="3"/>
        <v>0.61538461538461542</v>
      </c>
      <c r="S15" s="163">
        <f t="shared" si="4"/>
        <v>0.53846153846153855</v>
      </c>
      <c r="T15" s="163">
        <f t="shared" si="5"/>
        <v>7.6923076923076872E-2</v>
      </c>
      <c r="U15" s="164">
        <f t="shared" si="6"/>
        <v>1</v>
      </c>
      <c r="V15" s="145">
        <f ca="1">Penalties!M14</f>
        <v>3</v>
      </c>
      <c r="W15" s="146">
        <f ca="1">Penalties!Q14</f>
        <v>0</v>
      </c>
      <c r="Z15" s="170">
        <f>B19-(SUM(F15:H15))</f>
        <v>26</v>
      </c>
      <c r="AA15" s="171">
        <f>L19-(P15+L15)</f>
        <v>62</v>
      </c>
      <c r="AB15" s="172">
        <f>L39-Q15</f>
        <v>38</v>
      </c>
    </row>
    <row r="16" spans="1:28" s="2" customFormat="1" ht="15.75" customHeight="1">
      <c r="A16" s="133">
        <v>12</v>
      </c>
      <c r="B16" s="565">
        <v>39323</v>
      </c>
      <c r="C16" s="559" t="s">
        <v>144</v>
      </c>
      <c r="D16" s="560"/>
      <c r="E16" s="561"/>
      <c r="F16" s="543">
        <f ca="1">SUM('Period 1'!DG16)+('Period 2'!DG16)+(OT!DG16)+('Period 3'!DG16)</f>
        <v>0</v>
      </c>
      <c r="G16" s="141">
        <f ca="1">SUM('Period 1'!DH16)+('Period 2'!DH16)+(OT!DH16)+('Period 3'!DH16)</f>
        <v>0</v>
      </c>
      <c r="H16" s="544">
        <f ca="1">SUM('Period 1'!DI16)+('Period 2'!DI16)+(OT!DI16)+('Period 3'!DI16)</f>
        <v>10</v>
      </c>
      <c r="I16" s="142">
        <f ca="1">IF(B19=0,"",(SUM(F16:H16))/B19)</f>
        <v>0.25641025641025639</v>
      </c>
      <c r="J16" s="140">
        <f ca="1">SUM('Period 1'!DL16)+('Period 2'!DL16)+(OT!DL16)+('Period 3'!DL16)</f>
        <v>0</v>
      </c>
      <c r="K16" s="143" t="str">
        <f t="shared" si="0"/>
        <v/>
      </c>
      <c r="L16" s="141">
        <f ca="1">SUM('Period 1'!DN16)+('Period 2'!DN16)+(OT!DN16)+('Period 3'!DN16)</f>
        <v>0</v>
      </c>
      <c r="M16" s="182" t="str">
        <f t="shared" si="1"/>
        <v/>
      </c>
      <c r="N16" s="144" t="str">
        <f ca="1">IF(F16=0,"",(('Period 1'!DP16)+('Period 2'!DP16)+('Period 3'!DP16)+(OT!DP16))/F16)</f>
        <v/>
      </c>
      <c r="O16" s="161">
        <f t="shared" si="2"/>
        <v>10</v>
      </c>
      <c r="P16" s="147">
        <f ca="1">SUM('Period 1'!DQ16)+('Period 2'!DQ16)+(OT!DQ16)+('Period 3'!DQ16)</f>
        <v>16</v>
      </c>
      <c r="Q16" s="141">
        <f ca="1">SUM('Period 1'!DR16)+('Period 2'!DR16)+(OT!DR16)+('Period 3'!DR16)</f>
        <v>18</v>
      </c>
      <c r="R16" s="163">
        <f t="shared" si="3"/>
        <v>-1.3310344827586205</v>
      </c>
      <c r="S16" s="163">
        <f t="shared" si="4"/>
        <v>0.21379310344827585</v>
      </c>
      <c r="T16" s="163">
        <f t="shared" si="5"/>
        <v>-1.5448275862068963</v>
      </c>
      <c r="U16" s="164">
        <f t="shared" si="6"/>
        <v>-0.2</v>
      </c>
      <c r="V16" s="145">
        <f ca="1">Penalties!M15</f>
        <v>2</v>
      </c>
      <c r="W16" s="146">
        <f ca="1">Penalties!Q15</f>
        <v>0</v>
      </c>
      <c r="Z16" s="170">
        <f>B19-(SUM(F16:H16))</f>
        <v>29</v>
      </c>
      <c r="AA16" s="171">
        <f>L19-(P16+L16)</f>
        <v>85</v>
      </c>
      <c r="AB16" s="172">
        <f>L39-Q16</f>
        <v>46</v>
      </c>
    </row>
    <row r="17" spans="1:28" s="2" customFormat="1" ht="15.75" customHeight="1">
      <c r="A17" s="134">
        <v>13</v>
      </c>
      <c r="B17" s="562" t="s">
        <v>145</v>
      </c>
      <c r="C17" s="559" t="s">
        <v>146</v>
      </c>
      <c r="D17" s="560"/>
      <c r="E17" s="561"/>
      <c r="F17" s="543">
        <f ca="1">SUM('Period 1'!DG17)+('Period 2'!DG17)+(OT!DG17)+('Period 3'!DG17)</f>
        <v>10</v>
      </c>
      <c r="G17" s="141">
        <f ca="1">SUM('Period 1'!DH17)+('Period 2'!DH17)+(OT!DH17)+('Period 3'!DH17)</f>
        <v>0</v>
      </c>
      <c r="H17" s="544">
        <f ca="1">SUM('Period 1'!DI17)+('Period 2'!DI17)+(OT!DI17)+('Period 3'!DI17)</f>
        <v>2</v>
      </c>
      <c r="I17" s="142">
        <f ca="1">IF(B19=0,"",(SUM(F17:H17))/B19)</f>
        <v>0.30769230769230771</v>
      </c>
      <c r="J17" s="140">
        <f ca="1">SUM('Period 1'!DL17)+('Period 2'!DL17)+(OT!DL17)+('Period 3'!DL17)</f>
        <v>6</v>
      </c>
      <c r="K17" s="143">
        <f t="shared" si="0"/>
        <v>0.6</v>
      </c>
      <c r="L17" s="141">
        <f ca="1">SUM('Period 1'!DN17)+('Period 2'!DN17)+(OT!DN17)+('Period 3'!DN17)</f>
        <v>19</v>
      </c>
      <c r="M17" s="182">
        <f t="shared" si="1"/>
        <v>1.9</v>
      </c>
      <c r="N17" s="144">
        <f ca="1">IF(F17=0,"",(('Period 1'!DP17)+('Period 2'!DP17)+('Period 3'!DP17)+(OT!DP17))/F17)</f>
        <v>-0.4</v>
      </c>
      <c r="O17" s="161">
        <f t="shared" si="2"/>
        <v>2</v>
      </c>
      <c r="P17" s="147">
        <f ca="1">SUM('Period 1'!DQ17)+('Period 2'!DQ17)+(OT!DQ17)+('Period 3'!DQ17)</f>
        <v>15</v>
      </c>
      <c r="Q17" s="141">
        <f ca="1">SUM('Period 1'!DR17)+('Period 2'!DR17)+(OT!DR17)+('Period 3'!DR17)</f>
        <v>7</v>
      </c>
      <c r="R17" s="163">
        <f t="shared" si="3"/>
        <v>5.018518518518519</v>
      </c>
      <c r="S17" s="163">
        <f t="shared" si="4"/>
        <v>1.3888888888888888</v>
      </c>
      <c r="T17" s="163">
        <f t="shared" si="5"/>
        <v>3.6296296296296302</v>
      </c>
      <c r="U17" s="164">
        <f t="shared" si="6"/>
        <v>4</v>
      </c>
      <c r="V17" s="145">
        <f ca="1">Penalties!M16</f>
        <v>2</v>
      </c>
      <c r="W17" s="146">
        <f ca="1">Penalties!Q16</f>
        <v>0</v>
      </c>
      <c r="Z17" s="170">
        <f>B19-(SUM(F17:H17))</f>
        <v>27</v>
      </c>
      <c r="AA17" s="171">
        <f>L19-(P17+L17)</f>
        <v>67</v>
      </c>
      <c r="AB17" s="172">
        <f>L39-Q17</f>
        <v>57</v>
      </c>
    </row>
    <row r="18" spans="1:28" s="2" customFormat="1" ht="15.75" customHeight="1" thickBot="1">
      <c r="A18" s="134">
        <v>14</v>
      </c>
      <c r="B18" s="558" t="s">
        <v>147</v>
      </c>
      <c r="C18" s="559" t="s">
        <v>148</v>
      </c>
      <c r="D18" s="560"/>
      <c r="E18" s="561"/>
      <c r="F18" s="543">
        <f ca="1">SUM('Period 1'!DG18)+('Period 2'!DG18)+(OT!DG18)+('Period 3'!DG18)</f>
        <v>12</v>
      </c>
      <c r="G18" s="545">
        <f ca="1">SUM('Period 1'!DH18)+('Period 2'!DH18)+(OT!DH18)+('Period 3'!DH18)</f>
        <v>0</v>
      </c>
      <c r="H18" s="544">
        <f ca="1">SUM('Period 1'!DI18)+('Period 2'!DI18)+(OT!DI18)+('Period 3'!DI18)</f>
        <v>4</v>
      </c>
      <c r="I18" s="142">
        <f ca="1">IF(B19=0,"",(SUM(F18:H18))/B19)</f>
        <v>0.41025641025641024</v>
      </c>
      <c r="J18" s="140">
        <f ca="1">SUM('Period 1'!DL18)+('Period 2'!DL18)+(OT!DL18)+('Period 3'!DL18)</f>
        <v>7</v>
      </c>
      <c r="K18" s="143">
        <f t="shared" si="0"/>
        <v>0.58333333333333337</v>
      </c>
      <c r="L18" s="141">
        <f ca="1">SUM('Period 1'!DN18)+('Period 2'!DN18)+(OT!DN18)+('Period 3'!DN18)</f>
        <v>40</v>
      </c>
      <c r="M18" s="182">
        <f t="shared" si="1"/>
        <v>3.3333333333333335</v>
      </c>
      <c r="N18" s="144">
        <f ca="1">IF(F18=0,"",(('Period 1'!DP18)+('Period 2'!DP18)+('Period 3'!DP18)+(OT!DP18))/F18)</f>
        <v>2.3333333333333335</v>
      </c>
      <c r="O18" s="162">
        <f t="shared" si="2"/>
        <v>4</v>
      </c>
      <c r="P18" s="149">
        <f ca="1">SUM('Period 1'!DQ18)+('Period 2'!DQ18)+(OT!DQ18)+('Period 3'!DQ18)</f>
        <v>8</v>
      </c>
      <c r="Q18" s="150">
        <f ca="1">SUM('Period 1'!DR18)+('Period 2'!DR18)+(OT!DR18)+('Period 3'!DR18)</f>
        <v>7</v>
      </c>
      <c r="R18" s="165">
        <f t="shared" si="3"/>
        <v>-0.30434782608695654</v>
      </c>
      <c r="S18" s="165">
        <f t="shared" si="4"/>
        <v>-0.72826086956521729</v>
      </c>
      <c r="T18" s="165">
        <f t="shared" si="5"/>
        <v>0.42391304347826075</v>
      </c>
      <c r="U18" s="166">
        <f t="shared" si="6"/>
        <v>0.25</v>
      </c>
      <c r="V18" s="151">
        <f ca="1">Penalties!M17</f>
        <v>7</v>
      </c>
      <c r="W18" s="152">
        <f ca="1">Penalties!Q17</f>
        <v>2</v>
      </c>
      <c r="Z18" s="173">
        <f>B19-(SUM(F18:H18))</f>
        <v>23</v>
      </c>
      <c r="AA18" s="174">
        <f>L19-(P18+L18)</f>
        <v>53</v>
      </c>
      <c r="AB18" s="175">
        <f>L39-Q18</f>
        <v>57</v>
      </c>
    </row>
    <row r="19" spans="1:28" s="2" customFormat="1" ht="15.75" customHeight="1" thickBot="1">
      <c r="A19" s="3" t="s">
        <v>48</v>
      </c>
      <c r="B19" s="4">
        <f ca="1">SUM('Period 1'!B20)+('Period 2'!B20)+(OT!B20)+('Period 3'!B20)</f>
        <v>39</v>
      </c>
      <c r="C19" s="587" t="s">
        <v>14</v>
      </c>
      <c r="D19" s="588"/>
      <c r="E19" s="589"/>
      <c r="F19" s="5">
        <f>SUM(F5:F18)</f>
        <v>39</v>
      </c>
      <c r="G19" s="6">
        <f>SUM(G5:G18)</f>
        <v>38</v>
      </c>
      <c r="H19" s="6">
        <f>SUM(H5:H18)</f>
        <v>117</v>
      </c>
      <c r="I19" s="111" t="s">
        <v>15</v>
      </c>
      <c r="J19" s="6">
        <f>SUM(J5:J18)</f>
        <v>21</v>
      </c>
      <c r="K19" s="137">
        <f>IF(B19=0,"",J19/B19)</f>
        <v>0.53846153846153844</v>
      </c>
      <c r="L19" s="6">
        <f>SUM(L5:L18)</f>
        <v>101</v>
      </c>
      <c r="M19" s="116">
        <f>IF(B19=0,"",L19/B19)</f>
        <v>2.5897435897435899</v>
      </c>
      <c r="N19" s="116"/>
      <c r="O19" s="6"/>
      <c r="P19" s="110"/>
      <c r="Q19" s="110"/>
      <c r="R19" s="119"/>
      <c r="S19" s="119"/>
      <c r="T19" s="119"/>
      <c r="U19" s="120"/>
      <c r="V19" s="96">
        <f>SUM(V5:V18)</f>
        <v>74</v>
      </c>
      <c r="W19" s="97">
        <f>SUM(W5:W18)</f>
        <v>9</v>
      </c>
      <c r="X19" s="30"/>
    </row>
    <row r="20" spans="1:28" s="2" customFormat="1" ht="15.75" hidden="1" customHeight="1">
      <c r="A20" s="30"/>
      <c r="B20" s="30"/>
      <c r="C20" s="30"/>
      <c r="D20" s="30"/>
      <c r="E20" s="30"/>
      <c r="F20" s="30"/>
      <c r="G20" s="30"/>
      <c r="H20" s="30"/>
      <c r="I20" s="98"/>
      <c r="J20" s="30"/>
      <c r="K20" s="30"/>
      <c r="L20" s="30"/>
      <c r="M20" s="30"/>
      <c r="N20" s="117"/>
      <c r="O20" s="30"/>
      <c r="R20" s="121"/>
      <c r="S20" s="122"/>
      <c r="T20" s="123"/>
      <c r="U20" s="117"/>
      <c r="V20" s="30"/>
      <c r="W20" s="30"/>
      <c r="X20" s="30"/>
    </row>
    <row r="21" spans="1:28" s="2" customFormat="1" ht="15.75" hidden="1" customHeight="1">
      <c r="A21" s="30"/>
      <c r="B21" s="30"/>
      <c r="C21" s="30"/>
      <c r="D21" s="30"/>
      <c r="E21" s="30"/>
      <c r="F21" s="30"/>
      <c r="G21" s="30"/>
      <c r="H21" s="30"/>
      <c r="I21" s="98"/>
      <c r="J21" s="30"/>
      <c r="K21" s="30"/>
      <c r="L21" s="30"/>
      <c r="M21" s="30"/>
      <c r="N21" s="117"/>
      <c r="O21" s="30"/>
      <c r="R21" s="121"/>
      <c r="S21" s="122"/>
      <c r="T21" s="123"/>
      <c r="U21" s="117"/>
      <c r="V21" s="30"/>
      <c r="W21" s="30"/>
      <c r="X21" s="30"/>
    </row>
    <row r="22" spans="1:28" ht="8.25" customHeight="1" thickBot="1">
      <c r="N22" s="118"/>
      <c r="Q22" s="22"/>
      <c r="R22" s="124"/>
      <c r="S22" s="124"/>
      <c r="T22" s="124"/>
      <c r="U22" s="124"/>
      <c r="V22" s="49"/>
      <c r="W22" s="49"/>
    </row>
    <row r="23" spans="1:28" ht="18.75" customHeight="1" thickBot="1">
      <c r="A23" s="106" t="s">
        <v>16</v>
      </c>
      <c r="B23" s="107"/>
      <c r="C23" s="107"/>
      <c r="D23" s="107"/>
      <c r="E23" s="108"/>
      <c r="F23" s="12" t="s">
        <v>6</v>
      </c>
      <c r="G23" s="13"/>
      <c r="H23" s="13"/>
      <c r="I23" s="14"/>
      <c r="J23" s="12" t="s">
        <v>7</v>
      </c>
      <c r="K23" s="13"/>
      <c r="L23" s="13"/>
      <c r="M23" s="13"/>
      <c r="N23" s="14"/>
      <c r="O23" s="13"/>
      <c r="P23" s="12" t="s">
        <v>26</v>
      </c>
      <c r="Q23" s="13"/>
      <c r="R23" s="125"/>
      <c r="S23" s="125"/>
      <c r="T23" s="125"/>
      <c r="U23" s="126"/>
      <c r="V23" s="12" t="s">
        <v>8</v>
      </c>
      <c r="W23" s="14"/>
      <c r="X23" s="33"/>
    </row>
    <row r="24" spans="1:28" s="1" customFormat="1" ht="36.75" customHeight="1" thickBot="1">
      <c r="A24" s="581" t="s">
        <v>166</v>
      </c>
      <c r="B24" s="582"/>
      <c r="C24" s="583"/>
      <c r="D24" s="583"/>
      <c r="E24" s="584"/>
      <c r="F24" s="9" t="s">
        <v>19</v>
      </c>
      <c r="G24" s="10" t="s">
        <v>17</v>
      </c>
      <c r="H24" s="10" t="s">
        <v>18</v>
      </c>
      <c r="I24" s="11" t="s">
        <v>9</v>
      </c>
      <c r="J24" s="157" t="s">
        <v>10</v>
      </c>
      <c r="K24" s="10" t="s">
        <v>11</v>
      </c>
      <c r="L24" s="10" t="s">
        <v>12</v>
      </c>
      <c r="M24" s="115" t="s">
        <v>13</v>
      </c>
      <c r="N24" s="158" t="s">
        <v>4</v>
      </c>
      <c r="O24" s="27" t="s">
        <v>42</v>
      </c>
      <c r="P24" s="9" t="s">
        <v>65</v>
      </c>
      <c r="Q24" s="10" t="s">
        <v>64</v>
      </c>
      <c r="R24" s="127" t="s">
        <v>66</v>
      </c>
      <c r="S24" s="127" t="s">
        <v>67</v>
      </c>
      <c r="T24" s="127" t="s">
        <v>68</v>
      </c>
      <c r="U24" s="159" t="s">
        <v>5</v>
      </c>
      <c r="V24" s="37" t="s">
        <v>23</v>
      </c>
      <c r="W24" s="109" t="s">
        <v>24</v>
      </c>
      <c r="X24" s="34"/>
      <c r="Z24" s="179" t="s">
        <v>49</v>
      </c>
      <c r="AA24" s="180" t="s">
        <v>50</v>
      </c>
      <c r="AB24" s="181" t="s">
        <v>51</v>
      </c>
    </row>
    <row r="25" spans="1:28" s="2" customFormat="1" ht="15.75" customHeight="1">
      <c r="A25" s="103">
        <v>1</v>
      </c>
      <c r="B25" s="569">
        <v>1</v>
      </c>
      <c r="C25" s="570" t="s">
        <v>149</v>
      </c>
      <c r="D25" s="566"/>
      <c r="E25" s="469"/>
      <c r="F25" s="153">
        <f ca="1">SUM('Period 1'!DG25)+('Period 2'!DG25)+(OT!DG25)+('Period 3'!DG25)</f>
        <v>0</v>
      </c>
      <c r="G25" s="154">
        <f ca="1">SUM('Period 1'!DH25)+('Period 2'!DH25)+(OT!DH25)+('Period 3'!DH25)</f>
        <v>11</v>
      </c>
      <c r="H25" s="154">
        <f ca="1">SUM('Period 1'!DI25)+('Period 2'!DI25)+(OT!DI25)+('Period 3'!DI25)</f>
        <v>10</v>
      </c>
      <c r="I25" s="550">
        <f ca="1">IF(B39=0,"",(SUM(F25:H25))/B39)</f>
        <v>0.53846153846153844</v>
      </c>
      <c r="J25" s="153">
        <f ca="1">SUM('Period 1'!DL25)+('Period 2'!DL25)+(OT!DL25)+('Period 3'!DL25)</f>
        <v>0</v>
      </c>
      <c r="K25" s="143" t="str">
        <f t="shared" ref="K25:K38" si="7">IF(F25=0,"",J25/F25)</f>
        <v/>
      </c>
      <c r="L25" s="141">
        <f ca="1">SUM('Period 1'!DN25)+('Period 2'!DN25)+(OT!DN25)+('Period 3'!DN25)</f>
        <v>0</v>
      </c>
      <c r="M25" s="182" t="str">
        <f t="shared" ref="M25:M38" si="8">IF(F25=0,"",L25/F25)</f>
        <v/>
      </c>
      <c r="N25" s="144" t="str">
        <f ca="1">IF(F25=0,"",(('Period 1'!DP25)+('Period 2'!DP25)+(OT!DP25)+('Period 3'!DP25))/F25)</f>
        <v/>
      </c>
      <c r="O25" s="155">
        <f ca="1">G25+H25</f>
        <v>21</v>
      </c>
      <c r="P25" s="140">
        <f ca="1">SUM('Period 1'!DQ25)+('Period 2'!DQ25)+(OT!DQ25)+('Period 3'!DQ25)</f>
        <v>34</v>
      </c>
      <c r="Q25" s="141">
        <f ca="1">SUM('Period 1'!DR25)+('Period 2'!DR25)+(OT!DR25)+('Period 3'!DR25)</f>
        <v>54</v>
      </c>
      <c r="R25" s="163">
        <f>IF(OR(O25=0,Z25=0),"0.00",(P25/O25)-(AA25/Z25))</f>
        <v>-4.7619047619047672E-2</v>
      </c>
      <c r="S25" s="163">
        <f>IF(OR(O25=0,Z25=0),"0.00",(Q25/O25)-(AB25/Z25))</f>
        <v>-3.9682539682539542E-2</v>
      </c>
      <c r="T25" s="163">
        <f>R25-S25</f>
        <v>-7.9365079365081304E-3</v>
      </c>
      <c r="U25" s="164">
        <f>IF(O25=0,"0.00",(P25-Q25)/O25)</f>
        <v>-0.95238095238095233</v>
      </c>
      <c r="V25" s="135">
        <f ca="1">Penalties!M22</f>
        <v>7</v>
      </c>
      <c r="W25" s="136">
        <f ca="1">Penalties!Q22</f>
        <v>0</v>
      </c>
      <c r="Z25" s="167">
        <f>B39-(SUM(F25:H25))</f>
        <v>18</v>
      </c>
      <c r="AA25" s="168">
        <f>L39-(P25+L25)</f>
        <v>30</v>
      </c>
      <c r="AB25" s="169">
        <f>L19-Q25</f>
        <v>47</v>
      </c>
    </row>
    <row r="26" spans="1:28" s="2" customFormat="1" ht="15.75" customHeight="1">
      <c r="A26" s="104">
        <v>2</v>
      </c>
      <c r="B26" s="569">
        <v>5</v>
      </c>
      <c r="C26" s="571" t="s">
        <v>150</v>
      </c>
      <c r="D26" s="567"/>
      <c r="E26" s="467"/>
      <c r="F26" s="147">
        <f ca="1">SUM('Period 1'!DG26)+('Period 2'!DG26)+(OT!DG26)+('Period 3'!DG26)</f>
        <v>13</v>
      </c>
      <c r="G26" s="148">
        <f ca="1">SUM('Period 1'!DH26)+('Period 2'!DH26)+(OT!DH26)+('Period 3'!DH26)</f>
        <v>0</v>
      </c>
      <c r="H26" s="148">
        <f ca="1">SUM('Period 1'!DI26)+('Period 2'!DI26)+(OT!DI26)+('Period 3'!DI26)</f>
        <v>7</v>
      </c>
      <c r="I26" s="551">
        <f ca="1">IF(B39=0,"",(SUM(F26:H26))/B39)</f>
        <v>0.51282051282051277</v>
      </c>
      <c r="J26" s="147">
        <f ca="1">SUM('Period 1'!DL26)+('Period 2'!DL26)+(OT!DL26)+('Period 3'!DL26)</f>
        <v>7</v>
      </c>
      <c r="K26" s="143">
        <f t="shared" si="7"/>
        <v>0.53846153846153844</v>
      </c>
      <c r="L26" s="141">
        <f ca="1">SUM('Period 1'!DN26)+('Period 2'!DN26)+(OT!DN26)+('Period 3'!DN26)</f>
        <v>27</v>
      </c>
      <c r="M26" s="182">
        <f t="shared" si="8"/>
        <v>2.0769230769230771</v>
      </c>
      <c r="N26" s="144">
        <f ca="1">IF(F26=0,"",(('Period 1'!DP26)+('Period 2'!DP26)+(OT!DP26)+('Period 3'!DP26))/F26)</f>
        <v>0.53846153846153844</v>
      </c>
      <c r="O26" s="155">
        <f t="shared" ref="O26:O38" si="9">G26+H26</f>
        <v>7</v>
      </c>
      <c r="P26" s="140">
        <f ca="1">SUM('Period 1'!DQ26)+('Period 2'!DQ26)+(OT!DQ26)+('Period 3'!DQ26)</f>
        <v>13</v>
      </c>
      <c r="Q26" s="141">
        <f ca="1">SUM('Period 1'!DR26)+('Period 2'!DR26)+(OT!DR26)+('Period 3'!DR26)</f>
        <v>13</v>
      </c>
      <c r="R26" s="163">
        <f t="shared" ref="R26:R38" si="10">IF(OR(O26=0,Z26=0),"0.00",(P26/O26)-(AA26/Z26))</f>
        <v>0.59398496240601517</v>
      </c>
      <c r="S26" s="163">
        <f t="shared" ref="S26:S38" si="11">IF(OR(O26=0,Z26=0),"0.00",(Q26/O26)-(AB26/Z26))</f>
        <v>-2.774436090225564</v>
      </c>
      <c r="T26" s="163">
        <f t="shared" ref="T26:T38" si="12">R26-S26</f>
        <v>3.3684210526315792</v>
      </c>
      <c r="U26" s="164">
        <f t="shared" ref="U26:U38" si="13">IF(O26=0,"0.00",(P26-Q26)/O26)</f>
        <v>0</v>
      </c>
      <c r="V26" s="135">
        <f ca="1">Penalties!M23</f>
        <v>4</v>
      </c>
      <c r="W26" s="136">
        <f ca="1">Penalties!Q23</f>
        <v>0</v>
      </c>
      <c r="Z26" s="170">
        <f>B39-(SUM(F26:H26))</f>
        <v>19</v>
      </c>
      <c r="AA26" s="171">
        <f>L39-(P26+L26)</f>
        <v>24</v>
      </c>
      <c r="AB26" s="172">
        <f>L19-Q26</f>
        <v>88</v>
      </c>
    </row>
    <row r="27" spans="1:28" s="2" customFormat="1" ht="15.75" customHeight="1">
      <c r="A27" s="104">
        <v>3</v>
      </c>
      <c r="B27" s="569">
        <v>23</v>
      </c>
      <c r="C27" s="570" t="s">
        <v>151</v>
      </c>
      <c r="D27" s="567"/>
      <c r="E27" s="467"/>
      <c r="F27" s="147">
        <f ca="1">SUM('Period 1'!DG27)+('Period 2'!DG27)+(OT!DG27)+('Period 3'!DG27)</f>
        <v>11</v>
      </c>
      <c r="G27" s="148">
        <f ca="1">SUM('Period 1'!DH27)+('Period 2'!DH27)+(OT!DH27)+('Period 3'!DH27)</f>
        <v>1</v>
      </c>
      <c r="H27" s="148">
        <f ca="1">SUM('Period 1'!DI27)+('Period 2'!DI27)+(OT!DI27)+('Period 3'!DI27)</f>
        <v>8</v>
      </c>
      <c r="I27" s="551">
        <f ca="1">IF(B39=0,"",(SUM(F27:H27))/B39)</f>
        <v>0.51282051282051277</v>
      </c>
      <c r="J27" s="147">
        <f ca="1">SUM('Period 1'!DL27)+('Period 2'!DL27)+(OT!DL27)+('Period 3'!DL27)</f>
        <v>6</v>
      </c>
      <c r="K27" s="143">
        <f t="shared" si="7"/>
        <v>0.54545454545454541</v>
      </c>
      <c r="L27" s="141">
        <f ca="1">SUM('Period 1'!DN27)+('Period 2'!DN27)+(OT!DN27)+('Period 3'!DN27)</f>
        <v>26</v>
      </c>
      <c r="M27" s="182">
        <f t="shared" si="8"/>
        <v>2.3636363636363638</v>
      </c>
      <c r="N27" s="144">
        <f ca="1">IF(F27=0,"",(('Period 1'!DP27)+('Period 2'!DP27)+(OT!DP27)+('Period 3'!DP27))/F27)</f>
        <v>0.63636363636363635</v>
      </c>
      <c r="O27" s="155">
        <f t="shared" si="9"/>
        <v>9</v>
      </c>
      <c r="P27" s="140">
        <f ca="1">SUM('Period 1'!DQ27)+('Period 2'!DQ27)+(OT!DQ27)+('Period 3'!DQ27)</f>
        <v>16</v>
      </c>
      <c r="Q27" s="141">
        <f ca="1">SUM('Period 1'!DR27)+('Period 2'!DR27)+(OT!DR27)+('Period 3'!DR27)</f>
        <v>18</v>
      </c>
      <c r="R27" s="163">
        <f t="shared" si="10"/>
        <v>0.61988304093567237</v>
      </c>
      <c r="S27" s="163">
        <f t="shared" si="11"/>
        <v>-2.3684210526315788</v>
      </c>
      <c r="T27" s="163">
        <f t="shared" si="12"/>
        <v>2.9883040935672511</v>
      </c>
      <c r="U27" s="164">
        <f t="shared" si="13"/>
        <v>-0.22222222222222221</v>
      </c>
      <c r="V27" s="135">
        <f ca="1">Penalties!M24</f>
        <v>2</v>
      </c>
      <c r="W27" s="136">
        <f ca="1">Penalties!Q24</f>
        <v>1</v>
      </c>
      <c r="Z27" s="170">
        <f>B39-(SUM(F27:H27))</f>
        <v>19</v>
      </c>
      <c r="AA27" s="171">
        <f>L39-(P27+L27)</f>
        <v>22</v>
      </c>
      <c r="AB27" s="172">
        <f>L19-Q27</f>
        <v>83</v>
      </c>
    </row>
    <row r="28" spans="1:28" s="2" customFormat="1" ht="15.75" customHeight="1">
      <c r="A28" s="104">
        <v>4</v>
      </c>
      <c r="B28" s="569">
        <v>31</v>
      </c>
      <c r="C28" s="571" t="s">
        <v>152</v>
      </c>
      <c r="D28" s="567"/>
      <c r="E28" s="467"/>
      <c r="F28" s="147">
        <f ca="1">SUM('Period 1'!DG28)+('Period 2'!DG28)+(OT!DG28)+('Period 3'!DG28)</f>
        <v>0</v>
      </c>
      <c r="G28" s="148">
        <f ca="1">SUM('Period 1'!DH28)+('Period 2'!DH28)+(OT!DH28)+('Period 3'!DH28)</f>
        <v>0</v>
      </c>
      <c r="H28" s="148">
        <f ca="1">SUM('Period 1'!DI28)+('Period 2'!DI28)+(OT!DI28)+('Period 3'!DI28)</f>
        <v>22</v>
      </c>
      <c r="I28" s="551">
        <f ca="1">IF(B39=0,"",(SUM(F28:H28))/B39)</f>
        <v>0.5641025641025641</v>
      </c>
      <c r="J28" s="147">
        <f ca="1">SUM('Period 1'!DL28)+('Period 2'!DL28)+(OT!DL28)+('Period 3'!DL28)</f>
        <v>0</v>
      </c>
      <c r="K28" s="143" t="str">
        <f t="shared" si="7"/>
        <v/>
      </c>
      <c r="L28" s="141">
        <f ca="1">SUM('Period 1'!DN28)+('Period 2'!DN28)+(OT!DN28)+('Period 3'!DN28)</f>
        <v>0</v>
      </c>
      <c r="M28" s="182" t="str">
        <f t="shared" si="8"/>
        <v/>
      </c>
      <c r="N28" s="144" t="str">
        <f ca="1">IF(F28=0,"",(('Period 1'!DP28)+('Period 2'!DP28)+(OT!DP28)+('Period 3'!DP28))/F28)</f>
        <v/>
      </c>
      <c r="O28" s="155">
        <f t="shared" si="9"/>
        <v>22</v>
      </c>
      <c r="P28" s="140">
        <f ca="1">SUM('Period 1'!DQ28)+('Period 2'!DQ28)+(OT!DQ28)+('Period 3'!DQ28)</f>
        <v>36</v>
      </c>
      <c r="Q28" s="141">
        <f ca="1">SUM('Period 1'!DR28)+('Period 2'!DR28)+(OT!DR28)+('Period 3'!DR28)</f>
        <v>37</v>
      </c>
      <c r="R28" s="163">
        <f t="shared" si="10"/>
        <v>-1.0695187165775222E-2</v>
      </c>
      <c r="S28" s="163">
        <f t="shared" si="11"/>
        <v>-2.0828877005347595</v>
      </c>
      <c r="T28" s="163">
        <f t="shared" si="12"/>
        <v>2.072192513368984</v>
      </c>
      <c r="U28" s="164">
        <f t="shared" si="13"/>
        <v>-4.5454545454545456E-2</v>
      </c>
      <c r="V28" s="135">
        <f ca="1">Penalties!M25</f>
        <v>7</v>
      </c>
      <c r="W28" s="136">
        <f ca="1">Penalties!Q25</f>
        <v>1</v>
      </c>
      <c r="Z28" s="170">
        <f>B39-(SUM(F28:H28))</f>
        <v>17</v>
      </c>
      <c r="AA28" s="171">
        <f>L39-(P28+L28)</f>
        <v>28</v>
      </c>
      <c r="AB28" s="172">
        <f>L19-Q28</f>
        <v>64</v>
      </c>
    </row>
    <row r="29" spans="1:28" s="2" customFormat="1" ht="15.75" customHeight="1">
      <c r="A29" s="104">
        <v>5</v>
      </c>
      <c r="B29" s="572">
        <v>187</v>
      </c>
      <c r="C29" s="571" t="s">
        <v>153</v>
      </c>
      <c r="D29" s="567"/>
      <c r="E29" s="467"/>
      <c r="F29" s="147">
        <f ca="1">SUM('Period 1'!DG29)+('Period 2'!DG29)+(OT!DG29)+('Period 3'!DG29)</f>
        <v>5</v>
      </c>
      <c r="G29" s="148">
        <f ca="1">SUM('Period 1'!DH29)+('Period 2'!DH29)+(OT!DH29)+('Period 3'!DH29)</f>
        <v>15</v>
      </c>
      <c r="H29" s="148">
        <f ca="1">SUM('Period 1'!DI29)+('Period 2'!DI29)+(OT!DI29)+('Period 3'!DI29)</f>
        <v>2</v>
      </c>
      <c r="I29" s="551">
        <f ca="1">IF(B39=0,"",(SUM(F29:H29))/B39)</f>
        <v>0.5641025641025641</v>
      </c>
      <c r="J29" s="147">
        <f ca="1">SUM('Period 1'!DL29)+('Period 2'!DL29)+(OT!DL29)+('Period 3'!DL29)</f>
        <v>0</v>
      </c>
      <c r="K29" s="143">
        <f t="shared" si="7"/>
        <v>0</v>
      </c>
      <c r="L29" s="141">
        <f ca="1">SUM('Period 1'!DN29)+('Period 2'!DN29)+(OT!DN29)+('Period 3'!DN29)</f>
        <v>1</v>
      </c>
      <c r="M29" s="182">
        <f t="shared" si="8"/>
        <v>0.2</v>
      </c>
      <c r="N29" s="144">
        <f ca="1">IF(F29=0,"",(('Period 1'!DP29)+('Period 2'!DP29)+(OT!DP29)+('Period 3'!DP29))/F29)</f>
        <v>-7.6</v>
      </c>
      <c r="O29" s="155">
        <f t="shared" si="9"/>
        <v>17</v>
      </c>
      <c r="P29" s="140">
        <f ca="1">SUM('Period 1'!DQ29)+('Period 2'!DQ29)+(OT!DQ29)+('Period 3'!DQ29)</f>
        <v>29</v>
      </c>
      <c r="Q29" s="141">
        <f ca="1">SUM('Period 1'!DR29)+('Period 2'!DR29)+(OT!DR29)+('Period 3'!DR29)</f>
        <v>27</v>
      </c>
      <c r="R29" s="163">
        <f t="shared" si="10"/>
        <v>-0.29411764705882359</v>
      </c>
      <c r="S29" s="163">
        <f t="shared" si="11"/>
        <v>-2.7647058823529411</v>
      </c>
      <c r="T29" s="163">
        <f t="shared" si="12"/>
        <v>2.4705882352941178</v>
      </c>
      <c r="U29" s="164">
        <f t="shared" si="13"/>
        <v>0.11764705882352941</v>
      </c>
      <c r="V29" s="135">
        <f ca="1">Penalties!M26</f>
        <v>11</v>
      </c>
      <c r="W29" s="136">
        <f ca="1">Penalties!Q26</f>
        <v>1</v>
      </c>
      <c r="Z29" s="170">
        <f>B39-(SUM(F29:H29))</f>
        <v>17</v>
      </c>
      <c r="AA29" s="171">
        <f>L39-(P29+L29)</f>
        <v>34</v>
      </c>
      <c r="AB29" s="172">
        <f>L19-Q29</f>
        <v>74</v>
      </c>
    </row>
    <row r="30" spans="1:28" s="2" customFormat="1" ht="15.75" customHeight="1">
      <c r="A30" s="104">
        <v>6</v>
      </c>
      <c r="B30" s="569">
        <v>303</v>
      </c>
      <c r="C30" s="571" t="s">
        <v>154</v>
      </c>
      <c r="D30" s="567"/>
      <c r="E30" s="467"/>
      <c r="F30" s="147">
        <f ca="1">SUM('Period 1'!DG30)+('Period 2'!DG30)+(OT!DG30)+('Period 3'!DG30)</f>
        <v>1</v>
      </c>
      <c r="G30" s="148">
        <f ca="1">SUM('Period 1'!DH30)+('Period 2'!DH30)+(OT!DH30)+('Period 3'!DH30)</f>
        <v>5</v>
      </c>
      <c r="H30" s="148">
        <f ca="1">SUM('Period 1'!DI30)+('Period 2'!DI30)+(OT!DI30)+('Period 3'!DI30)</f>
        <v>10</v>
      </c>
      <c r="I30" s="551">
        <f ca="1">IF(B39=0,"",(SUM(F30:H30))/B39)</f>
        <v>0.41025641025641024</v>
      </c>
      <c r="J30" s="147">
        <f ca="1">SUM('Period 1'!DL30)+('Period 2'!DL30)+(OT!DL30)+('Period 3'!DL30)</f>
        <v>0</v>
      </c>
      <c r="K30" s="143">
        <f t="shared" si="7"/>
        <v>0</v>
      </c>
      <c r="L30" s="141">
        <f ca="1">SUM('Period 1'!DN30)+('Period 2'!DN30)+(OT!DN30)+('Period 3'!DN30)</f>
        <v>4</v>
      </c>
      <c r="M30" s="182">
        <f t="shared" si="8"/>
        <v>4</v>
      </c>
      <c r="N30" s="144">
        <f ca="1">IF(F30=0,"",(('Period 1'!DP30)+('Period 2'!DP30)+(OT!DP30)+('Period 3'!DP30))/F30)</f>
        <v>-5</v>
      </c>
      <c r="O30" s="155">
        <f t="shared" si="9"/>
        <v>15</v>
      </c>
      <c r="P30" s="140">
        <f ca="1">SUM('Period 1'!DQ30)+('Period 2'!DQ30)+(OT!DQ30)+('Period 3'!DQ30)</f>
        <v>16</v>
      </c>
      <c r="Q30" s="141">
        <f ca="1">SUM('Period 1'!DR30)+('Period 2'!DR30)+(OT!DR30)+('Period 3'!DR30)</f>
        <v>55</v>
      </c>
      <c r="R30" s="163">
        <f t="shared" si="10"/>
        <v>-0.84637681159420297</v>
      </c>
      <c r="S30" s="163">
        <f t="shared" si="11"/>
        <v>1.6666666666666665</v>
      </c>
      <c r="T30" s="163">
        <f t="shared" si="12"/>
        <v>-2.5130434782608697</v>
      </c>
      <c r="U30" s="164">
        <f t="shared" si="13"/>
        <v>-2.6</v>
      </c>
      <c r="V30" s="135">
        <f ca="1">Penalties!M27</f>
        <v>6</v>
      </c>
      <c r="W30" s="136">
        <f ca="1">Penalties!Q27</f>
        <v>2</v>
      </c>
      <c r="Z30" s="170">
        <f>B39-(SUM(F30:H30))</f>
        <v>23</v>
      </c>
      <c r="AA30" s="171">
        <f>L39-(P30+L30)</f>
        <v>44</v>
      </c>
      <c r="AB30" s="172">
        <f>L19-Q30</f>
        <v>46</v>
      </c>
    </row>
    <row r="31" spans="1:28" s="2" customFormat="1" ht="15.75" customHeight="1">
      <c r="A31" s="104">
        <v>7</v>
      </c>
      <c r="B31" s="569">
        <v>313</v>
      </c>
      <c r="C31" s="570" t="s">
        <v>155</v>
      </c>
      <c r="D31" s="567"/>
      <c r="E31" s="467"/>
      <c r="F31" s="147">
        <f ca="1">SUM('Period 1'!DG31)+('Period 2'!DG31)+(OT!DG31)+('Period 3'!DG31)</f>
        <v>0</v>
      </c>
      <c r="G31" s="148">
        <f ca="1">SUM('Period 1'!DH31)+('Period 2'!DH31)+(OT!DH31)+('Period 3'!DH31)</f>
        <v>0</v>
      </c>
      <c r="H31" s="148">
        <f ca="1">SUM('Period 1'!DI31)+('Period 2'!DI31)+(OT!DI31)+('Period 3'!DI31)</f>
        <v>0</v>
      </c>
      <c r="I31" s="551">
        <f ca="1">IF(B39=0,"",(SUM(F31:H31))/B39)</f>
        <v>0</v>
      </c>
      <c r="J31" s="147">
        <f ca="1">SUM('Period 1'!DL31)+('Period 2'!DL31)+(OT!DL31)+('Period 3'!DL31)</f>
        <v>0</v>
      </c>
      <c r="K31" s="143" t="str">
        <f t="shared" si="7"/>
        <v/>
      </c>
      <c r="L31" s="141">
        <f ca="1">SUM('Period 1'!DN31)+('Period 2'!DN31)+(OT!DN31)+('Period 3'!DN31)</f>
        <v>0</v>
      </c>
      <c r="M31" s="182" t="str">
        <f t="shared" si="8"/>
        <v/>
      </c>
      <c r="N31" s="144" t="str">
        <f ca="1">IF(F31=0,"",(('Period 1'!DP31)+('Period 2'!DP31)+(OT!DP31)+('Period 3'!DP31))/F31)</f>
        <v/>
      </c>
      <c r="O31" s="155">
        <f t="shared" si="9"/>
        <v>0</v>
      </c>
      <c r="P31" s="140">
        <f ca="1">SUM('Period 1'!DQ31)+('Period 2'!DQ31)+(OT!DQ31)+('Period 3'!DQ31)</f>
        <v>0</v>
      </c>
      <c r="Q31" s="141">
        <f ca="1">SUM('Period 1'!DR31)+('Period 2'!DR31)+(OT!DR31)+('Period 3'!DR31)</f>
        <v>0</v>
      </c>
      <c r="R31" s="163" t="str">
        <f t="shared" si="10"/>
        <v>0.00</v>
      </c>
      <c r="S31" s="163" t="str">
        <f t="shared" si="11"/>
        <v>0.00</v>
      </c>
      <c r="T31" s="163">
        <f t="shared" si="12"/>
        <v>0</v>
      </c>
      <c r="U31" s="164" t="str">
        <f t="shared" si="13"/>
        <v>0.00</v>
      </c>
      <c r="V31" s="135">
        <f ca="1">Penalties!M28</f>
        <v>0</v>
      </c>
      <c r="W31" s="136">
        <f ca="1">Penalties!Q28</f>
        <v>0</v>
      </c>
      <c r="Z31" s="170">
        <f>B39-(SUM(F31:H31))</f>
        <v>39</v>
      </c>
      <c r="AA31" s="171">
        <f>L39-(P31+L31)</f>
        <v>64</v>
      </c>
      <c r="AB31" s="172">
        <f>L19-Q31</f>
        <v>101</v>
      </c>
    </row>
    <row r="32" spans="1:28" s="2" customFormat="1" ht="15.75" customHeight="1">
      <c r="A32" s="104">
        <v>8</v>
      </c>
      <c r="B32" s="569">
        <v>420</v>
      </c>
      <c r="C32" s="570" t="s">
        <v>156</v>
      </c>
      <c r="D32" s="567"/>
      <c r="E32" s="467"/>
      <c r="F32" s="147">
        <f ca="1">SUM('Period 1'!DG32)+('Period 2'!DG32)+(OT!DG32)+('Period 3'!DG32)</f>
        <v>0</v>
      </c>
      <c r="G32" s="148">
        <f ca="1">SUM('Period 1'!DH32)+('Period 2'!DH32)+(OT!DH32)+('Period 3'!DH32)</f>
        <v>0</v>
      </c>
      <c r="H32" s="148">
        <f ca="1">SUM('Period 1'!DI32)+('Period 2'!DI32)+(OT!DI32)+('Period 3'!DI32)</f>
        <v>12</v>
      </c>
      <c r="I32" s="551">
        <f ca="1">IF(B39=0,"",(SUM(F32:H32))/B39)</f>
        <v>0.30769230769230771</v>
      </c>
      <c r="J32" s="147">
        <f ca="1">SUM('Period 1'!DL32)+('Period 2'!DL32)+(OT!DL32)+('Period 3'!DL32)</f>
        <v>0</v>
      </c>
      <c r="K32" s="143" t="str">
        <f t="shared" si="7"/>
        <v/>
      </c>
      <c r="L32" s="141">
        <f ca="1">SUM('Period 1'!DN32)+('Period 2'!DN32)+(OT!DN32)+('Period 3'!DN32)</f>
        <v>0</v>
      </c>
      <c r="M32" s="182" t="str">
        <f t="shared" si="8"/>
        <v/>
      </c>
      <c r="N32" s="144" t="str">
        <f ca="1">IF(F32=0,"",(('Period 1'!DP32)+('Period 2'!DP32)+(OT!DP32)+('Period 3'!DP32))/F32)</f>
        <v/>
      </c>
      <c r="O32" s="155">
        <f t="shared" si="9"/>
        <v>12</v>
      </c>
      <c r="P32" s="140">
        <f ca="1">SUM('Period 1'!DQ32)+('Period 2'!DQ32)+(OT!DQ32)+('Period 3'!DQ32)</f>
        <v>18</v>
      </c>
      <c r="Q32" s="141">
        <f ca="1">SUM('Period 1'!DR32)+('Period 2'!DR32)+(OT!DR32)+('Period 3'!DR32)</f>
        <v>24</v>
      </c>
      <c r="R32" s="163">
        <f t="shared" si="10"/>
        <v>-0.20370370370370372</v>
      </c>
      <c r="S32" s="163">
        <f t="shared" si="11"/>
        <v>-0.85185185185185164</v>
      </c>
      <c r="T32" s="163">
        <f t="shared" si="12"/>
        <v>0.64814814814814792</v>
      </c>
      <c r="U32" s="164">
        <f t="shared" si="13"/>
        <v>-0.5</v>
      </c>
      <c r="V32" s="135">
        <f ca="1">Penalties!M29</f>
        <v>0</v>
      </c>
      <c r="W32" s="136">
        <f ca="1">Penalties!Q29</f>
        <v>0</v>
      </c>
      <c r="Z32" s="170">
        <f>B39-(SUM(F32:H32))</f>
        <v>27</v>
      </c>
      <c r="AA32" s="171">
        <f>L39-(P32+L32)</f>
        <v>46</v>
      </c>
      <c r="AB32" s="172">
        <f>L19-Q32</f>
        <v>77</v>
      </c>
    </row>
    <row r="33" spans="1:28" s="2" customFormat="1" ht="15.75" customHeight="1">
      <c r="A33" s="104">
        <v>9</v>
      </c>
      <c r="B33" s="569">
        <v>616</v>
      </c>
      <c r="C33" s="571" t="s">
        <v>157</v>
      </c>
      <c r="D33" s="567"/>
      <c r="E33" s="467"/>
      <c r="F33" s="147">
        <f ca="1">SUM('Period 1'!DG33)+('Period 2'!DG33)+(OT!DG33)+('Period 3'!DG33)</f>
        <v>9</v>
      </c>
      <c r="G33" s="148">
        <f ca="1">SUM('Period 1'!DH33)+('Period 2'!DH33)+(OT!DH33)+('Period 3'!DH33)</f>
        <v>0</v>
      </c>
      <c r="H33" s="148">
        <f ca="1">SUM('Period 1'!DI33)+('Period 2'!DI33)+(OT!DI33)+('Period 3'!DI33)</f>
        <v>10</v>
      </c>
      <c r="I33" s="551">
        <f ca="1">IF(B39=0,"",(SUM(F33:H33))/B39)</f>
        <v>0.48717948717948717</v>
      </c>
      <c r="J33" s="147">
        <f ca="1">SUM('Period 1'!DL33)+('Period 2'!DL33)+(OT!DL33)+('Period 3'!DL33)</f>
        <v>4</v>
      </c>
      <c r="K33" s="143">
        <f t="shared" si="7"/>
        <v>0.44444444444444442</v>
      </c>
      <c r="L33" s="141">
        <f ca="1">SUM('Period 1'!DN33)+('Period 2'!DN33)+(OT!DN33)+('Period 3'!DN33)</f>
        <v>6</v>
      </c>
      <c r="M33" s="182">
        <f t="shared" si="8"/>
        <v>0.66666666666666663</v>
      </c>
      <c r="N33" s="144">
        <f ca="1">IF(F33=0,"",(('Period 1'!DP33)+('Period 2'!DP33)+(OT!DP33)+('Period 3'!DP33))/F33)</f>
        <v>-0.88888888888888884</v>
      </c>
      <c r="O33" s="155">
        <f t="shared" si="9"/>
        <v>10</v>
      </c>
      <c r="P33" s="140">
        <f ca="1">SUM('Period 1'!DQ33)+('Period 2'!DQ33)+(OT!DQ33)+('Period 3'!DQ33)</f>
        <v>14</v>
      </c>
      <c r="Q33" s="141">
        <f ca="1">SUM('Period 1'!DR33)+('Period 2'!DR33)+(OT!DR33)+('Period 3'!DR33)</f>
        <v>39</v>
      </c>
      <c r="R33" s="163">
        <f t="shared" si="10"/>
        <v>-0.80000000000000027</v>
      </c>
      <c r="S33" s="163">
        <f t="shared" si="11"/>
        <v>0.79999999999999982</v>
      </c>
      <c r="T33" s="163">
        <f t="shared" si="12"/>
        <v>-1.6</v>
      </c>
      <c r="U33" s="164">
        <f t="shared" si="13"/>
        <v>-2.5</v>
      </c>
      <c r="V33" s="135">
        <f ca="1">Penalties!M30</f>
        <v>3</v>
      </c>
      <c r="W33" s="136">
        <f ca="1">Penalties!Q30</f>
        <v>2</v>
      </c>
      <c r="X33" s="35"/>
      <c r="Z33" s="170">
        <f>B39-(SUM(F33:H33))</f>
        <v>20</v>
      </c>
      <c r="AA33" s="171">
        <f>L39-(P33+L33)</f>
        <v>44</v>
      </c>
      <c r="AB33" s="172">
        <f>L19-Q33</f>
        <v>62</v>
      </c>
    </row>
    <row r="34" spans="1:28" s="2" customFormat="1" ht="15.75" customHeight="1">
      <c r="A34" s="104">
        <v>10</v>
      </c>
      <c r="B34" s="574">
        <v>1337</v>
      </c>
      <c r="C34" s="571" t="s">
        <v>158</v>
      </c>
      <c r="D34" s="567"/>
      <c r="E34" s="467"/>
      <c r="F34" s="147">
        <f ca="1">SUM('Period 1'!DG34)+('Period 2'!DG34)+(OT!DG34)+('Period 3'!DG34)</f>
        <v>0</v>
      </c>
      <c r="G34" s="148">
        <f ca="1">SUM('Period 1'!DH34)+('Period 2'!DH34)+(OT!DH34)+('Period 3'!DH34)</f>
        <v>0</v>
      </c>
      <c r="H34" s="148">
        <f ca="1">SUM('Period 1'!DI34)+('Period 2'!DI34)+(OT!DI34)+('Period 3'!DI34)</f>
        <v>7</v>
      </c>
      <c r="I34" s="551">
        <f ca="1">IF(B39=0,"",(SUM(F34:H34))/B39)</f>
        <v>0.17948717948717949</v>
      </c>
      <c r="J34" s="147">
        <f ca="1">SUM('Period 1'!DL34)+('Period 2'!DL34)+(OT!DL34)+('Period 3'!DL34)</f>
        <v>0</v>
      </c>
      <c r="K34" s="143" t="str">
        <f t="shared" si="7"/>
        <v/>
      </c>
      <c r="L34" s="141">
        <f ca="1">SUM('Period 1'!DN34)+('Period 2'!DN34)+(OT!DN34)+('Period 3'!DN34)</f>
        <v>0</v>
      </c>
      <c r="M34" s="182" t="str">
        <f t="shared" si="8"/>
        <v/>
      </c>
      <c r="N34" s="144" t="str">
        <f ca="1">IF(F34=0,"",(('Period 1'!DP34)+('Period 2'!DP34)+(OT!DP34)+('Period 3'!DP34))/F34)</f>
        <v/>
      </c>
      <c r="O34" s="155">
        <f t="shared" si="9"/>
        <v>7</v>
      </c>
      <c r="P34" s="140">
        <f ca="1">SUM('Period 1'!DQ34)+('Period 2'!DQ34)+(OT!DQ34)+('Period 3'!DQ34)</f>
        <v>9</v>
      </c>
      <c r="Q34" s="141">
        <f ca="1">SUM('Period 1'!DR34)+('Period 2'!DR34)+(OT!DR34)+('Period 3'!DR34)</f>
        <v>32</v>
      </c>
      <c r="R34" s="163">
        <f t="shared" si="10"/>
        <v>-0.43303571428571419</v>
      </c>
      <c r="S34" s="163">
        <f t="shared" si="11"/>
        <v>2.4151785714285712</v>
      </c>
      <c r="T34" s="163">
        <f t="shared" si="12"/>
        <v>-2.8482142857142856</v>
      </c>
      <c r="U34" s="164">
        <f t="shared" si="13"/>
        <v>-3.2857142857142856</v>
      </c>
      <c r="V34" s="135">
        <f ca="1">Penalties!M31</f>
        <v>3</v>
      </c>
      <c r="W34" s="136">
        <f ca="1">Penalties!Q31</f>
        <v>1</v>
      </c>
      <c r="X34" s="35"/>
      <c r="Z34" s="170">
        <f>B39-(SUM(F34:H34))</f>
        <v>32</v>
      </c>
      <c r="AA34" s="171">
        <f>L39-(P34+L34)</f>
        <v>55</v>
      </c>
      <c r="AB34" s="172">
        <f>L19-Q34</f>
        <v>69</v>
      </c>
    </row>
    <row r="35" spans="1:28" s="2" customFormat="1" ht="15.75" customHeight="1">
      <c r="A35" s="104">
        <v>11</v>
      </c>
      <c r="B35" s="573">
        <v>39671</v>
      </c>
      <c r="C35" s="571" t="s">
        <v>159</v>
      </c>
      <c r="D35" s="567"/>
      <c r="E35" s="467"/>
      <c r="F35" s="147">
        <f ca="1">SUM('Period 1'!DG35)+('Period 2'!DG35)+(OT!DG35)+('Period 3'!DG35)</f>
        <v>0</v>
      </c>
      <c r="G35" s="148">
        <f ca="1">SUM('Period 1'!DH35)+('Period 2'!DH35)+(OT!DH35)+('Period 3'!DH35)</f>
        <v>0</v>
      </c>
      <c r="H35" s="148">
        <f ca="1">SUM('Period 1'!DI35)+('Period 2'!DI35)+(OT!DI35)+('Period 3'!DI35)</f>
        <v>0</v>
      </c>
      <c r="I35" s="551">
        <f ca="1">IF(B39=0,"",(SUM(F35:H35))/B39)</f>
        <v>0</v>
      </c>
      <c r="J35" s="147">
        <f ca="1">SUM('Period 1'!DL35)+('Period 2'!DL35)+(OT!DL35)+('Period 3'!DL35)</f>
        <v>0</v>
      </c>
      <c r="K35" s="143" t="str">
        <f t="shared" si="7"/>
        <v/>
      </c>
      <c r="L35" s="141">
        <f ca="1">SUM('Period 1'!DN35)+('Period 2'!DN35)+(OT!DN35)+('Period 3'!DN35)</f>
        <v>0</v>
      </c>
      <c r="M35" s="182" t="str">
        <f t="shared" si="8"/>
        <v/>
      </c>
      <c r="N35" s="144" t="str">
        <f ca="1">IF(F35=0,"",(('Period 1'!DP35)+('Period 2'!DP35)+(OT!DP35)+('Period 3'!DP35))/F35)</f>
        <v/>
      </c>
      <c r="O35" s="155">
        <f t="shared" si="9"/>
        <v>0</v>
      </c>
      <c r="P35" s="140">
        <f ca="1">SUM('Period 1'!DQ35)+('Period 2'!DQ35)+(OT!DQ35)+('Period 3'!DQ35)</f>
        <v>0</v>
      </c>
      <c r="Q35" s="141">
        <f ca="1">SUM('Period 1'!DR35)+('Period 2'!DR35)+(OT!DR35)+('Period 3'!DR35)</f>
        <v>0</v>
      </c>
      <c r="R35" s="163" t="str">
        <f t="shared" si="10"/>
        <v>0.00</v>
      </c>
      <c r="S35" s="163" t="str">
        <f t="shared" si="11"/>
        <v>0.00</v>
      </c>
      <c r="T35" s="163">
        <f t="shared" si="12"/>
        <v>0</v>
      </c>
      <c r="U35" s="164" t="str">
        <f t="shared" si="13"/>
        <v>0.00</v>
      </c>
      <c r="V35" s="135">
        <f ca="1">Penalties!M32</f>
        <v>0</v>
      </c>
      <c r="W35" s="136">
        <f ca="1">Penalties!Q32</f>
        <v>0</v>
      </c>
      <c r="Z35" s="170">
        <f>B39-(SUM(F35:H35))</f>
        <v>39</v>
      </c>
      <c r="AA35" s="171">
        <f>L39-(P35+L35)</f>
        <v>64</v>
      </c>
      <c r="AB35" s="172">
        <f>L19-Q35</f>
        <v>101</v>
      </c>
    </row>
    <row r="36" spans="1:28" s="2" customFormat="1" ht="15.75" customHeight="1">
      <c r="A36" s="104">
        <v>12</v>
      </c>
      <c r="B36" s="572" t="s">
        <v>160</v>
      </c>
      <c r="C36" s="570" t="s">
        <v>161</v>
      </c>
      <c r="D36" s="567"/>
      <c r="E36" s="467"/>
      <c r="F36" s="147">
        <f ca="1">SUM('Period 1'!DG36)+('Period 2'!DG36)+(OT!DG36)+('Period 3'!DG36)</f>
        <v>0</v>
      </c>
      <c r="G36" s="148">
        <f ca="1">SUM('Period 1'!DH36)+('Period 2'!DH36)+(OT!DH36)+('Period 3'!DH36)</f>
        <v>7</v>
      </c>
      <c r="H36" s="148">
        <f ca="1">SUM('Period 1'!DI36)+('Period 2'!DI36)+(OT!DI36)+('Period 3'!DI36)</f>
        <v>13</v>
      </c>
      <c r="I36" s="551">
        <f ca="1">IF(B39=0,"",(SUM(F36:H36))/B39)</f>
        <v>0.51282051282051277</v>
      </c>
      <c r="J36" s="147">
        <f ca="1">SUM('Period 1'!DL36)+('Period 2'!DL36)+(OT!DL36)+('Period 3'!DL36)</f>
        <v>0</v>
      </c>
      <c r="K36" s="143" t="str">
        <f t="shared" si="7"/>
        <v/>
      </c>
      <c r="L36" s="141">
        <f ca="1">SUM('Period 1'!DN36)+('Period 2'!DN36)+(OT!DN36)+('Period 3'!DN36)</f>
        <v>0</v>
      </c>
      <c r="M36" s="182" t="str">
        <f t="shared" si="8"/>
        <v/>
      </c>
      <c r="N36" s="144" t="str">
        <f ca="1">IF(F36=0,"",(('Period 1'!DP36)+('Period 2'!DP36)+(OT!DP36)+('Period 3'!DP36))/F36)</f>
        <v/>
      </c>
      <c r="O36" s="155">
        <f t="shared" si="9"/>
        <v>20</v>
      </c>
      <c r="P36" s="140">
        <f ca="1">SUM('Period 1'!DQ36)+('Period 2'!DQ36)+(OT!DQ36)+('Period 3'!DQ36)</f>
        <v>29</v>
      </c>
      <c r="Q36" s="141">
        <f ca="1">SUM('Period 1'!DR36)+('Period 2'!DR36)+(OT!DR36)+('Period 3'!DR36)</f>
        <v>64</v>
      </c>
      <c r="R36" s="163">
        <f t="shared" si="10"/>
        <v>-0.39210526315789473</v>
      </c>
      <c r="S36" s="163">
        <f t="shared" si="11"/>
        <v>1.2526315789473685</v>
      </c>
      <c r="T36" s="163">
        <f t="shared" si="12"/>
        <v>-1.6447368421052633</v>
      </c>
      <c r="U36" s="164">
        <f t="shared" si="13"/>
        <v>-1.75</v>
      </c>
      <c r="V36" s="135">
        <f ca="1">Penalties!M33</f>
        <v>8</v>
      </c>
      <c r="W36" s="136">
        <f ca="1">Penalties!Q33</f>
        <v>0</v>
      </c>
      <c r="Z36" s="170">
        <f>B39-(SUM(F36:H36))</f>
        <v>19</v>
      </c>
      <c r="AA36" s="171">
        <f>L39-(P36+L36)</f>
        <v>35</v>
      </c>
      <c r="AB36" s="172">
        <f>L19-Q36</f>
        <v>37</v>
      </c>
    </row>
    <row r="37" spans="1:28" s="2" customFormat="1" ht="15.75" customHeight="1">
      <c r="A37" s="105">
        <v>13</v>
      </c>
      <c r="B37" s="569" t="s">
        <v>162</v>
      </c>
      <c r="C37" s="570" t="s">
        <v>163</v>
      </c>
      <c r="D37" s="567"/>
      <c r="E37" s="467"/>
      <c r="F37" s="147">
        <f ca="1">SUM('Period 1'!DG37)+('Period 2'!DG37)+(OT!DG37)+('Period 3'!DG37)</f>
        <v>0</v>
      </c>
      <c r="G37" s="148">
        <f ca="1">SUM('Period 1'!DH37)+('Period 2'!DH37)+(OT!DH37)+('Period 3'!DH37)</f>
        <v>0</v>
      </c>
      <c r="H37" s="148">
        <f ca="1">SUM('Period 1'!DI37)+('Period 2'!DI37)+(OT!DI37)+('Period 3'!DI37)</f>
        <v>0</v>
      </c>
      <c r="I37" s="551">
        <f ca="1">IF(B39=0,"",(SUM(F37:H37))/B39)</f>
        <v>0</v>
      </c>
      <c r="J37" s="147">
        <f ca="1">SUM('Period 1'!DL37)+('Period 2'!DL37)+(OT!DL37)+('Period 3'!DL37)</f>
        <v>0</v>
      </c>
      <c r="K37" s="143" t="str">
        <f t="shared" si="7"/>
        <v/>
      </c>
      <c r="L37" s="141">
        <f ca="1">SUM('Period 1'!DN37)+('Period 2'!DN37)+(OT!DN37)+('Period 3'!DN37)</f>
        <v>0</v>
      </c>
      <c r="M37" s="182" t="str">
        <f t="shared" si="8"/>
        <v/>
      </c>
      <c r="N37" s="144" t="str">
        <f ca="1">IF(F37=0,"",(('Period 1'!DP37)+('Period 2'!DP37)+(OT!DP37)+('Period 3'!DP37))/F37)</f>
        <v/>
      </c>
      <c r="O37" s="155">
        <f t="shared" si="9"/>
        <v>0</v>
      </c>
      <c r="P37" s="147">
        <f ca="1">SUM('Period 1'!DQ37)+('Period 2'!DQ37)+(OT!DQ37)+('Period 3'!DQ37)</f>
        <v>0</v>
      </c>
      <c r="Q37" s="148">
        <f ca="1">SUM('Period 1'!DR37)+('Period 2'!DR37)+(OT!DR37)+('Period 3'!DR37)</f>
        <v>0</v>
      </c>
      <c r="R37" s="163" t="str">
        <f t="shared" si="10"/>
        <v>0.00</v>
      </c>
      <c r="S37" s="163" t="str">
        <f t="shared" si="11"/>
        <v>0.00</v>
      </c>
      <c r="T37" s="163">
        <f t="shared" si="12"/>
        <v>0</v>
      </c>
      <c r="U37" s="164" t="str">
        <f t="shared" si="13"/>
        <v>0.00</v>
      </c>
      <c r="V37" s="135">
        <f ca="1">Penalties!M34</f>
        <v>0</v>
      </c>
      <c r="W37" s="136">
        <f ca="1">Penalties!Q34</f>
        <v>0</v>
      </c>
      <c r="Z37" s="170">
        <f>B39-(SUM(F37:H37))</f>
        <v>39</v>
      </c>
      <c r="AA37" s="171">
        <f>L39-(P37+L37)</f>
        <v>64</v>
      </c>
      <c r="AB37" s="172">
        <f>L19-Q37</f>
        <v>101</v>
      </c>
    </row>
    <row r="38" spans="1:28" s="2" customFormat="1" ht="15.75" customHeight="1" thickBot="1">
      <c r="A38" s="105">
        <v>14</v>
      </c>
      <c r="B38" s="575" t="s">
        <v>164</v>
      </c>
      <c r="C38" s="571" t="s">
        <v>165</v>
      </c>
      <c r="D38" s="568"/>
      <c r="E38" s="468"/>
      <c r="F38" s="149">
        <f ca="1">SUM('Period 1'!DG38)+('Period 2'!DG38)+(OT!DG38)+('Period 3'!DG38)</f>
        <v>0</v>
      </c>
      <c r="G38" s="150">
        <f ca="1">SUM('Period 1'!DH38)+('Period 2'!DH38)+(OT!DH38)+('Period 3'!DH38)</f>
        <v>0</v>
      </c>
      <c r="H38" s="150">
        <f ca="1">SUM('Period 1'!DI38)+('Period 2'!DI38)+(OT!DI38)+('Period 3'!DI38)</f>
        <v>15</v>
      </c>
      <c r="I38" s="552">
        <f ca="1">IF(B39=0,"",(SUM(F38:H38))/B39)</f>
        <v>0.38461538461538464</v>
      </c>
      <c r="J38" s="149">
        <f ca="1">SUM('Period 1'!DL38)+('Period 2'!DL38)+(OT!DL38)+('Period 3'!DL38)</f>
        <v>0</v>
      </c>
      <c r="K38" s="143" t="str">
        <f t="shared" si="7"/>
        <v/>
      </c>
      <c r="L38" s="141">
        <f ca="1">SUM('Period 1'!DN38)+('Period 2'!DN38)+(OT!DN38)+('Period 3'!DN38)</f>
        <v>0</v>
      </c>
      <c r="M38" s="182" t="str">
        <f t="shared" si="8"/>
        <v/>
      </c>
      <c r="N38" s="144" t="str">
        <f ca="1">IF(F38=0,"",(('Period 1'!DP38)+('Period 2'!DP38)+(OT!DP38)+('Period 3'!DP38))/F38)</f>
        <v/>
      </c>
      <c r="O38" s="155">
        <f t="shared" si="9"/>
        <v>15</v>
      </c>
      <c r="P38" s="553">
        <f ca="1">SUM('Period 1'!DQ38)+('Period 2'!DQ38)+(OT!DQ38)+('Period 3'!DQ38)</f>
        <v>37</v>
      </c>
      <c r="Q38" s="545">
        <f ca="1">SUM('Period 1'!DR38)+('Period 2'!DR38)+(OT!DR38)+('Period 3'!DR38)</f>
        <v>41</v>
      </c>
      <c r="R38" s="165">
        <f t="shared" si="10"/>
        <v>1.3416666666666668</v>
      </c>
      <c r="S38" s="165">
        <f t="shared" si="11"/>
        <v>0.23333333333333339</v>
      </c>
      <c r="T38" s="165">
        <f t="shared" si="12"/>
        <v>1.1083333333333334</v>
      </c>
      <c r="U38" s="166">
        <f t="shared" si="13"/>
        <v>-0.26666666666666666</v>
      </c>
      <c r="V38" s="138">
        <f ca="1">Penalties!M35</f>
        <v>6</v>
      </c>
      <c r="W38" s="139">
        <f ca="1">Penalties!Q35</f>
        <v>0</v>
      </c>
      <c r="Z38" s="173">
        <f>B39-(SUM(F38:H38))</f>
        <v>24</v>
      </c>
      <c r="AA38" s="174">
        <f>L39-(P38+L38)</f>
        <v>27</v>
      </c>
      <c r="AB38" s="175">
        <f>L19-Q38</f>
        <v>60</v>
      </c>
    </row>
    <row r="39" spans="1:28" s="2" customFormat="1" ht="15.75" customHeight="1" thickBot="1">
      <c r="A39" s="3" t="s">
        <v>48</v>
      </c>
      <c r="B39" s="470">
        <f ca="1">SUM('Period 1'!B40)+('Period 2'!B40)+(OT!B40)+('Period 3'!B40)</f>
        <v>39</v>
      </c>
      <c r="C39" s="587" t="s">
        <v>14</v>
      </c>
      <c r="D39" s="588"/>
      <c r="E39" s="589"/>
      <c r="F39" s="5">
        <f>SUM(F25:F38)</f>
        <v>39</v>
      </c>
      <c r="G39" s="6">
        <f>SUM(G25:G38)</f>
        <v>39</v>
      </c>
      <c r="H39" s="6">
        <f>SUM(H25:H38)</f>
        <v>116</v>
      </c>
      <c r="I39" s="7" t="s">
        <v>15</v>
      </c>
      <c r="J39" s="5">
        <f>SUM(J25:J38)</f>
        <v>17</v>
      </c>
      <c r="K39" s="137">
        <f>IF(B39=0,"",J39/B39)</f>
        <v>0.4358974358974359</v>
      </c>
      <c r="L39" s="6">
        <f>SUM(L25:L38)</f>
        <v>64</v>
      </c>
      <c r="M39" s="116">
        <f>IF(L39=0,"",L39/B39)</f>
        <v>1.641025641025641</v>
      </c>
      <c r="N39" s="8"/>
      <c r="O39" s="28"/>
      <c r="P39" s="96"/>
      <c r="Q39" s="24"/>
      <c r="R39" s="24"/>
      <c r="S39" s="24"/>
      <c r="T39" s="24"/>
      <c r="U39" s="24"/>
      <c r="V39" s="24">
        <f>SUM(V25:V38)</f>
        <v>57</v>
      </c>
      <c r="W39" s="97">
        <f>SUM(W25:W38)</f>
        <v>8</v>
      </c>
      <c r="X39" s="30"/>
    </row>
    <row r="40" spans="1:28">
      <c r="B40" s="17"/>
      <c r="C40" s="17"/>
      <c r="D40" s="17"/>
      <c r="E40" s="17"/>
      <c r="F40" s="17"/>
      <c r="G40" s="17"/>
      <c r="H40" s="17"/>
      <c r="I40" s="17"/>
      <c r="J40" s="17"/>
      <c r="K40" s="17"/>
      <c r="L40" s="17"/>
      <c r="M40" s="17"/>
      <c r="N40" s="17"/>
      <c r="O40" s="17"/>
      <c r="P40" s="17"/>
      <c r="Q40" s="17"/>
      <c r="R40" s="17"/>
      <c r="S40" s="17"/>
      <c r="T40" s="17"/>
      <c r="U40" s="17"/>
      <c r="V40" s="17"/>
      <c r="W40" s="17"/>
      <c r="X40" s="17"/>
    </row>
    <row r="41" spans="1:28">
      <c r="A41" s="585" t="s">
        <v>25</v>
      </c>
      <c r="B41" s="586"/>
      <c r="C41" s="592" t="s">
        <v>181</v>
      </c>
      <c r="D41" s="593"/>
      <c r="E41" s="594"/>
      <c r="F41" s="590" t="s">
        <v>105</v>
      </c>
      <c r="G41" s="591"/>
      <c r="H41" s="598" t="s">
        <v>182</v>
      </c>
      <c r="I41" s="599"/>
      <c r="J41" s="599"/>
      <c r="K41" s="599"/>
      <c r="L41" s="585" t="s">
        <v>103</v>
      </c>
      <c r="M41" s="586"/>
      <c r="N41" s="586"/>
      <c r="O41" s="29"/>
      <c r="P41" s="596" t="s">
        <v>167</v>
      </c>
      <c r="Q41" s="592"/>
      <c r="R41" s="592"/>
      <c r="S41" s="597"/>
      <c r="T41" s="29"/>
      <c r="U41" s="29"/>
      <c r="V41" s="29"/>
      <c r="W41" s="29"/>
      <c r="X41" s="36"/>
    </row>
    <row r="42" spans="1:28">
      <c r="A42" s="585" t="s">
        <v>104</v>
      </c>
      <c r="B42" s="586"/>
      <c r="C42" s="592" t="s">
        <v>168</v>
      </c>
      <c r="D42" s="593"/>
      <c r="E42" s="594"/>
      <c r="F42" s="590" t="s">
        <v>105</v>
      </c>
      <c r="G42" s="591"/>
      <c r="H42" s="598" t="s">
        <v>183</v>
      </c>
      <c r="I42" s="599"/>
      <c r="J42" s="599"/>
      <c r="K42" s="600"/>
      <c r="L42" s="585" t="s">
        <v>103</v>
      </c>
      <c r="M42" s="586"/>
      <c r="N42" s="586"/>
      <c r="O42" s="29"/>
      <c r="P42" s="596" t="s">
        <v>177</v>
      </c>
      <c r="Q42" s="592"/>
      <c r="R42" s="592"/>
      <c r="S42" s="597"/>
      <c r="T42" s="29"/>
      <c r="U42" s="29"/>
      <c r="V42" s="29"/>
      <c r="W42" s="29"/>
      <c r="X42" s="36"/>
    </row>
    <row r="43" spans="1:28">
      <c r="A43" s="585" t="s">
        <v>104</v>
      </c>
      <c r="B43" s="586"/>
      <c r="C43" s="592" t="s">
        <v>176</v>
      </c>
      <c r="D43" s="593"/>
      <c r="E43" s="594"/>
      <c r="F43" s="595" t="s">
        <v>105</v>
      </c>
      <c r="G43" s="590"/>
      <c r="H43" s="598" t="s">
        <v>184</v>
      </c>
      <c r="I43" s="599"/>
      <c r="J43" s="599"/>
      <c r="K43" s="600"/>
      <c r="L43" s="585"/>
      <c r="M43" s="586"/>
      <c r="N43" s="586"/>
      <c r="O43" s="29"/>
      <c r="P43" s="29"/>
      <c r="Q43" s="29"/>
      <c r="R43" s="29"/>
      <c r="S43" s="29"/>
      <c r="T43" s="29"/>
      <c r="U43" s="29"/>
      <c r="V43" s="29"/>
      <c r="W43" s="29"/>
      <c r="X43" s="36"/>
    </row>
    <row r="44" spans="1:28" ht="12.75" customHeight="1">
      <c r="A44" s="17"/>
      <c r="B44" s="17"/>
      <c r="C44" s="17"/>
      <c r="D44" s="17"/>
      <c r="E44" s="17"/>
      <c r="F44" s="595" t="s">
        <v>105</v>
      </c>
      <c r="G44" s="590"/>
      <c r="H44" s="598" t="s">
        <v>185</v>
      </c>
      <c r="I44" s="599"/>
      <c r="J44" s="599"/>
      <c r="K44" s="600"/>
      <c r="L44" s="17"/>
      <c r="M44" s="17"/>
      <c r="N44" s="17"/>
      <c r="O44" s="17"/>
      <c r="P44" s="17"/>
      <c r="Q44" s="17"/>
      <c r="R44" s="17"/>
      <c r="S44" s="17"/>
      <c r="T44" s="17"/>
      <c r="U44" s="17"/>
      <c r="V44" s="17"/>
      <c r="W44" s="17"/>
      <c r="X44" s="20"/>
    </row>
    <row r="45" spans="1:28" ht="15">
      <c r="F45" s="17"/>
      <c r="G45" s="17"/>
      <c r="H45" s="17"/>
      <c r="I45" s="17"/>
      <c r="J45" s="17"/>
      <c r="K45" s="17"/>
      <c r="L45" s="17"/>
      <c r="M45" s="17"/>
      <c r="N45" s="17"/>
      <c r="O45" s="17"/>
      <c r="P45" s="17"/>
      <c r="Q45" s="17"/>
      <c r="R45" s="17"/>
      <c r="S45" s="17"/>
      <c r="T45" s="17"/>
      <c r="U45" s="17"/>
      <c r="V45" s="17"/>
      <c r="W45" s="17"/>
      <c r="X45" s="20"/>
    </row>
    <row r="46" spans="1:28" ht="15">
      <c r="F46" s="17"/>
      <c r="G46" s="17"/>
      <c r="H46" s="17"/>
      <c r="I46" s="17"/>
      <c r="J46" s="17"/>
      <c r="K46" s="17"/>
      <c r="L46" s="17"/>
      <c r="M46" s="17"/>
      <c r="N46" s="17"/>
      <c r="O46" s="17"/>
      <c r="P46" s="17"/>
      <c r="Q46" s="17"/>
      <c r="R46" s="17"/>
      <c r="S46" s="17"/>
      <c r="T46" s="17"/>
      <c r="U46" s="17"/>
      <c r="V46" s="17"/>
      <c r="W46" s="17"/>
      <c r="X46" s="20"/>
    </row>
    <row r="47" spans="1:28">
      <c r="B47" s="17"/>
      <c r="C47" s="17"/>
      <c r="D47" s="17"/>
      <c r="E47" s="17"/>
      <c r="F47" s="17"/>
      <c r="G47" s="17"/>
      <c r="H47" s="17"/>
      <c r="I47" s="17"/>
      <c r="J47" s="17"/>
      <c r="K47" s="17"/>
      <c r="L47" s="17"/>
      <c r="M47" s="17"/>
      <c r="N47" s="17"/>
      <c r="O47" s="17"/>
      <c r="P47" s="17"/>
      <c r="Q47" s="17"/>
      <c r="R47" s="17"/>
      <c r="S47" s="17"/>
      <c r="T47" s="17"/>
      <c r="U47" s="17"/>
      <c r="V47" s="17"/>
      <c r="W47" s="17"/>
      <c r="X47" s="17"/>
    </row>
    <row r="48" spans="1:28">
      <c r="A48" s="17"/>
      <c r="B48" s="17"/>
      <c r="C48" s="17"/>
      <c r="D48" s="17"/>
      <c r="E48" s="17"/>
      <c r="F48" s="17"/>
      <c r="G48" s="17"/>
      <c r="H48" s="17"/>
      <c r="I48" s="17"/>
      <c r="J48" s="17"/>
      <c r="K48" s="17"/>
      <c r="L48" s="17"/>
      <c r="M48" s="17"/>
      <c r="N48" s="17"/>
      <c r="O48" s="17"/>
      <c r="P48" s="17"/>
      <c r="Q48" s="17"/>
      <c r="R48" s="17"/>
      <c r="S48" s="17"/>
      <c r="T48" s="17"/>
      <c r="U48" s="17"/>
      <c r="V48" s="17"/>
      <c r="W48" s="17"/>
      <c r="X48" s="17"/>
    </row>
    <row r="49" spans="1:24">
      <c r="A49" s="17"/>
      <c r="B49" s="16"/>
      <c r="C49" s="16"/>
      <c r="D49" s="16"/>
      <c r="E49" s="17"/>
      <c r="F49" s="17"/>
      <c r="G49" s="17"/>
      <c r="H49" s="17"/>
      <c r="I49" s="17"/>
      <c r="J49" s="17"/>
      <c r="K49" s="17"/>
      <c r="L49" s="17"/>
      <c r="M49" s="17"/>
      <c r="N49" s="17"/>
      <c r="O49" s="17"/>
      <c r="P49" s="17"/>
      <c r="Q49" s="17"/>
      <c r="R49" s="17"/>
      <c r="S49" s="17"/>
      <c r="T49" s="17"/>
      <c r="U49" s="17"/>
      <c r="V49" s="17"/>
      <c r="W49" s="17"/>
      <c r="X49" s="17"/>
    </row>
    <row r="50" spans="1:24">
      <c r="A50" s="15"/>
      <c r="B50" s="15"/>
      <c r="C50" s="15"/>
      <c r="D50" s="15"/>
    </row>
    <row r="51" spans="1:24">
      <c r="A51" s="15"/>
      <c r="B51" s="15"/>
      <c r="C51" s="15"/>
      <c r="D51" s="15"/>
    </row>
    <row r="52" spans="1:24">
      <c r="A52" s="15"/>
      <c r="B52" s="15"/>
      <c r="C52" s="15"/>
      <c r="D52" s="15"/>
    </row>
    <row r="53" spans="1:24">
      <c r="A53" s="15"/>
      <c r="B53" s="15"/>
      <c r="C53" s="15"/>
      <c r="D53" s="15"/>
    </row>
    <row r="54" spans="1:24">
      <c r="A54" s="15"/>
      <c r="B54" s="15"/>
      <c r="C54" s="15"/>
      <c r="D54" s="15"/>
    </row>
    <row r="55" spans="1:24">
      <c r="A55" s="15"/>
      <c r="B55" s="15"/>
      <c r="C55" s="15"/>
      <c r="D55" s="15"/>
    </row>
    <row r="56" spans="1:24">
      <c r="A56" s="15"/>
      <c r="B56" s="15"/>
      <c r="C56" s="15"/>
      <c r="D56" s="15"/>
    </row>
    <row r="57" spans="1:24">
      <c r="A57" s="15"/>
      <c r="B57" s="15"/>
      <c r="C57" s="15"/>
      <c r="D57" s="15"/>
    </row>
  </sheetData>
  <sheetCalcPr fullCalcOnLoad="1"/>
  <mergeCells count="25">
    <mergeCell ref="P41:S41"/>
    <mergeCell ref="P42:S42"/>
    <mergeCell ref="F44:G44"/>
    <mergeCell ref="H41:K41"/>
    <mergeCell ref="H42:K42"/>
    <mergeCell ref="H43:K43"/>
    <mergeCell ref="H44:K44"/>
    <mergeCell ref="A43:B43"/>
    <mergeCell ref="L43:N43"/>
    <mergeCell ref="A42:B42"/>
    <mergeCell ref="F41:G41"/>
    <mergeCell ref="F42:G42"/>
    <mergeCell ref="L42:N42"/>
    <mergeCell ref="C43:E43"/>
    <mergeCell ref="F43:G43"/>
    <mergeCell ref="C42:E42"/>
    <mergeCell ref="C41:E41"/>
    <mergeCell ref="L2:M2"/>
    <mergeCell ref="A4:E4"/>
    <mergeCell ref="A24:E24"/>
    <mergeCell ref="L41:N41"/>
    <mergeCell ref="A41:B41"/>
    <mergeCell ref="C39:E39"/>
    <mergeCell ref="C2:J2"/>
    <mergeCell ref="C19:E19"/>
  </mergeCells>
  <phoneticPr fontId="55" type="noConversion"/>
  <pageMargins left="0.46" right="0.34" top="0.35" bottom="0.31" header="0.5" footer="0.34"/>
  <headerFooter>
    <oddFooter>&amp;A</oddFooter>
  </headerFooter>
  <legacy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35"/>
  <sheetViews>
    <sheetView workbookViewId="0">
      <selection activeCell="K49" sqref="K49"/>
    </sheetView>
  </sheetViews>
  <sheetFormatPr baseColWidth="10" defaultColWidth="8.83203125" defaultRowHeight="12"/>
  <cols>
    <col min="1" max="1" width="7.6640625" customWidth="1"/>
    <col min="2" max="10" width="12.6640625" customWidth="1"/>
    <col min="11" max="11" width="13.6640625" customWidth="1"/>
  </cols>
  <sheetData>
    <row r="1" spans="1:11" ht="13" thickBot="1">
      <c r="A1" s="325" t="s">
        <v>101</v>
      </c>
      <c r="C1" s="669" t="s">
        <v>186</v>
      </c>
      <c r="D1" s="669"/>
    </row>
    <row r="2" spans="1:11" ht="26.25" customHeight="1" thickBot="1">
      <c r="A2" s="302" t="s">
        <v>79</v>
      </c>
      <c r="B2" s="670" t="str">
        <f ca="1">('Game Summary'!A4)</f>
        <v>Kalamazoo</v>
      </c>
      <c r="C2" s="671"/>
      <c r="D2" s="297" t="s">
        <v>90</v>
      </c>
      <c r="E2" s="314" t="s">
        <v>91</v>
      </c>
      <c r="F2" s="313" t="s">
        <v>92</v>
      </c>
      <c r="G2" s="312" t="s">
        <v>93</v>
      </c>
      <c r="H2" s="314" t="s">
        <v>94</v>
      </c>
      <c r="I2" s="313" t="s">
        <v>99</v>
      </c>
      <c r="J2" s="315" t="s">
        <v>95</v>
      </c>
      <c r="K2" s="313" t="s">
        <v>96</v>
      </c>
    </row>
    <row r="3" spans="1:11" ht="13" thickBot="1">
      <c r="A3" s="296">
        <f ca="1">('Game Summary'!B5)</f>
        <v>7.62</v>
      </c>
      <c r="B3" s="678" t="str">
        <f ca="1">('Game Summary'!C5)</f>
        <v>ORGAN GRINDER</v>
      </c>
      <c r="C3" s="679"/>
      <c r="D3" s="345"/>
      <c r="E3" s="347"/>
      <c r="F3" s="365">
        <f t="shared" ref="F3:F16" si="0">SUM(D3:E3)</f>
        <v>0</v>
      </c>
      <c r="G3" s="345"/>
      <c r="H3" s="347"/>
      <c r="I3" s="357">
        <f t="shared" ref="I3:I16" si="1">SUM(G3:H3)</f>
        <v>0</v>
      </c>
      <c r="J3" s="357">
        <f t="shared" ref="J3:J16" si="2">F3+(I3*1.5)</f>
        <v>0</v>
      </c>
      <c r="K3" s="412">
        <f ca="1">J3/SUM('Game Summary'!F5:H5)</f>
        <v>0</v>
      </c>
    </row>
    <row r="4" spans="1:11" ht="13" thickBot="1">
      <c r="A4" s="296">
        <f ca="1">('Game Summary'!B6)</f>
        <v>11</v>
      </c>
      <c r="B4" s="678" t="str">
        <f ca="1">('Game Summary'!C6)</f>
        <v>LADY HAWK</v>
      </c>
      <c r="C4" s="679"/>
      <c r="D4" s="350"/>
      <c r="E4" s="352"/>
      <c r="F4" s="366">
        <f t="shared" si="0"/>
        <v>0</v>
      </c>
      <c r="G4" s="350"/>
      <c r="H4" s="352"/>
      <c r="I4" s="358">
        <f t="shared" si="1"/>
        <v>0</v>
      </c>
      <c r="J4" s="358">
        <f t="shared" si="2"/>
        <v>0</v>
      </c>
      <c r="K4" s="413">
        <f ca="1">J4/SUM('Game Summary'!F6:H6)</f>
        <v>0</v>
      </c>
    </row>
    <row r="5" spans="1:11" ht="13" thickBot="1">
      <c r="A5" s="296">
        <f ca="1">('Game Summary'!B7)</f>
        <v>21</v>
      </c>
      <c r="B5" s="678" t="str">
        <f ca="1">('Game Summary'!C7)</f>
        <v>LETHA VENOM</v>
      </c>
      <c r="C5" s="679"/>
      <c r="D5" s="350"/>
      <c r="E5" s="352"/>
      <c r="F5" s="366">
        <f t="shared" si="0"/>
        <v>0</v>
      </c>
      <c r="G5" s="350"/>
      <c r="H5" s="352"/>
      <c r="I5" s="358">
        <f t="shared" si="1"/>
        <v>0</v>
      </c>
      <c r="J5" s="358">
        <f t="shared" si="2"/>
        <v>0</v>
      </c>
      <c r="K5" s="413">
        <f ca="1">J5/SUM('Game Summary'!F7:H7)</f>
        <v>0</v>
      </c>
    </row>
    <row r="6" spans="1:11" ht="13" thickBot="1">
      <c r="A6" s="296">
        <f ca="1">('Game Summary'!B8)</f>
        <v>33</v>
      </c>
      <c r="B6" s="678" t="str">
        <f ca="1">('Game Summary'!C8)</f>
        <v>JAVELIN</v>
      </c>
      <c r="C6" s="679"/>
      <c r="D6" s="350"/>
      <c r="E6" s="352"/>
      <c r="F6" s="366">
        <f t="shared" si="0"/>
        <v>0</v>
      </c>
      <c r="G6" s="350"/>
      <c r="H6" s="352"/>
      <c r="I6" s="358">
        <f t="shared" si="1"/>
        <v>0</v>
      </c>
      <c r="J6" s="358">
        <f t="shared" si="2"/>
        <v>0</v>
      </c>
      <c r="K6" s="413">
        <f ca="1">J6/SUM('Game Summary'!F8:H8)</f>
        <v>0</v>
      </c>
    </row>
    <row r="7" spans="1:11" ht="13" thickBot="1">
      <c r="A7" s="296">
        <f ca="1">('Game Summary'!B9)</f>
        <v>63</v>
      </c>
      <c r="B7" s="678" t="str">
        <f ca="1">('Game Summary'!C9)</f>
        <v>BATTLE AXE</v>
      </c>
      <c r="C7" s="679"/>
      <c r="D7" s="350"/>
      <c r="E7" s="352"/>
      <c r="F7" s="366">
        <f t="shared" si="0"/>
        <v>0</v>
      </c>
      <c r="G7" s="350"/>
      <c r="H7" s="352"/>
      <c r="I7" s="358">
        <f t="shared" si="1"/>
        <v>0</v>
      </c>
      <c r="J7" s="358">
        <f t="shared" si="2"/>
        <v>0</v>
      </c>
      <c r="K7" s="413">
        <f ca="1">J7/SUM('Game Summary'!F9:H9)</f>
        <v>0</v>
      </c>
    </row>
    <row r="8" spans="1:11" ht="13" thickBot="1">
      <c r="A8" s="296">
        <f ca="1">('Game Summary'!B10)</f>
        <v>86</v>
      </c>
      <c r="B8" s="678" t="str">
        <f ca="1">('Game Summary'!C10)</f>
        <v>BERRETTA BRASS</v>
      </c>
      <c r="C8" s="679"/>
      <c r="D8" s="350"/>
      <c r="E8" s="352"/>
      <c r="F8" s="366">
        <f t="shared" si="0"/>
        <v>0</v>
      </c>
      <c r="G8" s="350"/>
      <c r="H8" s="352"/>
      <c r="I8" s="358">
        <f t="shared" si="1"/>
        <v>0</v>
      </c>
      <c r="J8" s="358">
        <f t="shared" si="2"/>
        <v>0</v>
      </c>
      <c r="K8" s="413">
        <f ca="1">J8/SUM('Game Summary'!F10:H10)</f>
        <v>0</v>
      </c>
    </row>
    <row r="9" spans="1:11" ht="13" thickBot="1">
      <c r="A9" s="296">
        <f ca="1">('Game Summary'!B11)</f>
        <v>187</v>
      </c>
      <c r="B9" s="678" t="str">
        <f ca="1">('Game Summary'!C11)</f>
        <v>DELILAH DANGER</v>
      </c>
      <c r="C9" s="679"/>
      <c r="D9" s="350"/>
      <c r="E9" s="352"/>
      <c r="F9" s="366">
        <f t="shared" si="0"/>
        <v>0</v>
      </c>
      <c r="G9" s="350"/>
      <c r="H9" s="352"/>
      <c r="I9" s="358">
        <f t="shared" si="1"/>
        <v>0</v>
      </c>
      <c r="J9" s="358">
        <f t="shared" si="2"/>
        <v>0</v>
      </c>
      <c r="K9" s="413">
        <f ca="1">J9/SUM('Game Summary'!F11:H11)</f>
        <v>0</v>
      </c>
    </row>
    <row r="10" spans="1:11" ht="13" thickBot="1">
      <c r="A10" s="296">
        <f ca="1">('Game Summary'!B12)</f>
        <v>666</v>
      </c>
      <c r="B10" s="678" t="str">
        <f ca="1">('Game Summary'!C12)</f>
        <v>HOMOTIDAL CENDENCIES</v>
      </c>
      <c r="C10" s="679"/>
      <c r="D10" s="350"/>
      <c r="E10" s="352"/>
      <c r="F10" s="366">
        <f t="shared" si="0"/>
        <v>0</v>
      </c>
      <c r="G10" s="350"/>
      <c r="H10" s="352"/>
      <c r="I10" s="358">
        <f t="shared" si="1"/>
        <v>0</v>
      </c>
      <c r="J10" s="358">
        <f t="shared" si="2"/>
        <v>0</v>
      </c>
      <c r="K10" s="413">
        <f ca="1">J10/SUM('Game Summary'!F12:H12)</f>
        <v>0</v>
      </c>
    </row>
    <row r="11" spans="1:11" ht="13" thickBot="1">
      <c r="A11" s="296">
        <f ca="1">('Game Summary'!B13)</f>
        <v>808</v>
      </c>
      <c r="B11" s="678" t="str">
        <f ca="1">('Game Summary'!C13)</f>
        <v>KA-POWSKI</v>
      </c>
      <c r="C11" s="679"/>
      <c r="D11" s="350"/>
      <c r="E11" s="352"/>
      <c r="F11" s="366">
        <f t="shared" si="0"/>
        <v>0</v>
      </c>
      <c r="G11" s="350"/>
      <c r="H11" s="352"/>
      <c r="I11" s="358">
        <f t="shared" si="1"/>
        <v>0</v>
      </c>
      <c r="J11" s="358">
        <f t="shared" si="2"/>
        <v>0</v>
      </c>
      <c r="K11" s="413">
        <f ca="1">J11/SUM('Game Summary'!F13:H13)</f>
        <v>0</v>
      </c>
    </row>
    <row r="12" spans="1:11" ht="13" thickBot="1">
      <c r="A12" s="296">
        <f ca="1">('Game Summary'!B14)</f>
        <v>1837</v>
      </c>
      <c r="B12" s="678" t="str">
        <f ca="1">('Game Summary'!C14)</f>
        <v>JANE DEERE</v>
      </c>
      <c r="C12" s="679"/>
      <c r="D12" s="350"/>
      <c r="E12" s="352"/>
      <c r="F12" s="366">
        <f t="shared" si="0"/>
        <v>0</v>
      </c>
      <c r="G12" s="350"/>
      <c r="H12" s="352"/>
      <c r="I12" s="358">
        <f t="shared" si="1"/>
        <v>0</v>
      </c>
      <c r="J12" s="358">
        <f t="shared" si="2"/>
        <v>0</v>
      </c>
      <c r="K12" s="413">
        <f ca="1">J12/SUM('Game Summary'!F14:H14)</f>
        <v>0</v>
      </c>
    </row>
    <row r="13" spans="1:11" ht="13" thickBot="1">
      <c r="A13" s="296">
        <f ca="1">('Game Summary'!B15)</f>
        <v>1984</v>
      </c>
      <c r="B13" s="678" t="str">
        <f ca="1">('Game Summary'!C15)</f>
        <v>NOAM STOMPSKI</v>
      </c>
      <c r="C13" s="679"/>
      <c r="D13" s="350"/>
      <c r="E13" s="352"/>
      <c r="F13" s="366">
        <f t="shared" si="0"/>
        <v>0</v>
      </c>
      <c r="G13" s="350"/>
      <c r="H13" s="352"/>
      <c r="I13" s="358">
        <f t="shared" si="1"/>
        <v>0</v>
      </c>
      <c r="J13" s="358">
        <f t="shared" si="2"/>
        <v>0</v>
      </c>
      <c r="K13" s="413">
        <f ca="1">J13/SUM('Game Summary'!F15:H15)</f>
        <v>0</v>
      </c>
    </row>
    <row r="14" spans="1:11" ht="13" thickBot="1">
      <c r="A14" s="296">
        <f ca="1">('Game Summary'!B16)</f>
        <v>39323</v>
      </c>
      <c r="B14" s="678" t="str">
        <f ca="1">('Game Summary'!C16)</f>
        <v>KITTY CAT</v>
      </c>
      <c r="C14" s="679"/>
      <c r="D14" s="350"/>
      <c r="E14" s="352"/>
      <c r="F14" s="366">
        <f t="shared" si="0"/>
        <v>0</v>
      </c>
      <c r="G14" s="350"/>
      <c r="H14" s="352"/>
      <c r="I14" s="358">
        <f t="shared" si="1"/>
        <v>0</v>
      </c>
      <c r="J14" s="358">
        <f t="shared" si="2"/>
        <v>0</v>
      </c>
      <c r="K14" s="413">
        <f ca="1">J14/SUM('Game Summary'!F16:H16)</f>
        <v>0</v>
      </c>
    </row>
    <row r="15" spans="1:11" ht="13" thickBot="1">
      <c r="A15" s="296" t="str">
        <f ca="1">('Game Summary'!B17)</f>
        <v>32-20</v>
      </c>
      <c r="B15" s="678" t="str">
        <f ca="1">('Game Summary'!C17)</f>
        <v>LILLY ST. SMEAR</v>
      </c>
      <c r="C15" s="679"/>
      <c r="D15" s="350"/>
      <c r="E15" s="352"/>
      <c r="F15" s="366">
        <f t="shared" si="0"/>
        <v>0</v>
      </c>
      <c r="G15" s="350"/>
      <c r="H15" s="352"/>
      <c r="I15" s="358">
        <f t="shared" si="1"/>
        <v>0</v>
      </c>
      <c r="J15" s="358">
        <f t="shared" si="2"/>
        <v>0</v>
      </c>
      <c r="K15" s="413">
        <f ca="1">J15/SUM('Game Summary'!F17:H17)</f>
        <v>0</v>
      </c>
    </row>
    <row r="16" spans="1:11" ht="13" thickBot="1">
      <c r="A16" s="303" t="str">
        <f ca="1">('Game Summary'!B18)</f>
        <v>AK-47</v>
      </c>
      <c r="B16" s="680" t="str">
        <f ca="1">('Game Summary'!C18)</f>
        <v>CHARISNAKOV</v>
      </c>
      <c r="C16" s="681"/>
      <c r="D16" s="354"/>
      <c r="E16" s="356"/>
      <c r="F16" s="367">
        <f t="shared" si="0"/>
        <v>0</v>
      </c>
      <c r="G16" s="354"/>
      <c r="H16" s="356"/>
      <c r="I16" s="368">
        <f t="shared" si="1"/>
        <v>0</v>
      </c>
      <c r="J16" s="368">
        <f t="shared" si="2"/>
        <v>0</v>
      </c>
      <c r="K16" s="411">
        <f ca="1">J16/SUM('Game Summary'!F18:H18)</f>
        <v>0</v>
      </c>
    </row>
    <row r="17" spans="1:11" ht="13" thickBot="1">
      <c r="A17" s="674" t="s">
        <v>98</v>
      </c>
      <c r="B17" s="675"/>
      <c r="C17" s="675"/>
      <c r="D17" s="307">
        <f t="shared" ref="D17:J17" si="3">SUM(D3:D16)</f>
        <v>0</v>
      </c>
      <c r="E17" s="307">
        <f t="shared" si="3"/>
        <v>0</v>
      </c>
      <c r="F17" s="307">
        <f t="shared" si="3"/>
        <v>0</v>
      </c>
      <c r="G17" s="307">
        <f t="shared" si="3"/>
        <v>0</v>
      </c>
      <c r="H17" s="307">
        <f t="shared" si="3"/>
        <v>0</v>
      </c>
      <c r="I17" s="307">
        <f t="shared" si="3"/>
        <v>0</v>
      </c>
      <c r="J17" s="308">
        <f t="shared" si="3"/>
        <v>0</v>
      </c>
      <c r="K17" s="307">
        <f>AVERAGE(K3:K16)</f>
        <v>0</v>
      </c>
    </row>
    <row r="18" spans="1:11" s="295" customFormat="1">
      <c r="D18" s="49"/>
      <c r="E18" s="49"/>
      <c r="F18" s="49"/>
      <c r="G18" s="49"/>
      <c r="H18" s="49"/>
      <c r="I18" s="49"/>
      <c r="J18" s="49"/>
      <c r="K18" s="49"/>
    </row>
    <row r="19" spans="1:11" ht="13" thickBot="1">
      <c r="A19" s="325" t="s">
        <v>102</v>
      </c>
      <c r="C19" s="669" t="s">
        <v>186</v>
      </c>
      <c r="D19" s="669"/>
    </row>
    <row r="20" spans="1:11" ht="26.25" customHeight="1" thickBot="1">
      <c r="A20" s="304" t="s">
        <v>79</v>
      </c>
      <c r="B20" s="301" t="str">
        <f ca="1">('Game Summary'!A24)</f>
        <v>Detriot</v>
      </c>
      <c r="C20" s="305"/>
      <c r="D20" s="313" t="s">
        <v>87</v>
      </c>
      <c r="E20" s="312" t="s">
        <v>83</v>
      </c>
      <c r="F20" s="298" t="s">
        <v>84</v>
      </c>
      <c r="G20" s="298" t="s">
        <v>85</v>
      </c>
      <c r="H20" s="298" t="s">
        <v>0</v>
      </c>
      <c r="I20" s="314" t="s">
        <v>86</v>
      </c>
      <c r="J20" s="324" t="s">
        <v>100</v>
      </c>
      <c r="K20" s="313" t="s">
        <v>88</v>
      </c>
    </row>
    <row r="21" spans="1:11">
      <c r="A21" s="534">
        <v>0.37083333333333335</v>
      </c>
      <c r="B21" s="682" t="str">
        <f ca="1">('Game Summary'!C25)</f>
        <v>Cold Fusion</v>
      </c>
      <c r="C21" s="683"/>
      <c r="D21" s="344"/>
      <c r="E21" s="345"/>
      <c r="F21" s="346"/>
      <c r="G21" s="346"/>
      <c r="H21" s="346"/>
      <c r="I21" s="347"/>
      <c r="J21" s="365">
        <f>SUM(E21:H21)+(I21*1.5)</f>
        <v>0</v>
      </c>
      <c r="K21" s="426">
        <f ca="1">J21/SUM('Game Summary'!G25:H25)</f>
        <v>0</v>
      </c>
    </row>
    <row r="22" spans="1:11">
      <c r="A22" s="306">
        <f ca="1">('Game Summary'!B26)</f>
        <v>5</v>
      </c>
      <c r="B22" s="672" t="str">
        <f ca="1">('Game Summary'!C26)</f>
        <v>Damsel Distresser</v>
      </c>
      <c r="C22" s="673"/>
      <c r="D22" s="349"/>
      <c r="E22" s="350"/>
      <c r="F22" s="351"/>
      <c r="G22" s="351"/>
      <c r="H22" s="351"/>
      <c r="I22" s="352"/>
      <c r="J22" s="366">
        <f t="shared" ref="J22:J34" si="4">SUM(E22:H22)+(I22*1.5)</f>
        <v>0</v>
      </c>
      <c r="K22" s="427">
        <f ca="1">J22/SUM('Game Summary'!G26:H26)</f>
        <v>0</v>
      </c>
    </row>
    <row r="23" spans="1:11">
      <c r="A23" s="306">
        <f ca="1">('Game Summary'!B27)</f>
        <v>23</v>
      </c>
      <c r="B23" s="672" t="str">
        <f ca="1">('Game Summary'!C27)</f>
        <v>Ima Wrecker</v>
      </c>
      <c r="C23" s="673"/>
      <c r="D23" s="349"/>
      <c r="E23" s="350"/>
      <c r="F23" s="351"/>
      <c r="G23" s="351"/>
      <c r="H23" s="351"/>
      <c r="I23" s="352"/>
      <c r="J23" s="366">
        <f t="shared" si="4"/>
        <v>0</v>
      </c>
      <c r="K23" s="427">
        <f ca="1">J23/SUM('Game Summary'!G27:H27)</f>
        <v>0</v>
      </c>
    </row>
    <row r="24" spans="1:11">
      <c r="A24" s="306">
        <f ca="1">('Game Summary'!B28)</f>
        <v>31</v>
      </c>
      <c r="B24" s="672" t="str">
        <f ca="1">('Game Summary'!C28)</f>
        <v>Whiskey Soured</v>
      </c>
      <c r="C24" s="673"/>
      <c r="D24" s="349"/>
      <c r="E24" s="350"/>
      <c r="F24" s="351"/>
      <c r="G24" s="351"/>
      <c r="H24" s="351"/>
      <c r="I24" s="352"/>
      <c r="J24" s="366">
        <f t="shared" si="4"/>
        <v>0</v>
      </c>
      <c r="K24" s="427">
        <f ca="1">J24/SUM('Game Summary'!G28:H28)</f>
        <v>0</v>
      </c>
    </row>
    <row r="25" spans="1:11">
      <c r="A25" s="306">
        <f ca="1">('Game Summary'!B29)</f>
        <v>187</v>
      </c>
      <c r="B25" s="672" t="str">
        <f ca="1">('Game Summary'!C29)</f>
        <v>Lady MacDeath</v>
      </c>
      <c r="C25" s="673"/>
      <c r="D25" s="349"/>
      <c r="E25" s="350"/>
      <c r="F25" s="351"/>
      <c r="G25" s="351"/>
      <c r="H25" s="351"/>
      <c r="I25" s="352"/>
      <c r="J25" s="366">
        <f t="shared" si="4"/>
        <v>0</v>
      </c>
      <c r="K25" s="427">
        <f ca="1">J25/SUM('Game Summary'!G29:H29)</f>
        <v>0</v>
      </c>
    </row>
    <row r="26" spans="1:11">
      <c r="A26" s="306">
        <f ca="1">('Game Summary'!B30)</f>
        <v>303</v>
      </c>
      <c r="B26" s="672" t="str">
        <f ca="1">('Game Summary'!C30)</f>
        <v>Bruisie Siouxxx</v>
      </c>
      <c r="C26" s="673"/>
      <c r="D26" s="349"/>
      <c r="E26" s="350"/>
      <c r="F26" s="351"/>
      <c r="G26" s="351"/>
      <c r="H26" s="351"/>
      <c r="I26" s="352"/>
      <c r="J26" s="366">
        <f t="shared" si="4"/>
        <v>0</v>
      </c>
      <c r="K26" s="427">
        <f ca="1">J26/SUM('Game Summary'!G30:H30)</f>
        <v>0</v>
      </c>
    </row>
    <row r="27" spans="1:11">
      <c r="A27" s="306">
        <f ca="1">('Game Summary'!B31)</f>
        <v>313</v>
      </c>
      <c r="B27" s="672" t="str">
        <f ca="1">('Game Summary'!C31)</f>
        <v>Black-Eyed Skeez</v>
      </c>
      <c r="C27" s="673"/>
      <c r="D27" s="349"/>
      <c r="E27" s="350"/>
      <c r="F27" s="351"/>
      <c r="G27" s="351"/>
      <c r="H27" s="351"/>
      <c r="I27" s="352"/>
      <c r="J27" s="366">
        <f t="shared" si="4"/>
        <v>0</v>
      </c>
      <c r="K27" s="427" t="e">
        <f ca="1">J27/SUM('Game Summary'!G31:H31)</f>
        <v>#DIV/0!</v>
      </c>
    </row>
    <row r="28" spans="1:11">
      <c r="A28" s="306">
        <f ca="1">('Game Summary'!B32)</f>
        <v>420</v>
      </c>
      <c r="B28" s="672" t="str">
        <f ca="1">('Game Summary'!C32)</f>
        <v>Wanda Throwdown</v>
      </c>
      <c r="C28" s="673"/>
      <c r="D28" s="349"/>
      <c r="E28" s="350"/>
      <c r="F28" s="351"/>
      <c r="G28" s="351"/>
      <c r="H28" s="351"/>
      <c r="I28" s="352"/>
      <c r="J28" s="366">
        <f t="shared" si="4"/>
        <v>0</v>
      </c>
      <c r="K28" s="427">
        <f ca="1">J28/SUM('Game Summary'!G32:H32)</f>
        <v>0</v>
      </c>
    </row>
    <row r="29" spans="1:11">
      <c r="A29" s="306">
        <f ca="1">('Game Summary'!B33)</f>
        <v>616</v>
      </c>
      <c r="B29" s="672" t="str">
        <f ca="1">('Game Summary'!C33)</f>
        <v>Dirty Bomb</v>
      </c>
      <c r="C29" s="673"/>
      <c r="D29" s="349"/>
      <c r="E29" s="350"/>
      <c r="F29" s="351"/>
      <c r="G29" s="351"/>
      <c r="H29" s="351"/>
      <c r="I29" s="352"/>
      <c r="J29" s="366">
        <f t="shared" si="4"/>
        <v>0</v>
      </c>
      <c r="K29" s="427">
        <f ca="1">J29/SUM('Game Summary'!G33:H33)</f>
        <v>0</v>
      </c>
    </row>
    <row r="30" spans="1:11">
      <c r="A30" s="306">
        <f ca="1">('Game Summary'!B34)</f>
        <v>1337</v>
      </c>
      <c r="B30" s="672" t="str">
        <f ca="1">('Game Summary'!C34)</f>
        <v>Riot Nrrd</v>
      </c>
      <c r="C30" s="673"/>
      <c r="D30" s="349"/>
      <c r="E30" s="350"/>
      <c r="F30" s="351"/>
      <c r="G30" s="351"/>
      <c r="H30" s="351"/>
      <c r="I30" s="352"/>
      <c r="J30" s="366">
        <f t="shared" si="4"/>
        <v>0</v>
      </c>
      <c r="K30" s="427">
        <f ca="1">J30/SUM('Game Summary'!G34:H34)</f>
        <v>0</v>
      </c>
    </row>
    <row r="31" spans="1:11">
      <c r="A31" s="306">
        <f ca="1">('Game Summary'!B35)</f>
        <v>39671</v>
      </c>
      <c r="B31" s="672" t="str">
        <f ca="1">('Game Summary'!C35)</f>
        <v>Cannibal Queen</v>
      </c>
      <c r="C31" s="673"/>
      <c r="D31" s="349"/>
      <c r="E31" s="350"/>
      <c r="F31" s="351"/>
      <c r="G31" s="351"/>
      <c r="H31" s="351"/>
      <c r="I31" s="352"/>
      <c r="J31" s="366">
        <f t="shared" si="4"/>
        <v>0</v>
      </c>
      <c r="K31" s="427" t="e">
        <f ca="1">J31/SUM('Game Summary'!G35:H35)</f>
        <v>#DIV/0!</v>
      </c>
    </row>
    <row r="32" spans="1:11">
      <c r="A32" s="306" t="str">
        <f ca="1">('Game Summary'!B36)</f>
        <v>2 fiddy</v>
      </c>
      <c r="B32" s="672" t="str">
        <f ca="1">('Game Summary'!C36)</f>
        <v>Ypsi Dazey</v>
      </c>
      <c r="C32" s="673"/>
      <c r="D32" s="349"/>
      <c r="E32" s="350"/>
      <c r="F32" s="351"/>
      <c r="G32" s="351"/>
      <c r="H32" s="351"/>
      <c r="I32" s="352"/>
      <c r="J32" s="366">
        <f t="shared" si="4"/>
        <v>0</v>
      </c>
      <c r="K32" s="427">
        <f ca="1">J32/SUM('Game Summary'!G36:H36)</f>
        <v>0</v>
      </c>
    </row>
    <row r="33" spans="1:11">
      <c r="A33" s="535" t="s">
        <v>131</v>
      </c>
      <c r="B33" s="672" t="str">
        <f ca="1">('Game Summary'!C37)</f>
        <v>Seoul Slayer</v>
      </c>
      <c r="C33" s="673"/>
      <c r="D33" s="349"/>
      <c r="E33" s="350"/>
      <c r="F33" s="351"/>
      <c r="G33" s="351"/>
      <c r="H33" s="351"/>
      <c r="I33" s="352"/>
      <c r="J33" s="366">
        <f t="shared" si="4"/>
        <v>0</v>
      </c>
      <c r="K33" s="427" t="e">
        <f ca="1">J33/SUM('Game Summary'!G37:H37)</f>
        <v>#DIV/0!</v>
      </c>
    </row>
    <row r="34" spans="1:11" ht="13" thickBot="1">
      <c r="A34" s="309" t="str">
        <f ca="1">('Game Summary'!B38)</f>
        <v>NO2</v>
      </c>
      <c r="B34" s="676" t="str">
        <f ca="1">('Game Summary'!C38)</f>
        <v>Cool Whip</v>
      </c>
      <c r="C34" s="677"/>
      <c r="D34" s="353"/>
      <c r="E34" s="354"/>
      <c r="F34" s="355"/>
      <c r="G34" s="355"/>
      <c r="H34" s="355"/>
      <c r="I34" s="356"/>
      <c r="J34" s="425">
        <f t="shared" si="4"/>
        <v>0</v>
      </c>
      <c r="K34" s="428">
        <f ca="1">J34/SUM('Game Summary'!G38:H38)</f>
        <v>0</v>
      </c>
    </row>
    <row r="35" spans="1:11" s="49" customFormat="1" ht="13" thickBot="1">
      <c r="A35" s="667" t="s">
        <v>98</v>
      </c>
      <c r="B35" s="668"/>
      <c r="C35" s="668"/>
      <c r="D35" s="317">
        <f t="shared" ref="D35:J35" si="5">SUM(D21:D34)</f>
        <v>0</v>
      </c>
      <c r="E35" s="316">
        <f t="shared" si="5"/>
        <v>0</v>
      </c>
      <c r="F35" s="310">
        <f t="shared" si="5"/>
        <v>0</v>
      </c>
      <c r="G35" s="310">
        <f t="shared" si="5"/>
        <v>0</v>
      </c>
      <c r="H35" s="310">
        <f t="shared" si="5"/>
        <v>0</v>
      </c>
      <c r="I35" s="310">
        <f t="shared" si="5"/>
        <v>0</v>
      </c>
      <c r="J35" s="311">
        <f t="shared" si="5"/>
        <v>0</v>
      </c>
      <c r="K35" s="311"/>
    </row>
  </sheetData>
  <sheetCalcPr fullCalcOnLoad="1"/>
  <mergeCells count="33">
    <mergeCell ref="B27:C27"/>
    <mergeCell ref="B28:C28"/>
    <mergeCell ref="B29:C29"/>
    <mergeCell ref="B30:C30"/>
    <mergeCell ref="A35:C35"/>
    <mergeCell ref="B31:C31"/>
    <mergeCell ref="B32:C32"/>
    <mergeCell ref="B33:C33"/>
    <mergeCell ref="B34:C34"/>
    <mergeCell ref="B21:C21"/>
    <mergeCell ref="B22:C22"/>
    <mergeCell ref="B23:C23"/>
    <mergeCell ref="B24:C24"/>
    <mergeCell ref="B25:C25"/>
    <mergeCell ref="B26:C26"/>
    <mergeCell ref="B13:C13"/>
    <mergeCell ref="B14:C14"/>
    <mergeCell ref="B15:C15"/>
    <mergeCell ref="B16:C16"/>
    <mergeCell ref="A17:C17"/>
    <mergeCell ref="C19:D19"/>
    <mergeCell ref="B7:C7"/>
    <mergeCell ref="B8:C8"/>
    <mergeCell ref="B9:C9"/>
    <mergeCell ref="B10:C10"/>
    <mergeCell ref="B11:C11"/>
    <mergeCell ref="B12:C12"/>
    <mergeCell ref="C1:D1"/>
    <mergeCell ref="B2:C2"/>
    <mergeCell ref="B3:C3"/>
    <mergeCell ref="B4:C4"/>
    <mergeCell ref="B5:C5"/>
    <mergeCell ref="B6:C6"/>
  </mergeCells>
  <phoneticPr fontId="55" type="noConversion"/>
  <pageMargins left="0.75" right="0.75" top="1" bottom="1" header="0.5" footer="0.5"/>
  <headerFooter>
    <oddFooter>&amp;CPeriod 3</oddFooter>
  </headerFooter>
  <rowBreaks count="1" manualBreakCount="1">
    <brk id="17" max="10" man="1"/>
  </rowBreaks>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35"/>
  <sheetViews>
    <sheetView workbookViewId="0">
      <selection activeCell="F31" sqref="F31"/>
    </sheetView>
  </sheetViews>
  <sheetFormatPr baseColWidth="10" defaultColWidth="8.83203125" defaultRowHeight="12"/>
  <cols>
    <col min="1" max="1" width="7.6640625" customWidth="1"/>
    <col min="2" max="10" width="12.6640625" customWidth="1"/>
    <col min="11" max="11" width="13.6640625" customWidth="1"/>
  </cols>
  <sheetData>
    <row r="1" spans="1:11" ht="13" thickBot="1">
      <c r="A1" s="325" t="s">
        <v>101</v>
      </c>
      <c r="C1" s="669"/>
      <c r="D1" s="669"/>
    </row>
    <row r="2" spans="1:11" ht="26.25" customHeight="1" thickBot="1">
      <c r="A2" s="302" t="s">
        <v>79</v>
      </c>
      <c r="B2" s="670" t="str">
        <f ca="1">('Game Summary'!A4)</f>
        <v>Kalamazoo</v>
      </c>
      <c r="C2" s="671"/>
      <c r="D2" s="297" t="s">
        <v>90</v>
      </c>
      <c r="E2" s="314" t="s">
        <v>91</v>
      </c>
      <c r="F2" s="313" t="s">
        <v>92</v>
      </c>
      <c r="G2" s="312" t="s">
        <v>93</v>
      </c>
      <c r="H2" s="314" t="s">
        <v>94</v>
      </c>
      <c r="I2" s="313" t="s">
        <v>99</v>
      </c>
      <c r="J2" s="315" t="s">
        <v>95</v>
      </c>
      <c r="K2" s="313" t="s">
        <v>96</v>
      </c>
    </row>
    <row r="3" spans="1:11" ht="13" thickBot="1">
      <c r="A3" s="296">
        <f ca="1">('Game Summary'!B5)</f>
        <v>7.62</v>
      </c>
      <c r="B3" s="678" t="str">
        <f ca="1">('Game Summary'!C5)</f>
        <v>ORGAN GRINDER</v>
      </c>
      <c r="C3" s="679"/>
      <c r="D3" s="345"/>
      <c r="E3" s="347"/>
      <c r="F3" s="365">
        <f t="shared" ref="F3:F16" si="0">SUM(D3:E3)</f>
        <v>0</v>
      </c>
      <c r="G3" s="345"/>
      <c r="H3" s="347"/>
      <c r="I3" s="357">
        <f t="shared" ref="I3:I16" si="1">SUM(G3:H3)</f>
        <v>0</v>
      </c>
      <c r="J3" s="357">
        <f t="shared" ref="J3:J16" si="2">F3+(I3*1.5)</f>
        <v>0</v>
      </c>
      <c r="K3" s="412">
        <f ca="1">J3/SUM('Game Summary'!F5:H5)</f>
        <v>0</v>
      </c>
    </row>
    <row r="4" spans="1:11" ht="13" thickBot="1">
      <c r="A4" s="296">
        <f ca="1">('Game Summary'!B6)</f>
        <v>11</v>
      </c>
      <c r="B4" s="678" t="str">
        <f ca="1">('Game Summary'!C6)</f>
        <v>LADY HAWK</v>
      </c>
      <c r="C4" s="679"/>
      <c r="D4" s="350"/>
      <c r="E4" s="352"/>
      <c r="F4" s="366">
        <f t="shared" si="0"/>
        <v>0</v>
      </c>
      <c r="G4" s="350"/>
      <c r="H4" s="352"/>
      <c r="I4" s="358">
        <f t="shared" si="1"/>
        <v>0</v>
      </c>
      <c r="J4" s="358">
        <f t="shared" si="2"/>
        <v>0</v>
      </c>
      <c r="K4" s="413">
        <f ca="1">J4/SUM('Game Summary'!F6:H6)</f>
        <v>0</v>
      </c>
    </row>
    <row r="5" spans="1:11" ht="13" thickBot="1">
      <c r="A5" s="296">
        <f ca="1">('Game Summary'!B7)</f>
        <v>21</v>
      </c>
      <c r="B5" s="678" t="str">
        <f ca="1">('Game Summary'!C7)</f>
        <v>LETHA VENOM</v>
      </c>
      <c r="C5" s="679"/>
      <c r="D5" s="350"/>
      <c r="E5" s="352"/>
      <c r="F5" s="366">
        <f t="shared" si="0"/>
        <v>0</v>
      </c>
      <c r="G5" s="350"/>
      <c r="H5" s="352"/>
      <c r="I5" s="358">
        <f t="shared" si="1"/>
        <v>0</v>
      </c>
      <c r="J5" s="358">
        <f t="shared" si="2"/>
        <v>0</v>
      </c>
      <c r="K5" s="413">
        <f ca="1">J5/SUM('Game Summary'!F7:H7)</f>
        <v>0</v>
      </c>
    </row>
    <row r="6" spans="1:11" ht="13" thickBot="1">
      <c r="A6" s="296">
        <f ca="1">('Game Summary'!B8)</f>
        <v>33</v>
      </c>
      <c r="B6" s="678" t="str">
        <f ca="1">('Game Summary'!C8)</f>
        <v>JAVELIN</v>
      </c>
      <c r="C6" s="679"/>
      <c r="D6" s="350"/>
      <c r="E6" s="352"/>
      <c r="F6" s="366">
        <f t="shared" si="0"/>
        <v>0</v>
      </c>
      <c r="G6" s="350"/>
      <c r="H6" s="352"/>
      <c r="I6" s="358">
        <f t="shared" si="1"/>
        <v>0</v>
      </c>
      <c r="J6" s="358">
        <f t="shared" si="2"/>
        <v>0</v>
      </c>
      <c r="K6" s="413">
        <f ca="1">J6/SUM('Game Summary'!F8:H8)</f>
        <v>0</v>
      </c>
    </row>
    <row r="7" spans="1:11" ht="13" thickBot="1">
      <c r="A7" s="296">
        <f ca="1">('Game Summary'!B9)</f>
        <v>63</v>
      </c>
      <c r="B7" s="678" t="str">
        <f ca="1">('Game Summary'!C9)</f>
        <v>BATTLE AXE</v>
      </c>
      <c r="C7" s="679"/>
      <c r="D7" s="350"/>
      <c r="E7" s="352"/>
      <c r="F7" s="366">
        <f t="shared" si="0"/>
        <v>0</v>
      </c>
      <c r="G7" s="350"/>
      <c r="H7" s="352"/>
      <c r="I7" s="358">
        <f t="shared" si="1"/>
        <v>0</v>
      </c>
      <c r="J7" s="358">
        <f t="shared" si="2"/>
        <v>0</v>
      </c>
      <c r="K7" s="413">
        <f ca="1">J7/SUM('Game Summary'!F9:H9)</f>
        <v>0</v>
      </c>
    </row>
    <row r="8" spans="1:11" ht="13" thickBot="1">
      <c r="A8" s="296">
        <f ca="1">('Game Summary'!B10)</f>
        <v>86</v>
      </c>
      <c r="B8" s="678" t="str">
        <f ca="1">('Game Summary'!C10)</f>
        <v>BERRETTA BRASS</v>
      </c>
      <c r="C8" s="679"/>
      <c r="D8" s="350"/>
      <c r="E8" s="352"/>
      <c r="F8" s="366">
        <f t="shared" si="0"/>
        <v>0</v>
      </c>
      <c r="G8" s="350"/>
      <c r="H8" s="352"/>
      <c r="I8" s="358">
        <f t="shared" si="1"/>
        <v>0</v>
      </c>
      <c r="J8" s="358">
        <f t="shared" si="2"/>
        <v>0</v>
      </c>
      <c r="K8" s="413">
        <f ca="1">J8/SUM('Game Summary'!F10:H10)</f>
        <v>0</v>
      </c>
    </row>
    <row r="9" spans="1:11" ht="13" thickBot="1">
      <c r="A9" s="296">
        <f ca="1">('Game Summary'!B11)</f>
        <v>187</v>
      </c>
      <c r="B9" s="678" t="str">
        <f ca="1">('Game Summary'!C11)</f>
        <v>DELILAH DANGER</v>
      </c>
      <c r="C9" s="679"/>
      <c r="D9" s="350"/>
      <c r="E9" s="352"/>
      <c r="F9" s="366">
        <f t="shared" si="0"/>
        <v>0</v>
      </c>
      <c r="G9" s="350"/>
      <c r="H9" s="352"/>
      <c r="I9" s="358">
        <f t="shared" si="1"/>
        <v>0</v>
      </c>
      <c r="J9" s="358">
        <f t="shared" si="2"/>
        <v>0</v>
      </c>
      <c r="K9" s="413">
        <f ca="1">J9/SUM('Game Summary'!F11:H11)</f>
        <v>0</v>
      </c>
    </row>
    <row r="10" spans="1:11" ht="13" thickBot="1">
      <c r="A10" s="296">
        <f ca="1">('Game Summary'!B12)</f>
        <v>666</v>
      </c>
      <c r="B10" s="678" t="str">
        <f ca="1">('Game Summary'!C12)</f>
        <v>HOMOTIDAL CENDENCIES</v>
      </c>
      <c r="C10" s="679"/>
      <c r="D10" s="350"/>
      <c r="E10" s="352"/>
      <c r="F10" s="366">
        <f t="shared" si="0"/>
        <v>0</v>
      </c>
      <c r="G10" s="350"/>
      <c r="H10" s="352"/>
      <c r="I10" s="358">
        <f t="shared" si="1"/>
        <v>0</v>
      </c>
      <c r="J10" s="358">
        <f t="shared" si="2"/>
        <v>0</v>
      </c>
      <c r="K10" s="413">
        <f ca="1">J10/SUM('Game Summary'!F12:H12)</f>
        <v>0</v>
      </c>
    </row>
    <row r="11" spans="1:11" ht="13" thickBot="1">
      <c r="A11" s="296">
        <f ca="1">('Game Summary'!B13)</f>
        <v>808</v>
      </c>
      <c r="B11" s="678" t="str">
        <f ca="1">('Game Summary'!C13)</f>
        <v>KA-POWSKI</v>
      </c>
      <c r="C11" s="679"/>
      <c r="D11" s="350"/>
      <c r="E11" s="352"/>
      <c r="F11" s="366">
        <f t="shared" si="0"/>
        <v>0</v>
      </c>
      <c r="G11" s="350"/>
      <c r="H11" s="352"/>
      <c r="I11" s="358">
        <f t="shared" si="1"/>
        <v>0</v>
      </c>
      <c r="J11" s="358">
        <f t="shared" si="2"/>
        <v>0</v>
      </c>
      <c r="K11" s="413">
        <f ca="1">J11/SUM('Game Summary'!F13:H13)</f>
        <v>0</v>
      </c>
    </row>
    <row r="12" spans="1:11" ht="13" thickBot="1">
      <c r="A12" s="296">
        <f ca="1">('Game Summary'!B14)</f>
        <v>1837</v>
      </c>
      <c r="B12" s="678" t="str">
        <f ca="1">('Game Summary'!C14)</f>
        <v>JANE DEERE</v>
      </c>
      <c r="C12" s="679"/>
      <c r="D12" s="350"/>
      <c r="E12" s="352"/>
      <c r="F12" s="366">
        <f t="shared" si="0"/>
        <v>0</v>
      </c>
      <c r="G12" s="350"/>
      <c r="H12" s="352"/>
      <c r="I12" s="358">
        <f t="shared" si="1"/>
        <v>0</v>
      </c>
      <c r="J12" s="358">
        <f t="shared" si="2"/>
        <v>0</v>
      </c>
      <c r="K12" s="413">
        <f ca="1">J12/SUM('Game Summary'!F14:H14)</f>
        <v>0</v>
      </c>
    </row>
    <row r="13" spans="1:11" ht="13" thickBot="1">
      <c r="A13" s="296">
        <f ca="1">('Game Summary'!B15)</f>
        <v>1984</v>
      </c>
      <c r="B13" s="678" t="str">
        <f ca="1">('Game Summary'!C15)</f>
        <v>NOAM STOMPSKI</v>
      </c>
      <c r="C13" s="679"/>
      <c r="D13" s="350"/>
      <c r="E13" s="352"/>
      <c r="F13" s="366">
        <f t="shared" si="0"/>
        <v>0</v>
      </c>
      <c r="G13" s="350"/>
      <c r="H13" s="352"/>
      <c r="I13" s="358">
        <f t="shared" si="1"/>
        <v>0</v>
      </c>
      <c r="J13" s="358">
        <f t="shared" si="2"/>
        <v>0</v>
      </c>
      <c r="K13" s="413">
        <f ca="1">J13/SUM('Game Summary'!F15:H15)</f>
        <v>0</v>
      </c>
    </row>
    <row r="14" spans="1:11" ht="13" thickBot="1">
      <c r="A14" s="296">
        <f ca="1">('Game Summary'!B16)</f>
        <v>39323</v>
      </c>
      <c r="B14" s="678" t="str">
        <f ca="1">('Game Summary'!C16)</f>
        <v>KITTY CAT</v>
      </c>
      <c r="C14" s="679"/>
      <c r="D14" s="350"/>
      <c r="E14" s="352"/>
      <c r="F14" s="366">
        <f t="shared" si="0"/>
        <v>0</v>
      </c>
      <c r="G14" s="350"/>
      <c r="H14" s="352"/>
      <c r="I14" s="358">
        <f t="shared" si="1"/>
        <v>0</v>
      </c>
      <c r="J14" s="358">
        <f t="shared" si="2"/>
        <v>0</v>
      </c>
      <c r="K14" s="413">
        <f ca="1">J14/SUM('Game Summary'!F16:H16)</f>
        <v>0</v>
      </c>
    </row>
    <row r="15" spans="1:11" ht="13" thickBot="1">
      <c r="A15" s="296" t="str">
        <f ca="1">('Game Summary'!B17)</f>
        <v>32-20</v>
      </c>
      <c r="B15" s="678" t="str">
        <f ca="1">('Game Summary'!C17)</f>
        <v>LILLY ST. SMEAR</v>
      </c>
      <c r="C15" s="679"/>
      <c r="D15" s="350"/>
      <c r="E15" s="352"/>
      <c r="F15" s="366">
        <f t="shared" si="0"/>
        <v>0</v>
      </c>
      <c r="G15" s="350"/>
      <c r="H15" s="352"/>
      <c r="I15" s="358">
        <f t="shared" si="1"/>
        <v>0</v>
      </c>
      <c r="J15" s="358">
        <f t="shared" si="2"/>
        <v>0</v>
      </c>
      <c r="K15" s="413">
        <f ca="1">J15/SUM('Game Summary'!F17:H17)</f>
        <v>0</v>
      </c>
    </row>
    <row r="16" spans="1:11" ht="13" thickBot="1">
      <c r="A16" s="303" t="str">
        <f ca="1">('Game Summary'!B18)</f>
        <v>AK-47</v>
      </c>
      <c r="B16" s="680" t="str">
        <f ca="1">('Game Summary'!C18)</f>
        <v>CHARISNAKOV</v>
      </c>
      <c r="C16" s="681"/>
      <c r="D16" s="354"/>
      <c r="E16" s="356"/>
      <c r="F16" s="367">
        <f t="shared" si="0"/>
        <v>0</v>
      </c>
      <c r="G16" s="354"/>
      <c r="H16" s="356"/>
      <c r="I16" s="368">
        <f t="shared" si="1"/>
        <v>0</v>
      </c>
      <c r="J16" s="368">
        <f t="shared" si="2"/>
        <v>0</v>
      </c>
      <c r="K16" s="411">
        <f ca="1">J16/SUM('Game Summary'!F18:H18)</f>
        <v>0</v>
      </c>
    </row>
    <row r="17" spans="1:11" ht="13" thickBot="1">
      <c r="A17" s="674" t="s">
        <v>98</v>
      </c>
      <c r="B17" s="675"/>
      <c r="C17" s="675"/>
      <c r="D17" s="307">
        <f t="shared" ref="D17:J17" si="3">SUM(D3:D16)</f>
        <v>0</v>
      </c>
      <c r="E17" s="307">
        <f t="shared" si="3"/>
        <v>0</v>
      </c>
      <c r="F17" s="307">
        <f t="shared" si="3"/>
        <v>0</v>
      </c>
      <c r="G17" s="307">
        <f t="shared" si="3"/>
        <v>0</v>
      </c>
      <c r="H17" s="307">
        <f t="shared" si="3"/>
        <v>0</v>
      </c>
      <c r="I17" s="307">
        <f t="shared" si="3"/>
        <v>0</v>
      </c>
      <c r="J17" s="308">
        <f t="shared" si="3"/>
        <v>0</v>
      </c>
      <c r="K17" s="307">
        <f>AVERAGE(K3:K16)</f>
        <v>0</v>
      </c>
    </row>
    <row r="18" spans="1:11" s="295" customFormat="1">
      <c r="D18" s="49"/>
      <c r="E18" s="49"/>
      <c r="F18" s="49"/>
      <c r="G18" s="49"/>
      <c r="H18" s="49"/>
      <c r="I18" s="49"/>
      <c r="J18" s="49"/>
      <c r="K18" s="49"/>
    </row>
    <row r="19" spans="1:11" ht="13" thickBot="1">
      <c r="A19" s="325" t="s">
        <v>102</v>
      </c>
      <c r="C19" s="669"/>
      <c r="D19" s="669"/>
    </row>
    <row r="20" spans="1:11" ht="26.25" customHeight="1" thickBot="1">
      <c r="A20" s="304" t="s">
        <v>79</v>
      </c>
      <c r="B20" s="301" t="str">
        <f ca="1">('Game Summary'!A24)</f>
        <v>Detriot</v>
      </c>
      <c r="C20" s="305"/>
      <c r="D20" s="313" t="s">
        <v>87</v>
      </c>
      <c r="E20" s="312" t="s">
        <v>83</v>
      </c>
      <c r="F20" s="298" t="s">
        <v>84</v>
      </c>
      <c r="G20" s="298" t="s">
        <v>85</v>
      </c>
      <c r="H20" s="298" t="s">
        <v>0</v>
      </c>
      <c r="I20" s="314" t="s">
        <v>86</v>
      </c>
      <c r="J20" s="324" t="s">
        <v>100</v>
      </c>
      <c r="K20" s="313" t="s">
        <v>88</v>
      </c>
    </row>
    <row r="21" spans="1:11">
      <c r="A21" s="534">
        <v>0.37083333333333335</v>
      </c>
      <c r="B21" s="682" t="str">
        <f ca="1">('Game Summary'!C25)</f>
        <v>Cold Fusion</v>
      </c>
      <c r="C21" s="683"/>
      <c r="D21" s="344"/>
      <c r="E21" s="345"/>
      <c r="F21" s="346"/>
      <c r="G21" s="346"/>
      <c r="H21" s="346"/>
      <c r="I21" s="347"/>
      <c r="J21" s="365">
        <f>SUM(E21:H21)+(I21*1.5)</f>
        <v>0</v>
      </c>
      <c r="K21" s="426">
        <f ca="1">J21/SUM('Game Summary'!G25:H25)</f>
        <v>0</v>
      </c>
    </row>
    <row r="22" spans="1:11">
      <c r="A22" s="306">
        <f ca="1">('Game Summary'!B26)</f>
        <v>5</v>
      </c>
      <c r="B22" s="672" t="str">
        <f ca="1">('Game Summary'!C26)</f>
        <v>Damsel Distresser</v>
      </c>
      <c r="C22" s="673"/>
      <c r="D22" s="349"/>
      <c r="E22" s="350"/>
      <c r="F22" s="351"/>
      <c r="G22" s="351"/>
      <c r="H22" s="351"/>
      <c r="I22" s="352"/>
      <c r="J22" s="366">
        <f t="shared" ref="J22:J34" si="4">SUM(E22:H22)+(I22*1.5)</f>
        <v>0</v>
      </c>
      <c r="K22" s="427">
        <f ca="1">J22/SUM('Game Summary'!G26:H26)</f>
        <v>0</v>
      </c>
    </row>
    <row r="23" spans="1:11">
      <c r="A23" s="306">
        <f ca="1">('Game Summary'!B27)</f>
        <v>23</v>
      </c>
      <c r="B23" s="672" t="str">
        <f ca="1">('Game Summary'!C27)</f>
        <v>Ima Wrecker</v>
      </c>
      <c r="C23" s="673"/>
      <c r="D23" s="349"/>
      <c r="E23" s="350"/>
      <c r="F23" s="351"/>
      <c r="G23" s="351"/>
      <c r="H23" s="351"/>
      <c r="I23" s="352"/>
      <c r="J23" s="366">
        <f t="shared" si="4"/>
        <v>0</v>
      </c>
      <c r="K23" s="427">
        <f ca="1">J23/SUM('Game Summary'!G27:H27)</f>
        <v>0</v>
      </c>
    </row>
    <row r="24" spans="1:11">
      <c r="A24" s="306">
        <f ca="1">('Game Summary'!B28)</f>
        <v>31</v>
      </c>
      <c r="B24" s="672" t="str">
        <f ca="1">('Game Summary'!C28)</f>
        <v>Whiskey Soured</v>
      </c>
      <c r="C24" s="673"/>
      <c r="D24" s="349"/>
      <c r="E24" s="350"/>
      <c r="F24" s="351"/>
      <c r="G24" s="351"/>
      <c r="H24" s="351"/>
      <c r="I24" s="352"/>
      <c r="J24" s="366">
        <f t="shared" si="4"/>
        <v>0</v>
      </c>
      <c r="K24" s="427">
        <f ca="1">J24/SUM('Game Summary'!G28:H28)</f>
        <v>0</v>
      </c>
    </row>
    <row r="25" spans="1:11">
      <c r="A25" s="306">
        <f ca="1">('Game Summary'!B29)</f>
        <v>187</v>
      </c>
      <c r="B25" s="672" t="str">
        <f ca="1">('Game Summary'!C29)</f>
        <v>Lady MacDeath</v>
      </c>
      <c r="C25" s="673"/>
      <c r="D25" s="349"/>
      <c r="E25" s="350"/>
      <c r="F25" s="351"/>
      <c r="G25" s="351"/>
      <c r="H25" s="351"/>
      <c r="I25" s="352"/>
      <c r="J25" s="366">
        <f t="shared" si="4"/>
        <v>0</v>
      </c>
      <c r="K25" s="427">
        <f ca="1">J25/SUM('Game Summary'!G29:H29)</f>
        <v>0</v>
      </c>
    </row>
    <row r="26" spans="1:11">
      <c r="A26" s="306">
        <f ca="1">('Game Summary'!B30)</f>
        <v>303</v>
      </c>
      <c r="B26" s="672" t="str">
        <f ca="1">('Game Summary'!C30)</f>
        <v>Bruisie Siouxxx</v>
      </c>
      <c r="C26" s="673"/>
      <c r="D26" s="349"/>
      <c r="E26" s="350"/>
      <c r="F26" s="351"/>
      <c r="G26" s="351"/>
      <c r="H26" s="351"/>
      <c r="I26" s="352"/>
      <c r="J26" s="366">
        <f t="shared" si="4"/>
        <v>0</v>
      </c>
      <c r="K26" s="427">
        <f ca="1">J26/SUM('Game Summary'!G30:H30)</f>
        <v>0</v>
      </c>
    </row>
    <row r="27" spans="1:11">
      <c r="A27" s="306">
        <f ca="1">('Game Summary'!B31)</f>
        <v>313</v>
      </c>
      <c r="B27" s="672" t="str">
        <f ca="1">('Game Summary'!C31)</f>
        <v>Black-Eyed Skeez</v>
      </c>
      <c r="C27" s="673"/>
      <c r="D27" s="349"/>
      <c r="E27" s="350"/>
      <c r="F27" s="351"/>
      <c r="G27" s="351"/>
      <c r="H27" s="351"/>
      <c r="I27" s="352"/>
      <c r="J27" s="366">
        <f t="shared" si="4"/>
        <v>0</v>
      </c>
      <c r="K27" s="427" t="e">
        <f ca="1">J27/SUM('Game Summary'!G31:H31)</f>
        <v>#DIV/0!</v>
      </c>
    </row>
    <row r="28" spans="1:11">
      <c r="A28" s="306">
        <f ca="1">('Game Summary'!B32)</f>
        <v>420</v>
      </c>
      <c r="B28" s="672" t="str">
        <f ca="1">('Game Summary'!C32)</f>
        <v>Wanda Throwdown</v>
      </c>
      <c r="C28" s="673"/>
      <c r="D28" s="349"/>
      <c r="E28" s="350"/>
      <c r="F28" s="351"/>
      <c r="G28" s="351"/>
      <c r="H28" s="351"/>
      <c r="I28" s="352"/>
      <c r="J28" s="366">
        <f t="shared" si="4"/>
        <v>0</v>
      </c>
      <c r="K28" s="427">
        <f ca="1">J28/SUM('Game Summary'!G32:H32)</f>
        <v>0</v>
      </c>
    </row>
    <row r="29" spans="1:11">
      <c r="A29" s="306">
        <f ca="1">('Game Summary'!B33)</f>
        <v>616</v>
      </c>
      <c r="B29" s="672" t="str">
        <f ca="1">('Game Summary'!C33)</f>
        <v>Dirty Bomb</v>
      </c>
      <c r="C29" s="673"/>
      <c r="D29" s="349"/>
      <c r="E29" s="350"/>
      <c r="F29" s="351"/>
      <c r="G29" s="351"/>
      <c r="H29" s="351"/>
      <c r="I29" s="352"/>
      <c r="J29" s="366">
        <f t="shared" si="4"/>
        <v>0</v>
      </c>
      <c r="K29" s="427">
        <f ca="1">J29/SUM('Game Summary'!G33:H33)</f>
        <v>0</v>
      </c>
    </row>
    <row r="30" spans="1:11">
      <c r="A30" s="306">
        <f ca="1">('Game Summary'!B34)</f>
        <v>1337</v>
      </c>
      <c r="B30" s="672" t="str">
        <f ca="1">('Game Summary'!C34)</f>
        <v>Riot Nrrd</v>
      </c>
      <c r="C30" s="673"/>
      <c r="D30" s="349"/>
      <c r="E30" s="350"/>
      <c r="F30" s="351"/>
      <c r="G30" s="351"/>
      <c r="H30" s="351"/>
      <c r="I30" s="352"/>
      <c r="J30" s="366">
        <f t="shared" si="4"/>
        <v>0</v>
      </c>
      <c r="K30" s="427">
        <f ca="1">J30/SUM('Game Summary'!G34:H34)</f>
        <v>0</v>
      </c>
    </row>
    <row r="31" spans="1:11">
      <c r="A31" s="306">
        <f ca="1">('Game Summary'!B35)</f>
        <v>39671</v>
      </c>
      <c r="B31" s="672" t="str">
        <f ca="1">('Game Summary'!C35)</f>
        <v>Cannibal Queen</v>
      </c>
      <c r="C31" s="673"/>
      <c r="D31" s="349"/>
      <c r="E31" s="350"/>
      <c r="F31" s="351"/>
      <c r="G31" s="351"/>
      <c r="H31" s="351"/>
      <c r="I31" s="352"/>
      <c r="J31" s="366">
        <f t="shared" si="4"/>
        <v>0</v>
      </c>
      <c r="K31" s="427" t="e">
        <f ca="1">J31/SUM('Game Summary'!G35:H35)</f>
        <v>#DIV/0!</v>
      </c>
    </row>
    <row r="32" spans="1:11">
      <c r="A32" s="306" t="str">
        <f ca="1">('Game Summary'!B36)</f>
        <v>2 fiddy</v>
      </c>
      <c r="B32" s="672" t="str">
        <f ca="1">('Game Summary'!C36)</f>
        <v>Ypsi Dazey</v>
      </c>
      <c r="C32" s="673"/>
      <c r="D32" s="349"/>
      <c r="E32" s="350"/>
      <c r="F32" s="351"/>
      <c r="G32" s="351"/>
      <c r="H32" s="351"/>
      <c r="I32" s="352"/>
      <c r="J32" s="366">
        <f t="shared" si="4"/>
        <v>0</v>
      </c>
      <c r="K32" s="427">
        <f ca="1">J32/SUM('Game Summary'!G36:H36)</f>
        <v>0</v>
      </c>
    </row>
    <row r="33" spans="1:11">
      <c r="A33" s="535" t="s">
        <v>131</v>
      </c>
      <c r="B33" s="672" t="str">
        <f ca="1">('Game Summary'!C37)</f>
        <v>Seoul Slayer</v>
      </c>
      <c r="C33" s="673"/>
      <c r="D33" s="349"/>
      <c r="E33" s="350"/>
      <c r="F33" s="351"/>
      <c r="G33" s="351"/>
      <c r="H33" s="351"/>
      <c r="I33" s="352"/>
      <c r="J33" s="366">
        <f t="shared" si="4"/>
        <v>0</v>
      </c>
      <c r="K33" s="427" t="e">
        <f ca="1">J33/SUM('Game Summary'!G37:H37)</f>
        <v>#DIV/0!</v>
      </c>
    </row>
    <row r="34" spans="1:11" ht="13" thickBot="1">
      <c r="A34" s="309" t="str">
        <f ca="1">('Game Summary'!B38)</f>
        <v>NO2</v>
      </c>
      <c r="B34" s="676" t="str">
        <f ca="1">('Game Summary'!C38)</f>
        <v>Cool Whip</v>
      </c>
      <c r="C34" s="677"/>
      <c r="D34" s="353"/>
      <c r="E34" s="354"/>
      <c r="F34" s="355"/>
      <c r="G34" s="355"/>
      <c r="H34" s="355"/>
      <c r="I34" s="356"/>
      <c r="J34" s="425">
        <f t="shared" si="4"/>
        <v>0</v>
      </c>
      <c r="K34" s="428">
        <f ca="1">J34/SUM('Game Summary'!G38:H38)</f>
        <v>0</v>
      </c>
    </row>
    <row r="35" spans="1:11" s="49" customFormat="1" ht="13" thickBot="1">
      <c r="A35" s="667" t="s">
        <v>98</v>
      </c>
      <c r="B35" s="668"/>
      <c r="C35" s="668"/>
      <c r="D35" s="317">
        <f t="shared" ref="D35:J35" si="5">SUM(D21:D34)</f>
        <v>0</v>
      </c>
      <c r="E35" s="316">
        <f t="shared" si="5"/>
        <v>0</v>
      </c>
      <c r="F35" s="310">
        <f t="shared" si="5"/>
        <v>0</v>
      </c>
      <c r="G35" s="310">
        <f t="shared" si="5"/>
        <v>0</v>
      </c>
      <c r="H35" s="310">
        <f t="shared" si="5"/>
        <v>0</v>
      </c>
      <c r="I35" s="310">
        <f t="shared" si="5"/>
        <v>0</v>
      </c>
      <c r="J35" s="311">
        <f t="shared" si="5"/>
        <v>0</v>
      </c>
      <c r="K35" s="311"/>
    </row>
  </sheetData>
  <sheetCalcPr fullCalcOnLoad="1"/>
  <mergeCells count="33">
    <mergeCell ref="B27:C27"/>
    <mergeCell ref="B28:C28"/>
    <mergeCell ref="B29:C29"/>
    <mergeCell ref="B30:C30"/>
    <mergeCell ref="A35:C35"/>
    <mergeCell ref="B31:C31"/>
    <mergeCell ref="B32:C32"/>
    <mergeCell ref="B33:C33"/>
    <mergeCell ref="B34:C34"/>
    <mergeCell ref="B21:C21"/>
    <mergeCell ref="B22:C22"/>
    <mergeCell ref="B23:C23"/>
    <mergeCell ref="B24:C24"/>
    <mergeCell ref="B25:C25"/>
    <mergeCell ref="B26:C26"/>
    <mergeCell ref="B13:C13"/>
    <mergeCell ref="B14:C14"/>
    <mergeCell ref="B15:C15"/>
    <mergeCell ref="B16:C16"/>
    <mergeCell ref="A17:C17"/>
    <mergeCell ref="C19:D19"/>
    <mergeCell ref="B7:C7"/>
    <mergeCell ref="B8:C8"/>
    <mergeCell ref="B9:C9"/>
    <mergeCell ref="B10:C10"/>
    <mergeCell ref="B11:C11"/>
    <mergeCell ref="B12:C12"/>
    <mergeCell ref="C1:D1"/>
    <mergeCell ref="B2:C2"/>
    <mergeCell ref="B3:C3"/>
    <mergeCell ref="B4:C4"/>
    <mergeCell ref="B5:C5"/>
    <mergeCell ref="B6:C6"/>
  </mergeCells>
  <phoneticPr fontId="55" type="noConversion"/>
  <pageMargins left="0.75" right="0.75" top="1" bottom="1" header="0.5" footer="0.5"/>
  <headerFooter>
    <oddFooter>&amp;COT</oddFooter>
  </headerFooter>
  <rowBreaks count="1" manualBreakCount="1">
    <brk id="18" max="10"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35"/>
  <sheetViews>
    <sheetView workbookViewId="0">
      <selection activeCell="D33" sqref="D33"/>
    </sheetView>
  </sheetViews>
  <sheetFormatPr baseColWidth="10" defaultColWidth="8.83203125" defaultRowHeight="12"/>
  <cols>
    <col min="1" max="1" width="7.6640625" customWidth="1"/>
    <col min="2" max="10" width="12.6640625" customWidth="1"/>
    <col min="11" max="11" width="13.6640625" customWidth="1"/>
  </cols>
  <sheetData>
    <row r="1" spans="1:11" ht="13" thickBot="1">
      <c r="A1" s="325" t="s">
        <v>101</v>
      </c>
      <c r="C1" s="294" t="s">
        <v>179</v>
      </c>
      <c r="D1" s="294"/>
    </row>
    <row r="2" spans="1:11" ht="26.25" customHeight="1" thickBot="1">
      <c r="A2" s="318" t="s">
        <v>79</v>
      </c>
      <c r="B2" s="692" t="str">
        <f ca="1">('Game Summary'!A24)</f>
        <v>Detriot</v>
      </c>
      <c r="C2" s="693"/>
      <c r="D2" s="297" t="s">
        <v>90</v>
      </c>
      <c r="E2" s="314" t="s">
        <v>91</v>
      </c>
      <c r="F2" s="313" t="s">
        <v>92</v>
      </c>
      <c r="G2" s="312" t="s">
        <v>93</v>
      </c>
      <c r="H2" s="314" t="s">
        <v>94</v>
      </c>
      <c r="I2" s="313" t="s">
        <v>99</v>
      </c>
      <c r="J2" s="315" t="s">
        <v>95</v>
      </c>
      <c r="K2" s="324" t="s">
        <v>96</v>
      </c>
    </row>
    <row r="3" spans="1:11">
      <c r="A3" s="536">
        <v>0.37083333333333335</v>
      </c>
      <c r="B3" s="688" t="str">
        <f ca="1">('Game Summary'!C25)</f>
        <v>Cold Fusion</v>
      </c>
      <c r="C3" s="689"/>
      <c r="D3" s="345">
        <v>6</v>
      </c>
      <c r="E3" s="347">
        <v>2</v>
      </c>
      <c r="F3" s="362">
        <f t="shared" ref="F3:F16" si="0">SUM(D3:E3)</f>
        <v>8</v>
      </c>
      <c r="G3" s="339"/>
      <c r="H3" s="338"/>
      <c r="I3" s="359">
        <f t="shared" ref="I3:I16" si="1">SUM(G3:H3)</f>
        <v>0</v>
      </c>
      <c r="J3" s="359">
        <f t="shared" ref="J3:J16" si="2">F3+(I3*1.5)</f>
        <v>8</v>
      </c>
      <c r="K3" s="408">
        <f ca="1">J3/SUM('Game Summary'!F25:H25)</f>
        <v>0.38095238095238093</v>
      </c>
    </row>
    <row r="4" spans="1:11">
      <c r="A4" s="321">
        <f ca="1">('Game Summary'!B26)</f>
        <v>5</v>
      </c>
      <c r="B4" s="686" t="str">
        <f ca="1">('Game Summary'!C26)</f>
        <v>Damsel Distresser</v>
      </c>
      <c r="C4" s="687"/>
      <c r="D4" s="350">
        <v>1</v>
      </c>
      <c r="E4" s="352">
        <v>1</v>
      </c>
      <c r="F4" s="363">
        <f t="shared" si="0"/>
        <v>2</v>
      </c>
      <c r="G4" s="341">
        <v>1</v>
      </c>
      <c r="H4" s="340"/>
      <c r="I4" s="360">
        <f t="shared" si="1"/>
        <v>1</v>
      </c>
      <c r="J4" s="360">
        <f t="shared" si="2"/>
        <v>3.5</v>
      </c>
      <c r="K4" s="409">
        <f ca="1">J4/SUM('Game Summary'!F26:H26)</f>
        <v>0.17499999999999999</v>
      </c>
    </row>
    <row r="5" spans="1:11">
      <c r="A5" s="321">
        <f ca="1">('Game Summary'!B27)</f>
        <v>23</v>
      </c>
      <c r="B5" s="686" t="str">
        <f ca="1">('Game Summary'!C27)</f>
        <v>Ima Wrecker</v>
      </c>
      <c r="C5" s="687"/>
      <c r="D5" s="350">
        <v>3</v>
      </c>
      <c r="E5" s="352"/>
      <c r="F5" s="363">
        <f t="shared" si="0"/>
        <v>3</v>
      </c>
      <c r="G5" s="341"/>
      <c r="H5" s="340"/>
      <c r="I5" s="360">
        <f t="shared" si="1"/>
        <v>0</v>
      </c>
      <c r="J5" s="360">
        <f t="shared" si="2"/>
        <v>3</v>
      </c>
      <c r="K5" s="409">
        <f ca="1">J5/SUM('Game Summary'!F27:H27)</f>
        <v>0.15</v>
      </c>
    </row>
    <row r="6" spans="1:11">
      <c r="A6" s="321">
        <f ca="1">('Game Summary'!B28)</f>
        <v>31</v>
      </c>
      <c r="B6" s="686" t="str">
        <f ca="1">('Game Summary'!C28)</f>
        <v>Whiskey Soured</v>
      </c>
      <c r="C6" s="687"/>
      <c r="D6" s="350"/>
      <c r="E6" s="352">
        <v>2</v>
      </c>
      <c r="F6" s="363">
        <f t="shared" si="0"/>
        <v>2</v>
      </c>
      <c r="G6" s="341">
        <v>1</v>
      </c>
      <c r="H6" s="340"/>
      <c r="I6" s="360">
        <f t="shared" si="1"/>
        <v>1</v>
      </c>
      <c r="J6" s="360">
        <f t="shared" si="2"/>
        <v>3.5</v>
      </c>
      <c r="K6" s="409">
        <f ca="1">J6/SUM('Game Summary'!F28:H28)</f>
        <v>0.15909090909090909</v>
      </c>
    </row>
    <row r="7" spans="1:11">
      <c r="A7" s="321">
        <f ca="1">('Game Summary'!B29)</f>
        <v>187</v>
      </c>
      <c r="B7" s="686" t="str">
        <f ca="1">('Game Summary'!C29)</f>
        <v>Lady MacDeath</v>
      </c>
      <c r="C7" s="687"/>
      <c r="D7" s="350">
        <v>2</v>
      </c>
      <c r="E7" s="352"/>
      <c r="F7" s="363">
        <f t="shared" si="0"/>
        <v>2</v>
      </c>
      <c r="G7" s="341">
        <v>3</v>
      </c>
      <c r="H7" s="340"/>
      <c r="I7" s="360">
        <f t="shared" si="1"/>
        <v>3</v>
      </c>
      <c r="J7" s="360">
        <f t="shared" si="2"/>
        <v>6.5</v>
      </c>
      <c r="K7" s="409">
        <f ca="1">J7/SUM('Game Summary'!F29:H29)</f>
        <v>0.29545454545454547</v>
      </c>
    </row>
    <row r="8" spans="1:11">
      <c r="A8" s="321">
        <f ca="1">('Game Summary'!B30)</f>
        <v>303</v>
      </c>
      <c r="B8" s="686" t="str">
        <f ca="1">('Game Summary'!C30)</f>
        <v>Bruisie Siouxxx</v>
      </c>
      <c r="C8" s="687"/>
      <c r="D8" s="350">
        <v>4</v>
      </c>
      <c r="E8" s="352">
        <v>5</v>
      </c>
      <c r="F8" s="363">
        <f t="shared" si="0"/>
        <v>9</v>
      </c>
      <c r="G8" s="341"/>
      <c r="H8" s="340"/>
      <c r="I8" s="360">
        <f t="shared" si="1"/>
        <v>0</v>
      </c>
      <c r="J8" s="360">
        <f t="shared" si="2"/>
        <v>9</v>
      </c>
      <c r="K8" s="409">
        <f ca="1">J8/SUM('Game Summary'!F30:H30)</f>
        <v>0.5625</v>
      </c>
    </row>
    <row r="9" spans="1:11">
      <c r="A9" s="321">
        <f ca="1">('Game Summary'!B31)</f>
        <v>313</v>
      </c>
      <c r="B9" s="686" t="str">
        <f ca="1">('Game Summary'!C31)</f>
        <v>Black-Eyed Skeez</v>
      </c>
      <c r="C9" s="687"/>
      <c r="D9" s="350"/>
      <c r="E9" s="352"/>
      <c r="F9" s="363">
        <f t="shared" si="0"/>
        <v>0</v>
      </c>
      <c r="G9" s="341"/>
      <c r="H9" s="340"/>
      <c r="I9" s="360">
        <f t="shared" si="1"/>
        <v>0</v>
      </c>
      <c r="J9" s="360">
        <f t="shared" si="2"/>
        <v>0</v>
      </c>
      <c r="K9" s="409" t="e">
        <f ca="1">J9/SUM('Game Summary'!F31:H31)</f>
        <v>#DIV/0!</v>
      </c>
    </row>
    <row r="10" spans="1:11">
      <c r="A10" s="321">
        <f ca="1">('Game Summary'!B32)</f>
        <v>420</v>
      </c>
      <c r="B10" s="686" t="str">
        <f ca="1">('Game Summary'!C32)</f>
        <v>Wanda Throwdown</v>
      </c>
      <c r="C10" s="687"/>
      <c r="D10" s="350"/>
      <c r="E10" s="352">
        <v>2</v>
      </c>
      <c r="F10" s="363">
        <f t="shared" si="0"/>
        <v>2</v>
      </c>
      <c r="G10" s="341"/>
      <c r="H10" s="340"/>
      <c r="I10" s="360">
        <f t="shared" si="1"/>
        <v>0</v>
      </c>
      <c r="J10" s="360">
        <f t="shared" si="2"/>
        <v>2</v>
      </c>
      <c r="K10" s="409">
        <f ca="1">J10/SUM('Game Summary'!F32:H32)</f>
        <v>0.16666666666666666</v>
      </c>
    </row>
    <row r="11" spans="1:11">
      <c r="A11" s="321">
        <f ca="1">('Game Summary'!B33)</f>
        <v>616</v>
      </c>
      <c r="B11" s="686" t="str">
        <f ca="1">('Game Summary'!C33)</f>
        <v>Dirty Bomb</v>
      </c>
      <c r="C11" s="687"/>
      <c r="D11" s="350"/>
      <c r="E11" s="352">
        <v>1</v>
      </c>
      <c r="F11" s="363">
        <f t="shared" si="0"/>
        <v>1</v>
      </c>
      <c r="G11" s="341"/>
      <c r="H11" s="340"/>
      <c r="I11" s="360">
        <f t="shared" si="1"/>
        <v>0</v>
      </c>
      <c r="J11" s="360">
        <f t="shared" si="2"/>
        <v>1</v>
      </c>
      <c r="K11" s="409">
        <f ca="1">J11/SUM('Game Summary'!F33:H33)</f>
        <v>5.2631578947368418E-2</v>
      </c>
    </row>
    <row r="12" spans="1:11">
      <c r="A12" s="321">
        <f ca="1">('Game Summary'!B34)</f>
        <v>1337</v>
      </c>
      <c r="B12" s="686" t="str">
        <f ca="1">('Game Summary'!C34)</f>
        <v>Riot Nrrd</v>
      </c>
      <c r="C12" s="687"/>
      <c r="D12" s="350"/>
      <c r="E12" s="352"/>
      <c r="F12" s="363">
        <f t="shared" si="0"/>
        <v>0</v>
      </c>
      <c r="G12" s="341">
        <v>1</v>
      </c>
      <c r="H12" s="340"/>
      <c r="I12" s="360">
        <f t="shared" si="1"/>
        <v>1</v>
      </c>
      <c r="J12" s="360">
        <f t="shared" si="2"/>
        <v>1.5</v>
      </c>
      <c r="K12" s="409">
        <f ca="1">J12/SUM('Game Summary'!F34:H34)</f>
        <v>0.21428571428571427</v>
      </c>
    </row>
    <row r="13" spans="1:11">
      <c r="A13" s="321">
        <f ca="1">('Game Summary'!B35)</f>
        <v>39671</v>
      </c>
      <c r="B13" s="686" t="str">
        <f ca="1">('Game Summary'!C35)</f>
        <v>Cannibal Queen</v>
      </c>
      <c r="C13" s="687"/>
      <c r="D13" s="350"/>
      <c r="E13" s="352"/>
      <c r="F13" s="363">
        <f t="shared" si="0"/>
        <v>0</v>
      </c>
      <c r="G13" s="341"/>
      <c r="H13" s="340"/>
      <c r="I13" s="360">
        <f t="shared" si="1"/>
        <v>0</v>
      </c>
      <c r="J13" s="360">
        <f t="shared" si="2"/>
        <v>0</v>
      </c>
      <c r="K13" s="409" t="e">
        <f ca="1">J13/SUM('Game Summary'!F35:H35)</f>
        <v>#DIV/0!</v>
      </c>
    </row>
    <row r="14" spans="1:11">
      <c r="A14" s="321" t="str">
        <f ca="1">('Game Summary'!B36)</f>
        <v>2 fiddy</v>
      </c>
      <c r="B14" s="686" t="str">
        <f ca="1">('Game Summary'!C36)</f>
        <v>Ypsi Dazey</v>
      </c>
      <c r="C14" s="687"/>
      <c r="D14" s="350"/>
      <c r="E14" s="352">
        <v>3</v>
      </c>
      <c r="F14" s="363">
        <f t="shared" si="0"/>
        <v>3</v>
      </c>
      <c r="G14" s="341"/>
      <c r="H14" s="340"/>
      <c r="I14" s="360">
        <f t="shared" si="1"/>
        <v>0</v>
      </c>
      <c r="J14" s="360">
        <f t="shared" si="2"/>
        <v>3</v>
      </c>
      <c r="K14" s="409">
        <f ca="1">J14/SUM('Game Summary'!F36:H36)</f>
        <v>0.15</v>
      </c>
    </row>
    <row r="15" spans="1:11">
      <c r="A15" s="537" t="s">
        <v>131</v>
      </c>
      <c r="B15" s="686" t="str">
        <f ca="1">('Game Summary'!C37)</f>
        <v>Seoul Slayer</v>
      </c>
      <c r="C15" s="687"/>
      <c r="D15" s="350"/>
      <c r="E15" s="352"/>
      <c r="F15" s="363">
        <f t="shared" si="0"/>
        <v>0</v>
      </c>
      <c r="G15" s="341"/>
      <c r="H15" s="340"/>
      <c r="I15" s="360">
        <f t="shared" si="1"/>
        <v>0</v>
      </c>
      <c r="J15" s="360">
        <f t="shared" si="2"/>
        <v>0</v>
      </c>
      <c r="K15" s="409" t="e">
        <f ca="1">J15/SUM('Game Summary'!F37:H37)</f>
        <v>#DIV/0!</v>
      </c>
    </row>
    <row r="16" spans="1:11" ht="13" thickBot="1">
      <c r="A16" s="322" t="str">
        <f ca="1">('Game Summary'!B38)</f>
        <v>NO2</v>
      </c>
      <c r="B16" s="690" t="str">
        <f ca="1">('Game Summary'!C38)</f>
        <v>Cool Whip</v>
      </c>
      <c r="C16" s="691"/>
      <c r="D16" s="354"/>
      <c r="E16" s="356"/>
      <c r="F16" s="364">
        <f t="shared" si="0"/>
        <v>0</v>
      </c>
      <c r="G16" s="343"/>
      <c r="H16" s="342"/>
      <c r="I16" s="361">
        <f t="shared" si="1"/>
        <v>0</v>
      </c>
      <c r="J16" s="361">
        <f t="shared" si="2"/>
        <v>0</v>
      </c>
      <c r="K16" s="410">
        <f ca="1">J16/SUM('Game Summary'!F38:H38)</f>
        <v>0</v>
      </c>
    </row>
    <row r="17" spans="1:11" ht="13" thickBot="1">
      <c r="A17" s="694" t="s">
        <v>98</v>
      </c>
      <c r="B17" s="695"/>
      <c r="C17" s="695"/>
      <c r="D17" s="307">
        <f t="shared" ref="D17:J17" si="3">SUM(D3:D16)</f>
        <v>16</v>
      </c>
      <c r="E17" s="307">
        <f t="shared" si="3"/>
        <v>16</v>
      </c>
      <c r="F17" s="307">
        <f t="shared" si="3"/>
        <v>32</v>
      </c>
      <c r="G17" s="307">
        <f t="shared" si="3"/>
        <v>6</v>
      </c>
      <c r="H17" s="307">
        <f t="shared" si="3"/>
        <v>0</v>
      </c>
      <c r="I17" s="307">
        <f t="shared" si="3"/>
        <v>6</v>
      </c>
      <c r="J17" s="308">
        <f t="shared" si="3"/>
        <v>41</v>
      </c>
      <c r="K17" s="323" t="e">
        <f>AVERAGE(K3:K16)</f>
        <v>#DIV/0!</v>
      </c>
    </row>
    <row r="18" spans="1:11" s="295" customFormat="1">
      <c r="D18" s="49"/>
      <c r="E18" s="49"/>
      <c r="F18" s="49"/>
      <c r="G18" s="49"/>
      <c r="H18" s="49"/>
      <c r="I18" s="49"/>
      <c r="J18" s="49"/>
      <c r="K18" s="49"/>
    </row>
    <row r="19" spans="1:11" ht="13" thickBot="1">
      <c r="A19" s="325" t="s">
        <v>102</v>
      </c>
      <c r="C19" s="294" t="s">
        <v>179</v>
      </c>
      <c r="D19" s="294"/>
    </row>
    <row r="20" spans="1:11" ht="26.25" customHeight="1" thickBot="1">
      <c r="A20" s="319" t="s">
        <v>79</v>
      </c>
      <c r="B20" s="299" t="str">
        <f ca="1">('Game Summary'!A4)</f>
        <v>Kalamazoo</v>
      </c>
      <c r="C20" s="300"/>
      <c r="D20" s="313" t="s">
        <v>87</v>
      </c>
      <c r="E20" s="312" t="s">
        <v>83</v>
      </c>
      <c r="F20" s="298" t="s">
        <v>84</v>
      </c>
      <c r="G20" s="298" t="s">
        <v>85</v>
      </c>
      <c r="H20" s="298" t="s">
        <v>0</v>
      </c>
      <c r="I20" s="314" t="s">
        <v>86</v>
      </c>
      <c r="J20" s="324" t="s">
        <v>100</v>
      </c>
      <c r="K20" s="313" t="s">
        <v>88</v>
      </c>
    </row>
    <row r="21" spans="1:11" ht="13" thickBot="1">
      <c r="A21" s="320">
        <f ca="1">('Game Summary'!B5)</f>
        <v>7.62</v>
      </c>
      <c r="B21" s="684" t="str">
        <f ca="1">('Game Summary'!C5)</f>
        <v>ORGAN GRINDER</v>
      </c>
      <c r="C21" s="685"/>
      <c r="D21" s="344"/>
      <c r="E21" s="345"/>
      <c r="F21" s="346"/>
      <c r="G21" s="346"/>
      <c r="H21" s="346"/>
      <c r="I21" s="347"/>
      <c r="J21" s="365">
        <f>SUM(E21:H21)+(I21*1.5)</f>
        <v>0</v>
      </c>
      <c r="K21" s="348">
        <f ca="1">J21/SUM('Game Summary'!G5:H5)</f>
        <v>0</v>
      </c>
    </row>
    <row r="22" spans="1:11" ht="13" thickBot="1">
      <c r="A22" s="320">
        <f ca="1">('Game Summary'!B6)</f>
        <v>11</v>
      </c>
      <c r="B22" s="684" t="str">
        <f ca="1">('Game Summary'!C6)</f>
        <v>LADY HAWK</v>
      </c>
      <c r="C22" s="685"/>
      <c r="D22" s="349">
        <v>1</v>
      </c>
      <c r="E22" s="350"/>
      <c r="F22" s="351"/>
      <c r="G22" s="351"/>
      <c r="H22" s="351"/>
      <c r="I22" s="352"/>
      <c r="J22" s="366">
        <f t="shared" ref="J22:J34" si="4">SUM(E22:H22)+(I22*1.5)</f>
        <v>0</v>
      </c>
      <c r="K22" s="423">
        <f ca="1">J22/SUM('Game Summary'!G6:H6)</f>
        <v>0</v>
      </c>
    </row>
    <row r="23" spans="1:11" ht="13" thickBot="1">
      <c r="A23" s="320">
        <f ca="1">('Game Summary'!B7)</f>
        <v>21</v>
      </c>
      <c r="B23" s="684" t="str">
        <f ca="1">('Game Summary'!C7)</f>
        <v>LETHA VENOM</v>
      </c>
      <c r="C23" s="685"/>
      <c r="D23" s="349"/>
      <c r="E23" s="350"/>
      <c r="F23" s="351"/>
      <c r="G23" s="351">
        <v>1</v>
      </c>
      <c r="H23" s="351">
        <v>1</v>
      </c>
      <c r="I23" s="352"/>
      <c r="J23" s="366">
        <f t="shared" si="4"/>
        <v>2</v>
      </c>
      <c r="K23" s="423">
        <f ca="1">J23/SUM('Game Summary'!G7:H7)</f>
        <v>0.10526315789473684</v>
      </c>
    </row>
    <row r="24" spans="1:11" ht="13" thickBot="1">
      <c r="A24" s="320">
        <f ca="1">('Game Summary'!B8)</f>
        <v>33</v>
      </c>
      <c r="B24" s="684" t="str">
        <f ca="1">('Game Summary'!C8)</f>
        <v>JAVELIN</v>
      </c>
      <c r="C24" s="685"/>
      <c r="D24" s="349">
        <v>2</v>
      </c>
      <c r="E24" s="350">
        <v>1</v>
      </c>
      <c r="F24" s="351"/>
      <c r="G24" s="351">
        <v>1</v>
      </c>
      <c r="H24" s="351">
        <v>3</v>
      </c>
      <c r="I24" s="352">
        <v>1</v>
      </c>
      <c r="J24" s="366">
        <f t="shared" si="4"/>
        <v>6.5</v>
      </c>
      <c r="K24" s="423">
        <f ca="1">J24/SUM('Game Summary'!G8:H8)</f>
        <v>0.59090909090909094</v>
      </c>
    </row>
    <row r="25" spans="1:11" ht="13" thickBot="1">
      <c r="A25" s="320">
        <f ca="1">('Game Summary'!B9)</f>
        <v>63</v>
      </c>
      <c r="B25" s="684" t="str">
        <f ca="1">('Game Summary'!C9)</f>
        <v>BATTLE AXE</v>
      </c>
      <c r="C25" s="685"/>
      <c r="D25" s="349"/>
      <c r="E25" s="350"/>
      <c r="F25" s="351">
        <v>1</v>
      </c>
      <c r="G25" s="351"/>
      <c r="H25" s="351"/>
      <c r="I25" s="352"/>
      <c r="J25" s="366">
        <f t="shared" si="4"/>
        <v>1</v>
      </c>
      <c r="K25" s="423">
        <f ca="1">J25/SUM('Game Summary'!G9:H9)</f>
        <v>7.6923076923076927E-2</v>
      </c>
    </row>
    <row r="26" spans="1:11" ht="13" thickBot="1">
      <c r="A26" s="320">
        <f ca="1">('Game Summary'!B10)</f>
        <v>86</v>
      </c>
      <c r="B26" s="684" t="str">
        <f ca="1">('Game Summary'!C10)</f>
        <v>BERRETTA BRASS</v>
      </c>
      <c r="C26" s="685"/>
      <c r="D26" s="349"/>
      <c r="E26" s="350"/>
      <c r="F26" s="351"/>
      <c r="G26" s="351"/>
      <c r="H26" s="351"/>
      <c r="I26" s="352"/>
      <c r="J26" s="366">
        <f t="shared" si="4"/>
        <v>0</v>
      </c>
      <c r="K26" s="423">
        <f ca="1">J26/SUM('Game Summary'!G10:H10)</f>
        <v>0</v>
      </c>
    </row>
    <row r="27" spans="1:11" ht="13" thickBot="1">
      <c r="A27" s="320">
        <f ca="1">('Game Summary'!B11)</f>
        <v>187</v>
      </c>
      <c r="B27" s="684" t="str">
        <f ca="1">('Game Summary'!C11)</f>
        <v>DELILAH DANGER</v>
      </c>
      <c r="C27" s="685"/>
      <c r="D27" s="349"/>
      <c r="E27" s="350"/>
      <c r="F27" s="351"/>
      <c r="G27" s="351"/>
      <c r="H27" s="351">
        <v>2</v>
      </c>
      <c r="I27" s="352">
        <v>1</v>
      </c>
      <c r="J27" s="366">
        <f t="shared" si="4"/>
        <v>3.5</v>
      </c>
      <c r="K27" s="423">
        <f ca="1">J27/SUM('Game Summary'!G11:H11)</f>
        <v>0.18421052631578946</v>
      </c>
    </row>
    <row r="28" spans="1:11" ht="13" thickBot="1">
      <c r="A28" s="320">
        <f ca="1">('Game Summary'!B12)</f>
        <v>666</v>
      </c>
      <c r="B28" s="684" t="str">
        <f ca="1">('Game Summary'!C12)</f>
        <v>HOMOTIDAL CENDENCIES</v>
      </c>
      <c r="C28" s="685"/>
      <c r="D28" s="349"/>
      <c r="E28" s="350"/>
      <c r="F28" s="351"/>
      <c r="G28" s="351"/>
      <c r="H28" s="351"/>
      <c r="I28" s="352"/>
      <c r="J28" s="366">
        <f t="shared" si="4"/>
        <v>0</v>
      </c>
      <c r="K28" s="423">
        <f ca="1">J28/SUM('Game Summary'!G12:H12)</f>
        <v>0</v>
      </c>
    </row>
    <row r="29" spans="1:11" ht="13" thickBot="1">
      <c r="A29" s="320">
        <f ca="1">('Game Summary'!B13)</f>
        <v>808</v>
      </c>
      <c r="B29" s="684" t="str">
        <f ca="1">('Game Summary'!C13)</f>
        <v>KA-POWSKI</v>
      </c>
      <c r="C29" s="685"/>
      <c r="D29" s="349"/>
      <c r="E29" s="350"/>
      <c r="F29" s="351"/>
      <c r="G29" s="351"/>
      <c r="H29" s="351">
        <v>2</v>
      </c>
      <c r="I29" s="352">
        <v>1</v>
      </c>
      <c r="J29" s="366">
        <f t="shared" si="4"/>
        <v>3.5</v>
      </c>
      <c r="K29" s="423">
        <f ca="1">J29/SUM('Game Summary'!G13:H13)</f>
        <v>0.18421052631578946</v>
      </c>
    </row>
    <row r="30" spans="1:11" ht="13" thickBot="1">
      <c r="A30" s="320">
        <f ca="1">('Game Summary'!B14)</f>
        <v>1837</v>
      </c>
      <c r="B30" s="684" t="str">
        <f ca="1">('Game Summary'!C14)</f>
        <v>JANE DEERE</v>
      </c>
      <c r="C30" s="685"/>
      <c r="D30" s="349"/>
      <c r="E30" s="350"/>
      <c r="F30" s="351"/>
      <c r="G30" s="351"/>
      <c r="H30" s="351"/>
      <c r="I30" s="352"/>
      <c r="J30" s="366">
        <f t="shared" si="4"/>
        <v>0</v>
      </c>
      <c r="K30" s="423">
        <f ca="1">J30/SUM('Game Summary'!G14:H14)</f>
        <v>0</v>
      </c>
    </row>
    <row r="31" spans="1:11" ht="13" thickBot="1">
      <c r="A31" s="320">
        <f ca="1">('Game Summary'!B15)</f>
        <v>1984</v>
      </c>
      <c r="B31" s="684" t="str">
        <f ca="1">('Game Summary'!C15)</f>
        <v>NOAM STOMPSKI</v>
      </c>
      <c r="C31" s="685"/>
      <c r="D31" s="349"/>
      <c r="E31" s="350"/>
      <c r="F31" s="351"/>
      <c r="G31" s="351"/>
      <c r="H31" s="351"/>
      <c r="I31" s="352"/>
      <c r="J31" s="366">
        <f t="shared" si="4"/>
        <v>0</v>
      </c>
      <c r="K31" s="423">
        <f ca="1">J31/SUM('Game Summary'!G15:H15)</f>
        <v>0</v>
      </c>
    </row>
    <row r="32" spans="1:11" ht="13" thickBot="1">
      <c r="A32" s="320">
        <f ca="1">('Game Summary'!B16)</f>
        <v>39323</v>
      </c>
      <c r="B32" s="684" t="str">
        <f ca="1">('Game Summary'!C16)</f>
        <v>KITTY CAT</v>
      </c>
      <c r="C32" s="685"/>
      <c r="D32" s="349"/>
      <c r="E32" s="350"/>
      <c r="F32" s="351"/>
      <c r="G32" s="351"/>
      <c r="H32" s="351"/>
      <c r="I32" s="352"/>
      <c r="J32" s="366">
        <f t="shared" si="4"/>
        <v>0</v>
      </c>
      <c r="K32" s="423">
        <f ca="1">J32/SUM('Game Summary'!G16:H16)</f>
        <v>0</v>
      </c>
    </row>
    <row r="33" spans="1:11" ht="13" thickBot="1">
      <c r="A33" s="320" t="str">
        <f ca="1">('Game Summary'!B17)</f>
        <v>32-20</v>
      </c>
      <c r="B33" s="684" t="str">
        <f ca="1">('Game Summary'!C17)</f>
        <v>LILLY ST. SMEAR</v>
      </c>
      <c r="C33" s="685"/>
      <c r="D33" s="349">
        <v>3</v>
      </c>
      <c r="E33" s="350"/>
      <c r="F33" s="351"/>
      <c r="G33" s="351"/>
      <c r="H33" s="351"/>
      <c r="I33" s="352"/>
      <c r="J33" s="366">
        <f t="shared" si="4"/>
        <v>0</v>
      </c>
      <c r="K33" s="423">
        <f ca="1">J33/SUM('Game Summary'!G17:H17)</f>
        <v>0</v>
      </c>
    </row>
    <row r="34" spans="1:11" ht="13" thickBot="1">
      <c r="A34" s="320" t="str">
        <f ca="1">('Game Summary'!B18)</f>
        <v>AK-47</v>
      </c>
      <c r="B34" s="684" t="str">
        <f ca="1">('Game Summary'!C18)</f>
        <v>CHARISNAKOV</v>
      </c>
      <c r="C34" s="685"/>
      <c r="D34" s="353"/>
      <c r="E34" s="354"/>
      <c r="F34" s="355"/>
      <c r="G34" s="355"/>
      <c r="H34" s="355">
        <v>1</v>
      </c>
      <c r="I34" s="356"/>
      <c r="J34" s="425">
        <f t="shared" si="4"/>
        <v>1</v>
      </c>
      <c r="K34" s="424">
        <f ca="1">J34/SUM('Game Summary'!G18:H18)</f>
        <v>0.25</v>
      </c>
    </row>
    <row r="35" spans="1:11" s="49" customFormat="1" ht="13" thickBot="1">
      <c r="A35" s="667" t="s">
        <v>98</v>
      </c>
      <c r="B35" s="668"/>
      <c r="C35" s="668"/>
      <c r="D35" s="317">
        <f t="shared" ref="D35:J35" si="5">SUM(D21:D34)</f>
        <v>6</v>
      </c>
      <c r="E35" s="316">
        <f t="shared" si="5"/>
        <v>1</v>
      </c>
      <c r="F35" s="310">
        <f t="shared" si="5"/>
        <v>1</v>
      </c>
      <c r="G35" s="310">
        <f t="shared" si="5"/>
        <v>2</v>
      </c>
      <c r="H35" s="310">
        <f t="shared" si="5"/>
        <v>9</v>
      </c>
      <c r="I35" s="310">
        <f t="shared" si="5"/>
        <v>3</v>
      </c>
      <c r="J35" s="311">
        <f t="shared" si="5"/>
        <v>17.5</v>
      </c>
      <c r="K35" s="311">
        <f>AVERAGE(K21:K34)</f>
        <v>9.9394027025605972E-2</v>
      </c>
    </row>
  </sheetData>
  <mergeCells count="31">
    <mergeCell ref="A35:C35"/>
    <mergeCell ref="B2:C2"/>
    <mergeCell ref="B24:C24"/>
    <mergeCell ref="A17:C17"/>
    <mergeCell ref="B34:C34"/>
    <mergeCell ref="B11:C11"/>
    <mergeCell ref="B25:C25"/>
    <mergeCell ref="B15:C15"/>
    <mergeCell ref="B12:C12"/>
    <mergeCell ref="B13:C13"/>
    <mergeCell ref="B10:C10"/>
    <mergeCell ref="B9:C9"/>
    <mergeCell ref="B33:C33"/>
    <mergeCell ref="B29:C29"/>
    <mergeCell ref="B3:C3"/>
    <mergeCell ref="B22:C22"/>
    <mergeCell ref="B23:C23"/>
    <mergeCell ref="B4:C4"/>
    <mergeCell ref="B5:C5"/>
    <mergeCell ref="B6:C6"/>
    <mergeCell ref="B7:C7"/>
    <mergeCell ref="B16:C16"/>
    <mergeCell ref="B8:C8"/>
    <mergeCell ref="B21:C21"/>
    <mergeCell ref="B30:C30"/>
    <mergeCell ref="B28:C28"/>
    <mergeCell ref="B32:C32"/>
    <mergeCell ref="B14:C14"/>
    <mergeCell ref="B31:C31"/>
    <mergeCell ref="B26:C26"/>
    <mergeCell ref="B27:C27"/>
  </mergeCells>
  <phoneticPr fontId="55" type="noConversion"/>
  <pageMargins left="0.75" right="0.75" top="1" bottom="1" header="0.5" footer="0.5"/>
  <headerFooter>
    <oddFooter>&amp;CPeriod 1</oddFooter>
  </headerFooter>
  <rowBreaks count="1" manualBreakCount="1">
    <brk id="18" max="10"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35"/>
  <sheetViews>
    <sheetView workbookViewId="0">
      <selection activeCell="D24" sqref="D24"/>
    </sheetView>
  </sheetViews>
  <sheetFormatPr baseColWidth="10" defaultColWidth="8.83203125" defaultRowHeight="12"/>
  <cols>
    <col min="1" max="1" width="7.6640625" customWidth="1"/>
    <col min="2" max="10" width="12.6640625" customWidth="1"/>
    <col min="11" max="11" width="13.6640625" customWidth="1"/>
  </cols>
  <sheetData>
    <row r="1" spans="1:11" ht="13" thickBot="1">
      <c r="A1" s="325" t="s">
        <v>101</v>
      </c>
      <c r="C1" s="294" t="s">
        <v>179</v>
      </c>
      <c r="D1" s="294"/>
    </row>
    <row r="2" spans="1:11" ht="26.25" customHeight="1" thickBot="1">
      <c r="A2" s="318" t="s">
        <v>79</v>
      </c>
      <c r="B2" s="692" t="str">
        <f ca="1">('Game Summary'!A24)</f>
        <v>Detriot</v>
      </c>
      <c r="C2" s="693"/>
      <c r="D2" s="297" t="s">
        <v>90</v>
      </c>
      <c r="E2" s="314" t="s">
        <v>91</v>
      </c>
      <c r="F2" s="313" t="s">
        <v>92</v>
      </c>
      <c r="G2" s="312" t="s">
        <v>93</v>
      </c>
      <c r="H2" s="314" t="s">
        <v>94</v>
      </c>
      <c r="I2" s="313" t="s">
        <v>99</v>
      </c>
      <c r="J2" s="315" t="s">
        <v>95</v>
      </c>
      <c r="K2" s="324" t="s">
        <v>96</v>
      </c>
    </row>
    <row r="3" spans="1:11">
      <c r="A3" s="536">
        <v>0.37083333333333335</v>
      </c>
      <c r="B3" s="688" t="str">
        <f ca="1">('Game Summary'!C25)</f>
        <v>Cold Fusion</v>
      </c>
      <c r="C3" s="689"/>
      <c r="D3" s="345">
        <v>4</v>
      </c>
      <c r="E3" s="347">
        <v>1</v>
      </c>
      <c r="F3" s="365">
        <f t="shared" ref="F3:F16" si="0">SUM(D3:E3)</f>
        <v>5</v>
      </c>
      <c r="G3" s="345">
        <v>1</v>
      </c>
      <c r="H3" s="347"/>
      <c r="I3" s="357">
        <f t="shared" ref="I3:I16" si="1">SUM(G3:H3)</f>
        <v>1</v>
      </c>
      <c r="J3" s="357">
        <f t="shared" ref="J3:J16" si="2">F3+(I3*1.5)</f>
        <v>6.5</v>
      </c>
      <c r="K3" s="412">
        <f ca="1">J3/SUM('Game Summary'!F25:H25)</f>
        <v>0.30952380952380953</v>
      </c>
    </row>
    <row r="4" spans="1:11">
      <c r="A4" s="321">
        <f ca="1">('Game Summary'!B26)</f>
        <v>5</v>
      </c>
      <c r="B4" s="686" t="str">
        <f ca="1">('Game Summary'!C26)</f>
        <v>Damsel Distresser</v>
      </c>
      <c r="C4" s="687"/>
      <c r="D4" s="350">
        <v>2</v>
      </c>
      <c r="E4" s="352">
        <v>4</v>
      </c>
      <c r="F4" s="366">
        <f t="shared" si="0"/>
        <v>6</v>
      </c>
      <c r="G4" s="350"/>
      <c r="H4" s="352"/>
      <c r="I4" s="358">
        <f t="shared" si="1"/>
        <v>0</v>
      </c>
      <c r="J4" s="358">
        <f t="shared" si="2"/>
        <v>6</v>
      </c>
      <c r="K4" s="413">
        <f ca="1">J4/SUM('Game Summary'!F26:H26)</f>
        <v>0.3</v>
      </c>
    </row>
    <row r="5" spans="1:11">
      <c r="A5" s="321">
        <f ca="1">('Game Summary'!B27)</f>
        <v>23</v>
      </c>
      <c r="B5" s="686" t="str">
        <f ca="1">('Game Summary'!C27)</f>
        <v>Ima Wrecker</v>
      </c>
      <c r="C5" s="687"/>
      <c r="D5" s="350">
        <v>3</v>
      </c>
      <c r="E5" s="352">
        <v>1</v>
      </c>
      <c r="F5" s="366">
        <f t="shared" si="0"/>
        <v>4</v>
      </c>
      <c r="G5" s="350"/>
      <c r="H5" s="352"/>
      <c r="I5" s="358">
        <f t="shared" si="1"/>
        <v>0</v>
      </c>
      <c r="J5" s="358">
        <f t="shared" si="2"/>
        <v>4</v>
      </c>
      <c r="K5" s="413">
        <f ca="1">J5/SUM('Game Summary'!F27:H27)</f>
        <v>0.2</v>
      </c>
    </row>
    <row r="6" spans="1:11">
      <c r="A6" s="321">
        <f ca="1">('Game Summary'!B28)</f>
        <v>31</v>
      </c>
      <c r="B6" s="686" t="str">
        <f ca="1">('Game Summary'!C28)</f>
        <v>Whiskey Soured</v>
      </c>
      <c r="C6" s="687"/>
      <c r="D6" s="350">
        <v>1</v>
      </c>
      <c r="E6" s="352">
        <v>4</v>
      </c>
      <c r="F6" s="366">
        <f t="shared" si="0"/>
        <v>5</v>
      </c>
      <c r="G6" s="350"/>
      <c r="H6" s="352"/>
      <c r="I6" s="358">
        <f t="shared" si="1"/>
        <v>0</v>
      </c>
      <c r="J6" s="358">
        <f t="shared" si="2"/>
        <v>5</v>
      </c>
      <c r="K6" s="413">
        <f ca="1">J6/SUM('Game Summary'!F28:H28)</f>
        <v>0.22727272727272727</v>
      </c>
    </row>
    <row r="7" spans="1:11">
      <c r="A7" s="321">
        <f ca="1">('Game Summary'!B29)</f>
        <v>187</v>
      </c>
      <c r="B7" s="686" t="str">
        <f ca="1">('Game Summary'!C29)</f>
        <v>Lady MacDeath</v>
      </c>
      <c r="C7" s="687"/>
      <c r="D7" s="350">
        <v>1</v>
      </c>
      <c r="E7" s="352"/>
      <c r="F7" s="366">
        <f t="shared" si="0"/>
        <v>1</v>
      </c>
      <c r="G7" s="350">
        <v>1</v>
      </c>
      <c r="H7" s="352"/>
      <c r="I7" s="358">
        <f t="shared" si="1"/>
        <v>1</v>
      </c>
      <c r="J7" s="358">
        <f t="shared" si="2"/>
        <v>2.5</v>
      </c>
      <c r="K7" s="413">
        <f ca="1">J7/SUM('Game Summary'!F29:H29)</f>
        <v>0.11363636363636363</v>
      </c>
    </row>
    <row r="8" spans="1:11">
      <c r="A8" s="321">
        <f ca="1">('Game Summary'!B30)</f>
        <v>303</v>
      </c>
      <c r="B8" s="686" t="str">
        <f ca="1">('Game Summary'!C30)</f>
        <v>Bruisie Siouxxx</v>
      </c>
      <c r="C8" s="687"/>
      <c r="D8" s="350">
        <v>2</v>
      </c>
      <c r="E8" s="352">
        <v>1</v>
      </c>
      <c r="F8" s="366">
        <f t="shared" si="0"/>
        <v>3</v>
      </c>
      <c r="G8" s="350">
        <v>1</v>
      </c>
      <c r="H8" s="352"/>
      <c r="I8" s="358">
        <f t="shared" si="1"/>
        <v>1</v>
      </c>
      <c r="J8" s="358">
        <f t="shared" si="2"/>
        <v>4.5</v>
      </c>
      <c r="K8" s="413">
        <f ca="1">J8/SUM('Game Summary'!F30:H30)</f>
        <v>0.28125</v>
      </c>
    </row>
    <row r="9" spans="1:11">
      <c r="A9" s="321">
        <f ca="1">('Game Summary'!B31)</f>
        <v>313</v>
      </c>
      <c r="B9" s="686" t="str">
        <f ca="1">('Game Summary'!C31)</f>
        <v>Black-Eyed Skeez</v>
      </c>
      <c r="C9" s="687"/>
      <c r="D9" s="350"/>
      <c r="E9" s="352"/>
      <c r="F9" s="366">
        <f t="shared" si="0"/>
        <v>0</v>
      </c>
      <c r="G9" s="350"/>
      <c r="H9" s="352"/>
      <c r="I9" s="358">
        <f t="shared" si="1"/>
        <v>0</v>
      </c>
      <c r="J9" s="358">
        <f t="shared" si="2"/>
        <v>0</v>
      </c>
      <c r="K9" s="413" t="e">
        <f ca="1">J9/SUM('Game Summary'!F31:H31)</f>
        <v>#DIV/0!</v>
      </c>
    </row>
    <row r="10" spans="1:11">
      <c r="A10" s="321">
        <f ca="1">('Game Summary'!B32)</f>
        <v>420</v>
      </c>
      <c r="B10" s="686" t="str">
        <f ca="1">('Game Summary'!C32)</f>
        <v>Wanda Throwdown</v>
      </c>
      <c r="C10" s="687"/>
      <c r="D10" s="350">
        <v>1</v>
      </c>
      <c r="E10" s="352">
        <v>1</v>
      </c>
      <c r="F10" s="366">
        <f t="shared" si="0"/>
        <v>2</v>
      </c>
      <c r="G10" s="350"/>
      <c r="H10" s="352"/>
      <c r="I10" s="358">
        <f t="shared" si="1"/>
        <v>0</v>
      </c>
      <c r="J10" s="358">
        <f t="shared" si="2"/>
        <v>2</v>
      </c>
      <c r="K10" s="413">
        <f ca="1">J10/SUM('Game Summary'!F32:H32)</f>
        <v>0.16666666666666666</v>
      </c>
    </row>
    <row r="11" spans="1:11">
      <c r="A11" s="321">
        <f ca="1">('Game Summary'!B33)</f>
        <v>616</v>
      </c>
      <c r="B11" s="686" t="str">
        <f ca="1">('Game Summary'!C33)</f>
        <v>Dirty Bomb</v>
      </c>
      <c r="C11" s="687"/>
      <c r="D11" s="350"/>
      <c r="E11" s="352"/>
      <c r="F11" s="366">
        <f t="shared" si="0"/>
        <v>0</v>
      </c>
      <c r="G11" s="350"/>
      <c r="H11" s="352"/>
      <c r="I11" s="358">
        <f t="shared" si="1"/>
        <v>0</v>
      </c>
      <c r="J11" s="358">
        <f t="shared" si="2"/>
        <v>0</v>
      </c>
      <c r="K11" s="413">
        <f ca="1">J11/SUM('Game Summary'!F33:H33)</f>
        <v>0</v>
      </c>
    </row>
    <row r="12" spans="1:11">
      <c r="A12" s="321">
        <f ca="1">('Game Summary'!B34)</f>
        <v>1337</v>
      </c>
      <c r="B12" s="686" t="str">
        <f ca="1">('Game Summary'!C34)</f>
        <v>Riot Nrrd</v>
      </c>
      <c r="C12" s="687"/>
      <c r="D12" s="350"/>
      <c r="E12" s="352"/>
      <c r="F12" s="366">
        <f t="shared" si="0"/>
        <v>0</v>
      </c>
      <c r="G12" s="350">
        <v>1</v>
      </c>
      <c r="H12" s="352"/>
      <c r="I12" s="358">
        <f t="shared" si="1"/>
        <v>1</v>
      </c>
      <c r="J12" s="358">
        <f t="shared" si="2"/>
        <v>1.5</v>
      </c>
      <c r="K12" s="413">
        <f ca="1">J12/SUM('Game Summary'!F34:H34)</f>
        <v>0.21428571428571427</v>
      </c>
    </row>
    <row r="13" spans="1:11">
      <c r="A13" s="321">
        <f ca="1">('Game Summary'!B35)</f>
        <v>39671</v>
      </c>
      <c r="B13" s="686" t="str">
        <f ca="1">('Game Summary'!C35)</f>
        <v>Cannibal Queen</v>
      </c>
      <c r="C13" s="687"/>
      <c r="D13" s="350"/>
      <c r="E13" s="352"/>
      <c r="F13" s="366">
        <f t="shared" si="0"/>
        <v>0</v>
      </c>
      <c r="G13" s="350"/>
      <c r="H13" s="352"/>
      <c r="I13" s="358">
        <f t="shared" si="1"/>
        <v>0</v>
      </c>
      <c r="J13" s="358">
        <f t="shared" si="2"/>
        <v>0</v>
      </c>
      <c r="K13" s="413" t="e">
        <f ca="1">J13/SUM('Game Summary'!F35:H35)</f>
        <v>#DIV/0!</v>
      </c>
    </row>
    <row r="14" spans="1:11">
      <c r="A14" s="321" t="str">
        <f ca="1">('Game Summary'!B36)</f>
        <v>2 fiddy</v>
      </c>
      <c r="B14" s="686" t="str">
        <f ca="1">('Game Summary'!C36)</f>
        <v>Ypsi Dazey</v>
      </c>
      <c r="C14" s="687"/>
      <c r="D14" s="350">
        <v>1</v>
      </c>
      <c r="E14" s="352">
        <v>3</v>
      </c>
      <c r="F14" s="366">
        <f t="shared" si="0"/>
        <v>4</v>
      </c>
      <c r="G14" s="350">
        <v>1</v>
      </c>
      <c r="H14" s="352"/>
      <c r="I14" s="358">
        <f t="shared" si="1"/>
        <v>1</v>
      </c>
      <c r="J14" s="358">
        <f t="shared" si="2"/>
        <v>5.5</v>
      </c>
      <c r="K14" s="413">
        <f ca="1">J14/SUM('Game Summary'!F36:H36)</f>
        <v>0.27500000000000002</v>
      </c>
    </row>
    <row r="15" spans="1:11">
      <c r="A15" s="537" t="s">
        <v>131</v>
      </c>
      <c r="B15" s="686" t="str">
        <f ca="1">('Game Summary'!C37)</f>
        <v>Seoul Slayer</v>
      </c>
      <c r="C15" s="687"/>
      <c r="D15" s="350"/>
      <c r="E15" s="352"/>
      <c r="F15" s="366">
        <f t="shared" si="0"/>
        <v>0</v>
      </c>
      <c r="G15" s="350"/>
      <c r="H15" s="352"/>
      <c r="I15" s="358">
        <f t="shared" si="1"/>
        <v>0</v>
      </c>
      <c r="J15" s="358">
        <f t="shared" si="2"/>
        <v>0</v>
      </c>
      <c r="K15" s="413" t="e">
        <f ca="1">J15/SUM('Game Summary'!F37:H37)</f>
        <v>#DIV/0!</v>
      </c>
    </row>
    <row r="16" spans="1:11" ht="13" thickBot="1">
      <c r="A16" s="322" t="str">
        <f ca="1">('Game Summary'!B38)</f>
        <v>NO2</v>
      </c>
      <c r="B16" s="690" t="str">
        <f ca="1">('Game Summary'!C38)</f>
        <v>Cool Whip</v>
      </c>
      <c r="C16" s="691"/>
      <c r="D16" s="354"/>
      <c r="E16" s="356">
        <v>1</v>
      </c>
      <c r="F16" s="367">
        <f t="shared" si="0"/>
        <v>1</v>
      </c>
      <c r="G16" s="354"/>
      <c r="H16" s="356"/>
      <c r="I16" s="368">
        <f t="shared" si="1"/>
        <v>0</v>
      </c>
      <c r="J16" s="368">
        <f t="shared" si="2"/>
        <v>1</v>
      </c>
      <c r="K16" s="414">
        <f ca="1">J16/SUM('Game Summary'!F38:H38)</f>
        <v>6.6666666666666666E-2</v>
      </c>
    </row>
    <row r="17" spans="1:11" ht="13" thickBot="1">
      <c r="A17" s="696" t="s">
        <v>98</v>
      </c>
      <c r="B17" s="697"/>
      <c r="C17" s="697"/>
      <c r="D17" s="307">
        <f t="shared" ref="D17:J17" si="3">SUM(D3:D16)</f>
        <v>15</v>
      </c>
      <c r="E17" s="307">
        <f t="shared" si="3"/>
        <v>16</v>
      </c>
      <c r="F17" s="307">
        <f t="shared" si="3"/>
        <v>31</v>
      </c>
      <c r="G17" s="307">
        <f t="shared" si="3"/>
        <v>5</v>
      </c>
      <c r="H17" s="307">
        <f t="shared" si="3"/>
        <v>0</v>
      </c>
      <c r="I17" s="307">
        <f t="shared" si="3"/>
        <v>5</v>
      </c>
      <c r="J17" s="308">
        <f t="shared" si="3"/>
        <v>38.5</v>
      </c>
      <c r="K17" s="323" t="e">
        <f>AVERAGE(K3:K16)</f>
        <v>#DIV/0!</v>
      </c>
    </row>
    <row r="18" spans="1:11" s="295" customFormat="1">
      <c r="D18" s="49"/>
      <c r="E18" s="49"/>
      <c r="F18" s="49"/>
      <c r="G18" s="49"/>
      <c r="H18" s="49"/>
      <c r="I18" s="49"/>
      <c r="J18" s="49"/>
      <c r="K18" s="49"/>
    </row>
    <row r="19" spans="1:11" ht="13" thickBot="1">
      <c r="A19" s="325" t="s">
        <v>102</v>
      </c>
      <c r="C19" s="294" t="s">
        <v>179</v>
      </c>
      <c r="D19" s="294"/>
    </row>
    <row r="20" spans="1:11" ht="26.25" customHeight="1" thickBot="1">
      <c r="A20" s="319" t="s">
        <v>79</v>
      </c>
      <c r="B20" s="299" t="str">
        <f ca="1">('Game Summary'!A4)</f>
        <v>Kalamazoo</v>
      </c>
      <c r="C20" s="300"/>
      <c r="D20" s="313" t="s">
        <v>87</v>
      </c>
      <c r="E20" s="312" t="s">
        <v>83</v>
      </c>
      <c r="F20" s="298" t="s">
        <v>84</v>
      </c>
      <c r="G20" s="298" t="s">
        <v>85</v>
      </c>
      <c r="H20" s="298" t="s">
        <v>0</v>
      </c>
      <c r="I20" s="314" t="s">
        <v>86</v>
      </c>
      <c r="J20" s="324" t="s">
        <v>100</v>
      </c>
      <c r="K20" s="313" t="s">
        <v>88</v>
      </c>
    </row>
    <row r="21" spans="1:11" ht="13" thickBot="1">
      <c r="A21" s="320">
        <f ca="1">('Game Summary'!B5)</f>
        <v>7.62</v>
      </c>
      <c r="B21" s="684" t="str">
        <f ca="1">('Game Summary'!C5)</f>
        <v>ORGAN GRINDER</v>
      </c>
      <c r="C21" s="685"/>
      <c r="D21" s="344"/>
      <c r="E21" s="345"/>
      <c r="F21" s="346"/>
      <c r="G21" s="346"/>
      <c r="H21" s="346">
        <v>1</v>
      </c>
      <c r="I21" s="347"/>
      <c r="J21" s="365">
        <f>SUM(E21:H21)+(I21*1.5)</f>
        <v>1</v>
      </c>
      <c r="K21" s="348">
        <f ca="1">J21/SUM('Game Summary'!G5:H5)</f>
        <v>0.1</v>
      </c>
    </row>
    <row r="22" spans="1:11" ht="13" thickBot="1">
      <c r="A22" s="320">
        <f ca="1">('Game Summary'!B6)</f>
        <v>11</v>
      </c>
      <c r="B22" s="684" t="str">
        <f ca="1">('Game Summary'!C6)</f>
        <v>LADY HAWK</v>
      </c>
      <c r="C22" s="685"/>
      <c r="D22" s="349"/>
      <c r="E22" s="350"/>
      <c r="F22" s="351"/>
      <c r="G22" s="351"/>
      <c r="H22" s="351"/>
      <c r="I22" s="352"/>
      <c r="J22" s="366">
        <f t="shared" ref="J22:J34" si="4">SUM(E22:H22)+(I22*1.5)</f>
        <v>0</v>
      </c>
      <c r="K22" s="423">
        <f ca="1">J22/SUM('Game Summary'!G6:H6)</f>
        <v>0</v>
      </c>
    </row>
    <row r="23" spans="1:11" ht="13" thickBot="1">
      <c r="A23" s="320">
        <f ca="1">('Game Summary'!B7)</f>
        <v>21</v>
      </c>
      <c r="B23" s="684" t="str">
        <f ca="1">('Game Summary'!C7)</f>
        <v>LETHA VENOM</v>
      </c>
      <c r="C23" s="685"/>
      <c r="D23" s="349"/>
      <c r="E23" s="350"/>
      <c r="F23" s="351"/>
      <c r="G23" s="351"/>
      <c r="H23" s="351">
        <v>1</v>
      </c>
      <c r="I23" s="352"/>
      <c r="J23" s="366">
        <f t="shared" si="4"/>
        <v>1</v>
      </c>
      <c r="K23" s="423">
        <f ca="1">J23/SUM('Game Summary'!G7:H7)</f>
        <v>5.2631578947368418E-2</v>
      </c>
    </row>
    <row r="24" spans="1:11" ht="13" thickBot="1">
      <c r="A24" s="320">
        <f ca="1">('Game Summary'!B8)</f>
        <v>33</v>
      </c>
      <c r="B24" s="684" t="str">
        <f ca="1">('Game Summary'!C8)</f>
        <v>JAVELIN</v>
      </c>
      <c r="C24" s="685"/>
      <c r="D24" s="349">
        <v>1</v>
      </c>
      <c r="E24" s="350">
        <v>1</v>
      </c>
      <c r="F24" s="351"/>
      <c r="G24" s="351"/>
      <c r="H24" s="351">
        <v>1</v>
      </c>
      <c r="I24" s="352"/>
      <c r="J24" s="366">
        <f t="shared" si="4"/>
        <v>2</v>
      </c>
      <c r="K24" s="423">
        <f ca="1">J24/SUM('Game Summary'!G8:H8)</f>
        <v>0.18181818181818182</v>
      </c>
    </row>
    <row r="25" spans="1:11" ht="13" thickBot="1">
      <c r="A25" s="320">
        <f ca="1">('Game Summary'!B9)</f>
        <v>63</v>
      </c>
      <c r="B25" s="684" t="str">
        <f ca="1">('Game Summary'!C9)</f>
        <v>BATTLE AXE</v>
      </c>
      <c r="C25" s="685"/>
      <c r="D25" s="349"/>
      <c r="E25" s="350"/>
      <c r="F25" s="351"/>
      <c r="G25" s="351"/>
      <c r="H25" s="351"/>
      <c r="I25" s="352"/>
      <c r="J25" s="366">
        <f t="shared" si="4"/>
        <v>0</v>
      </c>
      <c r="K25" s="423">
        <f ca="1">J25/SUM('Game Summary'!G9:H9)</f>
        <v>0</v>
      </c>
    </row>
    <row r="26" spans="1:11" ht="13" thickBot="1">
      <c r="A26" s="320">
        <f ca="1">('Game Summary'!B10)</f>
        <v>86</v>
      </c>
      <c r="B26" s="684" t="str">
        <f ca="1">('Game Summary'!C10)</f>
        <v>BERRETTA BRASS</v>
      </c>
      <c r="C26" s="685"/>
      <c r="D26" s="349"/>
      <c r="E26" s="350"/>
      <c r="F26" s="351"/>
      <c r="G26" s="351"/>
      <c r="H26" s="351"/>
      <c r="I26" s="352">
        <v>1</v>
      </c>
      <c r="J26" s="366">
        <f t="shared" si="4"/>
        <v>1.5</v>
      </c>
      <c r="K26" s="423">
        <f ca="1">J26/SUM('Game Summary'!G10:H10)</f>
        <v>8.8235294117647065E-2</v>
      </c>
    </row>
    <row r="27" spans="1:11" ht="13" thickBot="1">
      <c r="A27" s="320">
        <f ca="1">('Game Summary'!B11)</f>
        <v>187</v>
      </c>
      <c r="B27" s="684" t="str">
        <f ca="1">('Game Summary'!C11)</f>
        <v>DELILAH DANGER</v>
      </c>
      <c r="C27" s="685"/>
      <c r="D27" s="349"/>
      <c r="E27" s="350"/>
      <c r="F27" s="351"/>
      <c r="G27" s="351"/>
      <c r="H27" s="351">
        <v>4</v>
      </c>
      <c r="I27" s="352"/>
      <c r="J27" s="366">
        <f t="shared" si="4"/>
        <v>4</v>
      </c>
      <c r="K27" s="423">
        <f ca="1">J27/SUM('Game Summary'!G11:H11)</f>
        <v>0.21052631578947367</v>
      </c>
    </row>
    <row r="28" spans="1:11" ht="13" thickBot="1">
      <c r="A28" s="320">
        <f ca="1">('Game Summary'!B12)</f>
        <v>666</v>
      </c>
      <c r="B28" s="684" t="str">
        <f ca="1">('Game Summary'!C12)</f>
        <v>HOMOTIDAL CENDENCIES</v>
      </c>
      <c r="C28" s="685"/>
      <c r="D28" s="349"/>
      <c r="E28" s="350"/>
      <c r="F28" s="351"/>
      <c r="G28" s="351"/>
      <c r="H28" s="351"/>
      <c r="I28" s="352"/>
      <c r="J28" s="366">
        <f t="shared" si="4"/>
        <v>0</v>
      </c>
      <c r="K28" s="423">
        <f ca="1">J28/SUM('Game Summary'!G12:H12)</f>
        <v>0</v>
      </c>
    </row>
    <row r="29" spans="1:11" ht="13" thickBot="1">
      <c r="A29" s="320">
        <f ca="1">('Game Summary'!B13)</f>
        <v>808</v>
      </c>
      <c r="B29" s="684" t="str">
        <f ca="1">('Game Summary'!C13)</f>
        <v>KA-POWSKI</v>
      </c>
      <c r="C29" s="685"/>
      <c r="D29" s="349"/>
      <c r="E29" s="350"/>
      <c r="F29" s="351"/>
      <c r="G29" s="351"/>
      <c r="H29" s="351">
        <v>2</v>
      </c>
      <c r="I29" s="352">
        <v>1</v>
      </c>
      <c r="J29" s="366">
        <f t="shared" si="4"/>
        <v>3.5</v>
      </c>
      <c r="K29" s="423">
        <f ca="1">J29/SUM('Game Summary'!G13:H13)</f>
        <v>0.18421052631578946</v>
      </c>
    </row>
    <row r="30" spans="1:11" ht="13" thickBot="1">
      <c r="A30" s="320">
        <f ca="1">('Game Summary'!B14)</f>
        <v>1837</v>
      </c>
      <c r="B30" s="684" t="str">
        <f ca="1">('Game Summary'!C14)</f>
        <v>JANE DEERE</v>
      </c>
      <c r="C30" s="685"/>
      <c r="D30" s="349"/>
      <c r="E30" s="350"/>
      <c r="F30" s="351"/>
      <c r="G30" s="351"/>
      <c r="H30" s="351"/>
      <c r="I30" s="352"/>
      <c r="J30" s="366">
        <f t="shared" si="4"/>
        <v>0</v>
      </c>
      <c r="K30" s="423">
        <f ca="1">J30/SUM('Game Summary'!G14:H14)</f>
        <v>0</v>
      </c>
    </row>
    <row r="31" spans="1:11" ht="13" thickBot="1">
      <c r="A31" s="320">
        <f ca="1">('Game Summary'!B15)</f>
        <v>1984</v>
      </c>
      <c r="B31" s="684" t="str">
        <f ca="1">('Game Summary'!C15)</f>
        <v>NOAM STOMPSKI</v>
      </c>
      <c r="C31" s="685"/>
      <c r="D31" s="349"/>
      <c r="E31" s="350"/>
      <c r="F31" s="351"/>
      <c r="G31" s="351"/>
      <c r="H31" s="351">
        <v>1</v>
      </c>
      <c r="I31" s="352"/>
      <c r="J31" s="366">
        <f t="shared" si="4"/>
        <v>1</v>
      </c>
      <c r="K31" s="423">
        <f ca="1">J31/SUM('Game Summary'!G15:H15)</f>
        <v>7.6923076923076927E-2</v>
      </c>
    </row>
    <row r="32" spans="1:11" ht="13" thickBot="1">
      <c r="A32" s="320">
        <f ca="1">('Game Summary'!B16)</f>
        <v>39323</v>
      </c>
      <c r="B32" s="684" t="str">
        <f ca="1">('Game Summary'!C16)</f>
        <v>KITTY CAT</v>
      </c>
      <c r="C32" s="685"/>
      <c r="D32" s="349"/>
      <c r="E32" s="350">
        <v>1</v>
      </c>
      <c r="F32" s="351"/>
      <c r="G32" s="351"/>
      <c r="H32" s="351">
        <v>1</v>
      </c>
      <c r="I32" s="352"/>
      <c r="J32" s="366">
        <f t="shared" si="4"/>
        <v>2</v>
      </c>
      <c r="K32" s="423">
        <f ca="1">J32/SUM('Game Summary'!G16:H16)</f>
        <v>0.2</v>
      </c>
    </row>
    <row r="33" spans="1:11" ht="13" thickBot="1">
      <c r="A33" s="320" t="str">
        <f ca="1">('Game Summary'!B17)</f>
        <v>32-20</v>
      </c>
      <c r="B33" s="684" t="str">
        <f ca="1">('Game Summary'!C17)</f>
        <v>LILLY ST. SMEAR</v>
      </c>
      <c r="C33" s="685"/>
      <c r="D33" s="349"/>
      <c r="E33" s="350"/>
      <c r="F33" s="351"/>
      <c r="G33" s="351"/>
      <c r="H33" s="351">
        <v>1</v>
      </c>
      <c r="I33" s="352"/>
      <c r="J33" s="366">
        <f t="shared" si="4"/>
        <v>1</v>
      </c>
      <c r="K33" s="423">
        <f ca="1">J33/SUM('Game Summary'!G17:H17)</f>
        <v>0.5</v>
      </c>
    </row>
    <row r="34" spans="1:11" ht="13" thickBot="1">
      <c r="A34" s="320" t="str">
        <f ca="1">('Game Summary'!B18)</f>
        <v>AK-47</v>
      </c>
      <c r="B34" s="684" t="str">
        <f ca="1">('Game Summary'!C18)</f>
        <v>CHARISNAKOV</v>
      </c>
      <c r="C34" s="685"/>
      <c r="D34" s="353">
        <v>2</v>
      </c>
      <c r="E34" s="354"/>
      <c r="F34" s="355"/>
      <c r="G34" s="355"/>
      <c r="H34" s="355"/>
      <c r="I34" s="356"/>
      <c r="J34" s="425">
        <f t="shared" si="4"/>
        <v>0</v>
      </c>
      <c r="K34" s="424">
        <f ca="1">J34/SUM('Game Summary'!G18:H18)</f>
        <v>0</v>
      </c>
    </row>
    <row r="35" spans="1:11" s="49" customFormat="1" ht="13" thickBot="1">
      <c r="A35" s="658" t="s">
        <v>98</v>
      </c>
      <c r="B35" s="663"/>
      <c r="C35" s="663"/>
      <c r="D35" s="317">
        <f t="shared" ref="D35:J35" si="5">SUM(D21:D34)</f>
        <v>3</v>
      </c>
      <c r="E35" s="316">
        <f t="shared" si="5"/>
        <v>2</v>
      </c>
      <c r="F35" s="310">
        <f t="shared" si="5"/>
        <v>0</v>
      </c>
      <c r="G35" s="310">
        <f t="shared" si="5"/>
        <v>0</v>
      </c>
      <c r="H35" s="310">
        <f t="shared" si="5"/>
        <v>12</v>
      </c>
      <c r="I35" s="310">
        <f t="shared" si="5"/>
        <v>2</v>
      </c>
      <c r="J35" s="311">
        <f t="shared" si="5"/>
        <v>17</v>
      </c>
      <c r="K35" s="311">
        <f>AVERAGE(K21:K34)</f>
        <v>0.11388178385082411</v>
      </c>
    </row>
  </sheetData>
  <mergeCells count="31">
    <mergeCell ref="B15:C15"/>
    <mergeCell ref="B31:C31"/>
    <mergeCell ref="B2:C2"/>
    <mergeCell ref="B24:C24"/>
    <mergeCell ref="A17:C17"/>
    <mergeCell ref="B10:C10"/>
    <mergeCell ref="B6:C6"/>
    <mergeCell ref="B8:C8"/>
    <mergeCell ref="B21:C21"/>
    <mergeCell ref="B12:C12"/>
    <mergeCell ref="B14:C14"/>
    <mergeCell ref="B9:C9"/>
    <mergeCell ref="B11:C11"/>
    <mergeCell ref="A35:C35"/>
    <mergeCell ref="B27:C27"/>
    <mergeCell ref="B33:C33"/>
    <mergeCell ref="B29:C29"/>
    <mergeCell ref="B30:C30"/>
    <mergeCell ref="B28:C28"/>
    <mergeCell ref="B34:C34"/>
    <mergeCell ref="B32:C32"/>
    <mergeCell ref="B7:C7"/>
    <mergeCell ref="B13:C13"/>
    <mergeCell ref="B26:C26"/>
    <mergeCell ref="B25:C25"/>
    <mergeCell ref="B16:C16"/>
    <mergeCell ref="B3:C3"/>
    <mergeCell ref="B22:C22"/>
    <mergeCell ref="B23:C23"/>
    <mergeCell ref="B4:C4"/>
    <mergeCell ref="B5:C5"/>
  </mergeCells>
  <phoneticPr fontId="55" type="noConversion"/>
  <pageMargins left="0.75" right="0.75" top="1" bottom="1" header="0.5" footer="0.5"/>
  <headerFooter>
    <oddFooter>&amp;CPeriod 2</oddFooter>
  </headerFooter>
  <rowBreaks count="1" manualBreakCount="1">
    <brk id="18" max="10" man="1"/>
  </rowBreaks>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35"/>
  <sheetViews>
    <sheetView workbookViewId="0">
      <selection activeCell="K45" sqref="K45"/>
    </sheetView>
  </sheetViews>
  <sheetFormatPr baseColWidth="10" defaultColWidth="8.83203125" defaultRowHeight="12"/>
  <cols>
    <col min="1" max="1" width="7.6640625" customWidth="1"/>
    <col min="2" max="10" width="12.6640625" customWidth="1"/>
    <col min="11" max="11" width="13.6640625" customWidth="1"/>
  </cols>
  <sheetData>
    <row r="1" spans="1:11" ht="13" thickBot="1">
      <c r="A1" s="325" t="s">
        <v>101</v>
      </c>
      <c r="C1" s="294"/>
      <c r="D1" s="294"/>
    </row>
    <row r="2" spans="1:11" ht="26.25" customHeight="1" thickBot="1">
      <c r="A2" s="318" t="s">
        <v>79</v>
      </c>
      <c r="B2" s="692" t="str">
        <f ca="1">('Game Summary'!A24)</f>
        <v>Detriot</v>
      </c>
      <c r="C2" s="693"/>
      <c r="D2" s="297" t="s">
        <v>90</v>
      </c>
      <c r="E2" s="314" t="s">
        <v>91</v>
      </c>
      <c r="F2" s="313" t="s">
        <v>92</v>
      </c>
      <c r="G2" s="312" t="s">
        <v>93</v>
      </c>
      <c r="H2" s="314" t="s">
        <v>94</v>
      </c>
      <c r="I2" s="313" t="s">
        <v>99</v>
      </c>
      <c r="J2" s="315" t="s">
        <v>95</v>
      </c>
      <c r="K2" s="324" t="s">
        <v>96</v>
      </c>
    </row>
    <row r="3" spans="1:11">
      <c r="A3" s="536">
        <v>0.37083333333333335</v>
      </c>
      <c r="B3" s="688" t="str">
        <f ca="1">('Game Summary'!C25)</f>
        <v>Cold Fusion</v>
      </c>
      <c r="C3" s="689"/>
      <c r="D3" s="345"/>
      <c r="E3" s="347"/>
      <c r="F3" s="365">
        <f t="shared" ref="F3:F16" si="0">SUM(D3:E3)</f>
        <v>0</v>
      </c>
      <c r="G3" s="345"/>
      <c r="H3" s="347"/>
      <c r="I3" s="357">
        <f t="shared" ref="I3:I16" si="1">SUM(G3:H3)</f>
        <v>0</v>
      </c>
      <c r="J3" s="357">
        <f t="shared" ref="J3:J16" si="2">F3+(I3*1.5)</f>
        <v>0</v>
      </c>
      <c r="K3" s="412">
        <f ca="1">J3/SUM('Game Summary'!F25:H25)</f>
        <v>0</v>
      </c>
    </row>
    <row r="4" spans="1:11">
      <c r="A4" s="321">
        <f ca="1">('Game Summary'!B26)</f>
        <v>5</v>
      </c>
      <c r="B4" s="686" t="str">
        <f ca="1">('Game Summary'!C26)</f>
        <v>Damsel Distresser</v>
      </c>
      <c r="C4" s="687"/>
      <c r="D4" s="350"/>
      <c r="E4" s="352"/>
      <c r="F4" s="366">
        <f t="shared" si="0"/>
        <v>0</v>
      </c>
      <c r="G4" s="350"/>
      <c r="H4" s="352"/>
      <c r="I4" s="358">
        <f t="shared" si="1"/>
        <v>0</v>
      </c>
      <c r="J4" s="358">
        <f t="shared" si="2"/>
        <v>0</v>
      </c>
      <c r="K4" s="413">
        <f ca="1">J4/SUM('Game Summary'!F26:H26)</f>
        <v>0</v>
      </c>
    </row>
    <row r="5" spans="1:11">
      <c r="A5" s="321">
        <f ca="1">('Game Summary'!B27)</f>
        <v>23</v>
      </c>
      <c r="B5" s="686" t="str">
        <f ca="1">('Game Summary'!C27)</f>
        <v>Ima Wrecker</v>
      </c>
      <c r="C5" s="687"/>
      <c r="D5" s="350"/>
      <c r="E5" s="352"/>
      <c r="F5" s="366">
        <f t="shared" si="0"/>
        <v>0</v>
      </c>
      <c r="G5" s="350"/>
      <c r="H5" s="352"/>
      <c r="I5" s="358">
        <f t="shared" si="1"/>
        <v>0</v>
      </c>
      <c r="J5" s="358">
        <f t="shared" si="2"/>
        <v>0</v>
      </c>
      <c r="K5" s="413">
        <f ca="1">J5/SUM('Game Summary'!F27:H27)</f>
        <v>0</v>
      </c>
    </row>
    <row r="6" spans="1:11">
      <c r="A6" s="321">
        <f ca="1">('Game Summary'!B28)</f>
        <v>31</v>
      </c>
      <c r="B6" s="686" t="str">
        <f ca="1">('Game Summary'!C28)</f>
        <v>Whiskey Soured</v>
      </c>
      <c r="C6" s="687"/>
      <c r="D6" s="350"/>
      <c r="E6" s="352"/>
      <c r="F6" s="366">
        <f t="shared" si="0"/>
        <v>0</v>
      </c>
      <c r="G6" s="350"/>
      <c r="H6" s="352"/>
      <c r="I6" s="358">
        <f t="shared" si="1"/>
        <v>0</v>
      </c>
      <c r="J6" s="358">
        <f t="shared" si="2"/>
        <v>0</v>
      </c>
      <c r="K6" s="413">
        <f ca="1">J6/SUM('Game Summary'!F28:H28)</f>
        <v>0</v>
      </c>
    </row>
    <row r="7" spans="1:11">
      <c r="A7" s="321">
        <f ca="1">('Game Summary'!B29)</f>
        <v>187</v>
      </c>
      <c r="B7" s="686" t="str">
        <f ca="1">('Game Summary'!C29)</f>
        <v>Lady MacDeath</v>
      </c>
      <c r="C7" s="687"/>
      <c r="D7" s="350"/>
      <c r="E7" s="352"/>
      <c r="F7" s="366">
        <f t="shared" si="0"/>
        <v>0</v>
      </c>
      <c r="G7" s="350"/>
      <c r="H7" s="352"/>
      <c r="I7" s="358">
        <f t="shared" si="1"/>
        <v>0</v>
      </c>
      <c r="J7" s="358">
        <f t="shared" si="2"/>
        <v>0</v>
      </c>
      <c r="K7" s="413">
        <f ca="1">J7/SUM('Game Summary'!F29:H29)</f>
        <v>0</v>
      </c>
    </row>
    <row r="8" spans="1:11">
      <c r="A8" s="321">
        <f ca="1">('Game Summary'!B30)</f>
        <v>303</v>
      </c>
      <c r="B8" s="686" t="str">
        <f ca="1">('Game Summary'!C30)</f>
        <v>Bruisie Siouxxx</v>
      </c>
      <c r="C8" s="687"/>
      <c r="D8" s="350"/>
      <c r="E8" s="352"/>
      <c r="F8" s="366">
        <f t="shared" si="0"/>
        <v>0</v>
      </c>
      <c r="G8" s="350"/>
      <c r="H8" s="352"/>
      <c r="I8" s="358">
        <f t="shared" si="1"/>
        <v>0</v>
      </c>
      <c r="J8" s="358">
        <f t="shared" si="2"/>
        <v>0</v>
      </c>
      <c r="K8" s="413">
        <f ca="1">J8/SUM('Game Summary'!F30:H30)</f>
        <v>0</v>
      </c>
    </row>
    <row r="9" spans="1:11">
      <c r="A9" s="321">
        <f ca="1">('Game Summary'!B31)</f>
        <v>313</v>
      </c>
      <c r="B9" s="686" t="str">
        <f ca="1">('Game Summary'!C31)</f>
        <v>Black-Eyed Skeez</v>
      </c>
      <c r="C9" s="687"/>
      <c r="D9" s="350"/>
      <c r="E9" s="352"/>
      <c r="F9" s="366">
        <f t="shared" si="0"/>
        <v>0</v>
      </c>
      <c r="G9" s="350"/>
      <c r="H9" s="352"/>
      <c r="I9" s="358">
        <f t="shared" si="1"/>
        <v>0</v>
      </c>
      <c r="J9" s="358">
        <f t="shared" si="2"/>
        <v>0</v>
      </c>
      <c r="K9" s="413" t="e">
        <f ca="1">J9/SUM('Game Summary'!F31:H31)</f>
        <v>#DIV/0!</v>
      </c>
    </row>
    <row r="10" spans="1:11">
      <c r="A10" s="321">
        <f ca="1">('Game Summary'!B32)</f>
        <v>420</v>
      </c>
      <c r="B10" s="686" t="str">
        <f ca="1">('Game Summary'!C32)</f>
        <v>Wanda Throwdown</v>
      </c>
      <c r="C10" s="687"/>
      <c r="D10" s="350"/>
      <c r="E10" s="352"/>
      <c r="F10" s="366">
        <f t="shared" si="0"/>
        <v>0</v>
      </c>
      <c r="G10" s="350"/>
      <c r="H10" s="352"/>
      <c r="I10" s="358">
        <f t="shared" si="1"/>
        <v>0</v>
      </c>
      <c r="J10" s="358">
        <f t="shared" si="2"/>
        <v>0</v>
      </c>
      <c r="K10" s="413">
        <f ca="1">J10/SUM('Game Summary'!F32:H32)</f>
        <v>0</v>
      </c>
    </row>
    <row r="11" spans="1:11">
      <c r="A11" s="321">
        <f ca="1">('Game Summary'!B33)</f>
        <v>616</v>
      </c>
      <c r="B11" s="686" t="str">
        <f ca="1">('Game Summary'!C33)</f>
        <v>Dirty Bomb</v>
      </c>
      <c r="C11" s="687"/>
      <c r="D11" s="350"/>
      <c r="E11" s="352"/>
      <c r="F11" s="366">
        <f t="shared" si="0"/>
        <v>0</v>
      </c>
      <c r="G11" s="350"/>
      <c r="H11" s="352"/>
      <c r="I11" s="358">
        <f t="shared" si="1"/>
        <v>0</v>
      </c>
      <c r="J11" s="358">
        <f t="shared" si="2"/>
        <v>0</v>
      </c>
      <c r="K11" s="413">
        <f ca="1">J11/SUM('Game Summary'!F33:H33)</f>
        <v>0</v>
      </c>
    </row>
    <row r="12" spans="1:11">
      <c r="A12" s="321">
        <f ca="1">('Game Summary'!B34)</f>
        <v>1337</v>
      </c>
      <c r="B12" s="686" t="str">
        <f ca="1">('Game Summary'!C34)</f>
        <v>Riot Nrrd</v>
      </c>
      <c r="C12" s="687"/>
      <c r="D12" s="350"/>
      <c r="E12" s="352"/>
      <c r="F12" s="366">
        <f t="shared" si="0"/>
        <v>0</v>
      </c>
      <c r="G12" s="350"/>
      <c r="H12" s="352"/>
      <c r="I12" s="358">
        <f t="shared" si="1"/>
        <v>0</v>
      </c>
      <c r="J12" s="358">
        <f t="shared" si="2"/>
        <v>0</v>
      </c>
      <c r="K12" s="413">
        <f ca="1">J12/SUM('Game Summary'!F34:H34)</f>
        <v>0</v>
      </c>
    </row>
    <row r="13" spans="1:11">
      <c r="A13" s="321">
        <f ca="1">('Game Summary'!B35)</f>
        <v>39671</v>
      </c>
      <c r="B13" s="686" t="str">
        <f ca="1">('Game Summary'!C35)</f>
        <v>Cannibal Queen</v>
      </c>
      <c r="C13" s="687"/>
      <c r="D13" s="350"/>
      <c r="E13" s="352"/>
      <c r="F13" s="366">
        <f t="shared" si="0"/>
        <v>0</v>
      </c>
      <c r="G13" s="350"/>
      <c r="H13" s="352"/>
      <c r="I13" s="358">
        <f t="shared" si="1"/>
        <v>0</v>
      </c>
      <c r="J13" s="358">
        <f t="shared" si="2"/>
        <v>0</v>
      </c>
      <c r="K13" s="413" t="e">
        <f ca="1">J13/SUM('Game Summary'!F35:H35)</f>
        <v>#DIV/0!</v>
      </c>
    </row>
    <row r="14" spans="1:11">
      <c r="A14" s="321" t="str">
        <f ca="1">('Game Summary'!B36)</f>
        <v>2 fiddy</v>
      </c>
      <c r="B14" s="686" t="str">
        <f ca="1">('Game Summary'!C36)</f>
        <v>Ypsi Dazey</v>
      </c>
      <c r="C14" s="687"/>
      <c r="D14" s="350"/>
      <c r="E14" s="352"/>
      <c r="F14" s="366">
        <f t="shared" si="0"/>
        <v>0</v>
      </c>
      <c r="G14" s="350"/>
      <c r="H14" s="352"/>
      <c r="I14" s="358">
        <f t="shared" si="1"/>
        <v>0</v>
      </c>
      <c r="J14" s="358">
        <f t="shared" si="2"/>
        <v>0</v>
      </c>
      <c r="K14" s="413">
        <f ca="1">J14/SUM('Game Summary'!F36:H36)</f>
        <v>0</v>
      </c>
    </row>
    <row r="15" spans="1:11">
      <c r="A15" s="537" t="s">
        <v>131</v>
      </c>
      <c r="B15" s="686" t="str">
        <f ca="1">('Game Summary'!C37)</f>
        <v>Seoul Slayer</v>
      </c>
      <c r="C15" s="687"/>
      <c r="D15" s="350"/>
      <c r="E15" s="352"/>
      <c r="F15" s="366">
        <f t="shared" si="0"/>
        <v>0</v>
      </c>
      <c r="G15" s="350"/>
      <c r="H15" s="352"/>
      <c r="I15" s="358">
        <f t="shared" si="1"/>
        <v>0</v>
      </c>
      <c r="J15" s="358">
        <f t="shared" si="2"/>
        <v>0</v>
      </c>
      <c r="K15" s="413" t="e">
        <f ca="1">J15/SUM('Game Summary'!F37:H37)</f>
        <v>#DIV/0!</v>
      </c>
    </row>
    <row r="16" spans="1:11" ht="13" thickBot="1">
      <c r="A16" s="322" t="str">
        <f ca="1">('Game Summary'!B38)</f>
        <v>NO2</v>
      </c>
      <c r="B16" s="690" t="str">
        <f ca="1">('Game Summary'!C38)</f>
        <v>Cool Whip</v>
      </c>
      <c r="C16" s="691"/>
      <c r="D16" s="354"/>
      <c r="E16" s="356"/>
      <c r="F16" s="367">
        <f t="shared" si="0"/>
        <v>0</v>
      </c>
      <c r="G16" s="354"/>
      <c r="H16" s="356"/>
      <c r="I16" s="368">
        <f t="shared" si="1"/>
        <v>0</v>
      </c>
      <c r="J16" s="368">
        <f t="shared" si="2"/>
        <v>0</v>
      </c>
      <c r="K16" s="414">
        <f ca="1">J16/SUM('Game Summary'!F38:H38)</f>
        <v>0</v>
      </c>
    </row>
    <row r="17" spans="1:11" ht="13" thickBot="1">
      <c r="A17" s="696" t="s">
        <v>98</v>
      </c>
      <c r="B17" s="697"/>
      <c r="C17" s="697"/>
      <c r="D17" s="307">
        <f t="shared" ref="D17:J17" si="3">SUM(D3:D16)</f>
        <v>0</v>
      </c>
      <c r="E17" s="307">
        <f t="shared" si="3"/>
        <v>0</v>
      </c>
      <c r="F17" s="307">
        <f t="shared" si="3"/>
        <v>0</v>
      </c>
      <c r="G17" s="307">
        <f t="shared" si="3"/>
        <v>0</v>
      </c>
      <c r="H17" s="307">
        <f t="shared" si="3"/>
        <v>0</v>
      </c>
      <c r="I17" s="307">
        <f t="shared" si="3"/>
        <v>0</v>
      </c>
      <c r="J17" s="308">
        <f t="shared" si="3"/>
        <v>0</v>
      </c>
      <c r="K17" s="323" t="e">
        <f>AVERAGE(K3:K16)</f>
        <v>#DIV/0!</v>
      </c>
    </row>
    <row r="18" spans="1:11" s="295" customFormat="1">
      <c r="D18" s="49"/>
      <c r="E18" s="49"/>
      <c r="F18" s="49"/>
      <c r="G18" s="49"/>
      <c r="H18" s="49"/>
      <c r="I18" s="49"/>
      <c r="J18" s="49"/>
      <c r="K18" s="49"/>
    </row>
    <row r="19" spans="1:11" ht="13" thickBot="1">
      <c r="A19" s="325" t="s">
        <v>102</v>
      </c>
      <c r="C19" s="294"/>
      <c r="D19" s="294"/>
    </row>
    <row r="20" spans="1:11" ht="26.25" customHeight="1" thickBot="1">
      <c r="A20" s="319" t="s">
        <v>79</v>
      </c>
      <c r="B20" s="299" t="str">
        <f ca="1">('Game Summary'!A4)</f>
        <v>Kalamazoo</v>
      </c>
      <c r="C20" s="300"/>
      <c r="D20" s="313" t="s">
        <v>87</v>
      </c>
      <c r="E20" s="312" t="s">
        <v>83</v>
      </c>
      <c r="F20" s="298" t="s">
        <v>84</v>
      </c>
      <c r="G20" s="298" t="s">
        <v>85</v>
      </c>
      <c r="H20" s="298" t="s">
        <v>0</v>
      </c>
      <c r="I20" s="314" t="s">
        <v>86</v>
      </c>
      <c r="J20" s="324" t="s">
        <v>100</v>
      </c>
      <c r="K20" s="313" t="s">
        <v>88</v>
      </c>
    </row>
    <row r="21" spans="1:11" ht="13" thickBot="1">
      <c r="A21" s="320">
        <f ca="1">('Game Summary'!B5)</f>
        <v>7.62</v>
      </c>
      <c r="B21" s="684" t="str">
        <f ca="1">('Game Summary'!C5)</f>
        <v>ORGAN GRINDER</v>
      </c>
      <c r="C21" s="685"/>
      <c r="D21" s="344"/>
      <c r="E21" s="345"/>
      <c r="F21" s="346"/>
      <c r="G21" s="346"/>
      <c r="H21" s="346"/>
      <c r="I21" s="347"/>
      <c r="J21" s="365">
        <f>SUM(E21:H21)+(I21*1.5)</f>
        <v>0</v>
      </c>
      <c r="K21" s="348">
        <f ca="1">J21/SUM('Game Summary'!G5:H5)</f>
        <v>0</v>
      </c>
    </row>
    <row r="22" spans="1:11" ht="13" thickBot="1">
      <c r="A22" s="320">
        <f ca="1">('Game Summary'!B6)</f>
        <v>11</v>
      </c>
      <c r="B22" s="684" t="str">
        <f ca="1">('Game Summary'!C6)</f>
        <v>LADY HAWK</v>
      </c>
      <c r="C22" s="685"/>
      <c r="D22" s="349"/>
      <c r="E22" s="350"/>
      <c r="F22" s="351"/>
      <c r="G22" s="351"/>
      <c r="H22" s="351"/>
      <c r="I22" s="352"/>
      <c r="J22" s="366">
        <f t="shared" ref="J22:J34" si="4">SUM(E22:H22)+(I22*1.5)</f>
        <v>0</v>
      </c>
      <c r="K22" s="423">
        <f ca="1">J22/SUM('Game Summary'!G6:H6)</f>
        <v>0</v>
      </c>
    </row>
    <row r="23" spans="1:11" ht="13" thickBot="1">
      <c r="A23" s="320">
        <f ca="1">('Game Summary'!B7)</f>
        <v>21</v>
      </c>
      <c r="B23" s="684" t="str">
        <f ca="1">('Game Summary'!C7)</f>
        <v>LETHA VENOM</v>
      </c>
      <c r="C23" s="685"/>
      <c r="D23" s="349"/>
      <c r="E23" s="350"/>
      <c r="F23" s="351"/>
      <c r="G23" s="351"/>
      <c r="H23" s="351"/>
      <c r="I23" s="352"/>
      <c r="J23" s="366">
        <f t="shared" si="4"/>
        <v>0</v>
      </c>
      <c r="K23" s="423">
        <f ca="1">J23/SUM('Game Summary'!G7:H7)</f>
        <v>0</v>
      </c>
    </row>
    <row r="24" spans="1:11" ht="13" thickBot="1">
      <c r="A24" s="320">
        <f ca="1">('Game Summary'!B8)</f>
        <v>33</v>
      </c>
      <c r="B24" s="684" t="str">
        <f ca="1">('Game Summary'!C8)</f>
        <v>JAVELIN</v>
      </c>
      <c r="C24" s="685"/>
      <c r="D24" s="349"/>
      <c r="E24" s="350"/>
      <c r="F24" s="351"/>
      <c r="G24" s="351"/>
      <c r="H24" s="351"/>
      <c r="I24" s="352"/>
      <c r="J24" s="366">
        <f t="shared" si="4"/>
        <v>0</v>
      </c>
      <c r="K24" s="423">
        <f ca="1">J24/SUM('Game Summary'!G8:H8)</f>
        <v>0</v>
      </c>
    </row>
    <row r="25" spans="1:11" ht="13" thickBot="1">
      <c r="A25" s="320">
        <f ca="1">('Game Summary'!B9)</f>
        <v>63</v>
      </c>
      <c r="B25" s="684" t="str">
        <f ca="1">('Game Summary'!C9)</f>
        <v>BATTLE AXE</v>
      </c>
      <c r="C25" s="685"/>
      <c r="D25" s="349"/>
      <c r="E25" s="350"/>
      <c r="F25" s="351"/>
      <c r="G25" s="351"/>
      <c r="H25" s="351"/>
      <c r="I25" s="352"/>
      <c r="J25" s="366">
        <f t="shared" si="4"/>
        <v>0</v>
      </c>
      <c r="K25" s="423">
        <f ca="1">J25/SUM('Game Summary'!G9:H9)</f>
        <v>0</v>
      </c>
    </row>
    <row r="26" spans="1:11" ht="13" thickBot="1">
      <c r="A26" s="320">
        <f ca="1">('Game Summary'!B10)</f>
        <v>86</v>
      </c>
      <c r="B26" s="684" t="str">
        <f ca="1">('Game Summary'!C10)</f>
        <v>BERRETTA BRASS</v>
      </c>
      <c r="C26" s="685"/>
      <c r="D26" s="349"/>
      <c r="E26" s="350"/>
      <c r="F26" s="351"/>
      <c r="G26" s="351"/>
      <c r="H26" s="351"/>
      <c r="I26" s="352"/>
      <c r="J26" s="366">
        <f t="shared" si="4"/>
        <v>0</v>
      </c>
      <c r="K26" s="423">
        <f ca="1">J26/SUM('Game Summary'!G10:H10)</f>
        <v>0</v>
      </c>
    </row>
    <row r="27" spans="1:11" ht="13" thickBot="1">
      <c r="A27" s="320">
        <f ca="1">('Game Summary'!B11)</f>
        <v>187</v>
      </c>
      <c r="B27" s="684" t="str">
        <f ca="1">('Game Summary'!C11)</f>
        <v>DELILAH DANGER</v>
      </c>
      <c r="C27" s="685"/>
      <c r="D27" s="349"/>
      <c r="E27" s="350"/>
      <c r="F27" s="351"/>
      <c r="G27" s="351"/>
      <c r="H27" s="351"/>
      <c r="I27" s="352"/>
      <c r="J27" s="366">
        <f t="shared" si="4"/>
        <v>0</v>
      </c>
      <c r="K27" s="423">
        <f ca="1">J27/SUM('Game Summary'!G11:H11)</f>
        <v>0</v>
      </c>
    </row>
    <row r="28" spans="1:11" ht="13" thickBot="1">
      <c r="A28" s="320">
        <f ca="1">('Game Summary'!B12)</f>
        <v>666</v>
      </c>
      <c r="B28" s="684" t="str">
        <f ca="1">('Game Summary'!C12)</f>
        <v>HOMOTIDAL CENDENCIES</v>
      </c>
      <c r="C28" s="685"/>
      <c r="D28" s="349"/>
      <c r="E28" s="350"/>
      <c r="F28" s="351"/>
      <c r="G28" s="351"/>
      <c r="H28" s="351"/>
      <c r="I28" s="352"/>
      <c r="J28" s="366">
        <f t="shared" si="4"/>
        <v>0</v>
      </c>
      <c r="K28" s="423">
        <f ca="1">J28/SUM('Game Summary'!G12:H12)</f>
        <v>0</v>
      </c>
    </row>
    <row r="29" spans="1:11" ht="13" thickBot="1">
      <c r="A29" s="320">
        <f ca="1">('Game Summary'!B13)</f>
        <v>808</v>
      </c>
      <c r="B29" s="684" t="str">
        <f ca="1">('Game Summary'!C13)</f>
        <v>KA-POWSKI</v>
      </c>
      <c r="C29" s="685"/>
      <c r="D29" s="349"/>
      <c r="E29" s="350"/>
      <c r="F29" s="351"/>
      <c r="G29" s="351"/>
      <c r="H29" s="351"/>
      <c r="I29" s="352"/>
      <c r="J29" s="366">
        <f t="shared" si="4"/>
        <v>0</v>
      </c>
      <c r="K29" s="423">
        <f ca="1">J29/SUM('Game Summary'!G13:H13)</f>
        <v>0</v>
      </c>
    </row>
    <row r="30" spans="1:11" ht="13" thickBot="1">
      <c r="A30" s="320">
        <f ca="1">('Game Summary'!B14)</f>
        <v>1837</v>
      </c>
      <c r="B30" s="684" t="str">
        <f ca="1">('Game Summary'!C14)</f>
        <v>JANE DEERE</v>
      </c>
      <c r="C30" s="685"/>
      <c r="D30" s="349"/>
      <c r="E30" s="350"/>
      <c r="F30" s="351"/>
      <c r="G30" s="351"/>
      <c r="H30" s="351"/>
      <c r="I30" s="352"/>
      <c r="J30" s="366">
        <f t="shared" si="4"/>
        <v>0</v>
      </c>
      <c r="K30" s="423">
        <f ca="1">J30/SUM('Game Summary'!G14:H14)</f>
        <v>0</v>
      </c>
    </row>
    <row r="31" spans="1:11" ht="13" thickBot="1">
      <c r="A31" s="320">
        <f ca="1">('Game Summary'!B15)</f>
        <v>1984</v>
      </c>
      <c r="B31" s="684" t="str">
        <f ca="1">('Game Summary'!C15)</f>
        <v>NOAM STOMPSKI</v>
      </c>
      <c r="C31" s="685"/>
      <c r="D31" s="349"/>
      <c r="E31" s="350"/>
      <c r="F31" s="351"/>
      <c r="G31" s="351"/>
      <c r="H31" s="351"/>
      <c r="I31" s="352"/>
      <c r="J31" s="366">
        <f t="shared" si="4"/>
        <v>0</v>
      </c>
      <c r="K31" s="423">
        <f ca="1">J31/SUM('Game Summary'!G15:H15)</f>
        <v>0</v>
      </c>
    </row>
    <row r="32" spans="1:11" ht="13" thickBot="1">
      <c r="A32" s="320">
        <f ca="1">('Game Summary'!B16)</f>
        <v>39323</v>
      </c>
      <c r="B32" s="684" t="str">
        <f ca="1">('Game Summary'!C16)</f>
        <v>KITTY CAT</v>
      </c>
      <c r="C32" s="685"/>
      <c r="D32" s="349"/>
      <c r="E32" s="350"/>
      <c r="F32" s="351"/>
      <c r="G32" s="351"/>
      <c r="H32" s="351"/>
      <c r="I32" s="352"/>
      <c r="J32" s="366">
        <f t="shared" si="4"/>
        <v>0</v>
      </c>
      <c r="K32" s="423">
        <f ca="1">J32/SUM('Game Summary'!G16:H16)</f>
        <v>0</v>
      </c>
    </row>
    <row r="33" spans="1:11" ht="13" thickBot="1">
      <c r="A33" s="320" t="str">
        <f ca="1">('Game Summary'!B17)</f>
        <v>32-20</v>
      </c>
      <c r="B33" s="684" t="str">
        <f ca="1">('Game Summary'!C17)</f>
        <v>LILLY ST. SMEAR</v>
      </c>
      <c r="C33" s="685"/>
      <c r="D33" s="349"/>
      <c r="E33" s="350"/>
      <c r="F33" s="351"/>
      <c r="G33" s="351"/>
      <c r="H33" s="351"/>
      <c r="I33" s="352"/>
      <c r="J33" s="366">
        <f t="shared" si="4"/>
        <v>0</v>
      </c>
      <c r="K33" s="423">
        <f ca="1">J33/SUM('Game Summary'!G17:H17)</f>
        <v>0</v>
      </c>
    </row>
    <row r="34" spans="1:11" ht="13" thickBot="1">
      <c r="A34" s="320" t="str">
        <f ca="1">('Game Summary'!B18)</f>
        <v>AK-47</v>
      </c>
      <c r="B34" s="684" t="str">
        <f ca="1">('Game Summary'!C18)</f>
        <v>CHARISNAKOV</v>
      </c>
      <c r="C34" s="685"/>
      <c r="D34" s="353"/>
      <c r="E34" s="354"/>
      <c r="F34" s="355"/>
      <c r="G34" s="355"/>
      <c r="H34" s="355"/>
      <c r="I34" s="356"/>
      <c r="J34" s="425">
        <f t="shared" si="4"/>
        <v>0</v>
      </c>
      <c r="K34" s="424">
        <f ca="1">J34/SUM('Game Summary'!G18:H18)</f>
        <v>0</v>
      </c>
    </row>
    <row r="35" spans="1:11" s="49" customFormat="1" ht="13" thickBot="1">
      <c r="A35" s="658" t="s">
        <v>98</v>
      </c>
      <c r="B35" s="663"/>
      <c r="C35" s="663"/>
      <c r="D35" s="317">
        <f t="shared" ref="D35:J35" si="5">SUM(D21:D34)</f>
        <v>0</v>
      </c>
      <c r="E35" s="316">
        <f t="shared" si="5"/>
        <v>0</v>
      </c>
      <c r="F35" s="310">
        <f t="shared" si="5"/>
        <v>0</v>
      </c>
      <c r="G35" s="310">
        <f t="shared" si="5"/>
        <v>0</v>
      </c>
      <c r="H35" s="310">
        <f t="shared" si="5"/>
        <v>0</v>
      </c>
      <c r="I35" s="310">
        <f t="shared" si="5"/>
        <v>0</v>
      </c>
      <c r="J35" s="311">
        <f t="shared" si="5"/>
        <v>0</v>
      </c>
      <c r="K35" s="311">
        <f>AVERAGE(K21:K34)</f>
        <v>0</v>
      </c>
    </row>
  </sheetData>
  <mergeCells count="31">
    <mergeCell ref="B33:C33"/>
    <mergeCell ref="B34:C34"/>
    <mergeCell ref="A35:C35"/>
    <mergeCell ref="B29:C29"/>
    <mergeCell ref="B30:C30"/>
    <mergeCell ref="B31:C31"/>
    <mergeCell ref="B32:C32"/>
    <mergeCell ref="B23:C23"/>
    <mergeCell ref="B24:C24"/>
    <mergeCell ref="B25:C25"/>
    <mergeCell ref="B26:C26"/>
    <mergeCell ref="B27:C27"/>
    <mergeCell ref="B28:C28"/>
    <mergeCell ref="B14:C14"/>
    <mergeCell ref="B15:C15"/>
    <mergeCell ref="B16:C16"/>
    <mergeCell ref="A17:C17"/>
    <mergeCell ref="B21:C21"/>
    <mergeCell ref="B22:C22"/>
    <mergeCell ref="B8:C8"/>
    <mergeCell ref="B9:C9"/>
    <mergeCell ref="B10:C10"/>
    <mergeCell ref="B11:C11"/>
    <mergeCell ref="B12:C12"/>
    <mergeCell ref="B13:C13"/>
    <mergeCell ref="B2:C2"/>
    <mergeCell ref="B3:C3"/>
    <mergeCell ref="B4:C4"/>
    <mergeCell ref="B5:C5"/>
    <mergeCell ref="B6:C6"/>
    <mergeCell ref="B7:C7"/>
  </mergeCells>
  <phoneticPr fontId="55" type="noConversion"/>
  <pageMargins left="0.75" right="0.75" top="1" bottom="1" header="0.5" footer="0.5"/>
  <headerFooter>
    <oddFooter>&amp;CPeriod 3</oddFooter>
  </headerFooter>
  <rowBreaks count="1" manualBreakCount="1">
    <brk id="18" max="10" man="1"/>
  </rowBreaks>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35"/>
  <sheetViews>
    <sheetView topLeftCell="IV1" workbookViewId="0">
      <selection activeCell="D26" sqref="D26"/>
    </sheetView>
  </sheetViews>
  <sheetFormatPr baseColWidth="10" defaultColWidth="8.83203125" defaultRowHeight="12"/>
  <cols>
    <col min="1" max="1" width="7.6640625" customWidth="1"/>
    <col min="2" max="10" width="12.6640625" customWidth="1"/>
    <col min="11" max="11" width="13.6640625" customWidth="1"/>
  </cols>
  <sheetData>
    <row r="1" spans="1:11" ht="13" thickBot="1">
      <c r="A1" s="325" t="s">
        <v>101</v>
      </c>
      <c r="C1" s="294"/>
      <c r="D1" s="294"/>
    </row>
    <row r="2" spans="1:11" ht="26.25" customHeight="1" thickBot="1">
      <c r="A2" s="318" t="s">
        <v>79</v>
      </c>
      <c r="B2" s="692" t="str">
        <f ca="1">('Game Summary'!A24)</f>
        <v>Detriot</v>
      </c>
      <c r="C2" s="693"/>
      <c r="D2" s="297" t="s">
        <v>90</v>
      </c>
      <c r="E2" s="314" t="s">
        <v>91</v>
      </c>
      <c r="F2" s="313" t="s">
        <v>92</v>
      </c>
      <c r="G2" s="312" t="s">
        <v>93</v>
      </c>
      <c r="H2" s="314" t="s">
        <v>94</v>
      </c>
      <c r="I2" s="313" t="s">
        <v>99</v>
      </c>
      <c r="J2" s="315" t="s">
        <v>95</v>
      </c>
      <c r="K2" s="324" t="s">
        <v>96</v>
      </c>
    </row>
    <row r="3" spans="1:11">
      <c r="A3" s="536">
        <v>0.37083333333333335</v>
      </c>
      <c r="B3" s="688" t="str">
        <f ca="1">('Game Summary'!C25)</f>
        <v>Cold Fusion</v>
      </c>
      <c r="C3" s="689"/>
      <c r="D3" s="345"/>
      <c r="E3" s="347"/>
      <c r="F3" s="365">
        <f t="shared" ref="F3:F16" si="0">SUM(D3:E3)</f>
        <v>0</v>
      </c>
      <c r="G3" s="345"/>
      <c r="H3" s="347"/>
      <c r="I3" s="357">
        <f t="shared" ref="I3:I16" si="1">SUM(G3:H3)</f>
        <v>0</v>
      </c>
      <c r="J3" s="357">
        <f t="shared" ref="J3:J16" si="2">F3+(I3*1.5)</f>
        <v>0</v>
      </c>
      <c r="K3" s="412">
        <f ca="1">J3/SUM('Game Summary'!F25:H25)</f>
        <v>0</v>
      </c>
    </row>
    <row r="4" spans="1:11">
      <c r="A4" s="321">
        <f ca="1">('Game Summary'!B26)</f>
        <v>5</v>
      </c>
      <c r="B4" s="686" t="str">
        <f ca="1">('Game Summary'!C26)</f>
        <v>Damsel Distresser</v>
      </c>
      <c r="C4" s="687"/>
      <c r="D4" s="350"/>
      <c r="E4" s="352"/>
      <c r="F4" s="366">
        <f t="shared" si="0"/>
        <v>0</v>
      </c>
      <c r="G4" s="350"/>
      <c r="H4" s="352"/>
      <c r="I4" s="358">
        <f t="shared" si="1"/>
        <v>0</v>
      </c>
      <c r="J4" s="358">
        <f t="shared" si="2"/>
        <v>0</v>
      </c>
      <c r="K4" s="413">
        <f ca="1">J4/SUM('Game Summary'!F26:H26)</f>
        <v>0</v>
      </c>
    </row>
    <row r="5" spans="1:11">
      <c r="A5" s="321">
        <f ca="1">('Game Summary'!B27)</f>
        <v>23</v>
      </c>
      <c r="B5" s="686" t="str">
        <f ca="1">('Game Summary'!C27)</f>
        <v>Ima Wrecker</v>
      </c>
      <c r="C5" s="687"/>
      <c r="D5" s="350"/>
      <c r="E5" s="352"/>
      <c r="F5" s="366">
        <f t="shared" si="0"/>
        <v>0</v>
      </c>
      <c r="G5" s="350"/>
      <c r="H5" s="352"/>
      <c r="I5" s="358">
        <f t="shared" si="1"/>
        <v>0</v>
      </c>
      <c r="J5" s="358">
        <f t="shared" si="2"/>
        <v>0</v>
      </c>
      <c r="K5" s="413">
        <f ca="1">J5/SUM('Game Summary'!F27:H27)</f>
        <v>0</v>
      </c>
    </row>
    <row r="6" spans="1:11">
      <c r="A6" s="321">
        <f ca="1">('Game Summary'!B28)</f>
        <v>31</v>
      </c>
      <c r="B6" s="686" t="str">
        <f ca="1">('Game Summary'!C28)</f>
        <v>Whiskey Soured</v>
      </c>
      <c r="C6" s="687"/>
      <c r="D6" s="350"/>
      <c r="E6" s="352"/>
      <c r="F6" s="366">
        <f t="shared" si="0"/>
        <v>0</v>
      </c>
      <c r="G6" s="350"/>
      <c r="H6" s="352"/>
      <c r="I6" s="358">
        <f t="shared" si="1"/>
        <v>0</v>
      </c>
      <c r="J6" s="358">
        <f t="shared" si="2"/>
        <v>0</v>
      </c>
      <c r="K6" s="413">
        <f ca="1">J6/SUM('Game Summary'!F28:H28)</f>
        <v>0</v>
      </c>
    </row>
    <row r="7" spans="1:11">
      <c r="A7" s="321">
        <f ca="1">('Game Summary'!B29)</f>
        <v>187</v>
      </c>
      <c r="B7" s="686" t="str">
        <f ca="1">('Game Summary'!C29)</f>
        <v>Lady MacDeath</v>
      </c>
      <c r="C7" s="687"/>
      <c r="D7" s="350"/>
      <c r="E7" s="352"/>
      <c r="F7" s="366">
        <f t="shared" si="0"/>
        <v>0</v>
      </c>
      <c r="G7" s="350"/>
      <c r="H7" s="352"/>
      <c r="I7" s="358">
        <f t="shared" si="1"/>
        <v>0</v>
      </c>
      <c r="J7" s="358">
        <f t="shared" si="2"/>
        <v>0</v>
      </c>
      <c r="K7" s="413">
        <f ca="1">J7/SUM('Game Summary'!F29:H29)</f>
        <v>0</v>
      </c>
    </row>
    <row r="8" spans="1:11">
      <c r="A8" s="321">
        <f ca="1">('Game Summary'!B30)</f>
        <v>303</v>
      </c>
      <c r="B8" s="686" t="str">
        <f ca="1">('Game Summary'!C30)</f>
        <v>Bruisie Siouxxx</v>
      </c>
      <c r="C8" s="687"/>
      <c r="D8" s="350"/>
      <c r="E8" s="352"/>
      <c r="F8" s="366">
        <f t="shared" si="0"/>
        <v>0</v>
      </c>
      <c r="G8" s="350"/>
      <c r="H8" s="352"/>
      <c r="I8" s="358">
        <f t="shared" si="1"/>
        <v>0</v>
      </c>
      <c r="J8" s="358">
        <f t="shared" si="2"/>
        <v>0</v>
      </c>
      <c r="K8" s="413">
        <f ca="1">J8/SUM('Game Summary'!F30:H30)</f>
        <v>0</v>
      </c>
    </row>
    <row r="9" spans="1:11">
      <c r="A9" s="321">
        <f ca="1">('Game Summary'!B31)</f>
        <v>313</v>
      </c>
      <c r="B9" s="686" t="str">
        <f ca="1">('Game Summary'!C31)</f>
        <v>Black-Eyed Skeez</v>
      </c>
      <c r="C9" s="687"/>
      <c r="D9" s="350"/>
      <c r="E9" s="352"/>
      <c r="F9" s="366">
        <f t="shared" si="0"/>
        <v>0</v>
      </c>
      <c r="G9" s="350"/>
      <c r="H9" s="352"/>
      <c r="I9" s="358">
        <f t="shared" si="1"/>
        <v>0</v>
      </c>
      <c r="J9" s="358">
        <f t="shared" si="2"/>
        <v>0</v>
      </c>
      <c r="K9" s="413" t="e">
        <f ca="1">J9/SUM('Game Summary'!F31:H31)</f>
        <v>#DIV/0!</v>
      </c>
    </row>
    <row r="10" spans="1:11">
      <c r="A10" s="321">
        <f ca="1">('Game Summary'!B32)</f>
        <v>420</v>
      </c>
      <c r="B10" s="686" t="str">
        <f ca="1">('Game Summary'!C32)</f>
        <v>Wanda Throwdown</v>
      </c>
      <c r="C10" s="687"/>
      <c r="D10" s="350"/>
      <c r="E10" s="352"/>
      <c r="F10" s="366">
        <f t="shared" si="0"/>
        <v>0</v>
      </c>
      <c r="G10" s="350"/>
      <c r="H10" s="352"/>
      <c r="I10" s="358">
        <f t="shared" si="1"/>
        <v>0</v>
      </c>
      <c r="J10" s="358">
        <f t="shared" si="2"/>
        <v>0</v>
      </c>
      <c r="K10" s="413">
        <f ca="1">J10/SUM('Game Summary'!F32:H32)</f>
        <v>0</v>
      </c>
    </row>
    <row r="11" spans="1:11">
      <c r="A11" s="321">
        <f ca="1">('Game Summary'!B33)</f>
        <v>616</v>
      </c>
      <c r="B11" s="686" t="str">
        <f ca="1">('Game Summary'!C33)</f>
        <v>Dirty Bomb</v>
      </c>
      <c r="C11" s="687"/>
      <c r="D11" s="350"/>
      <c r="E11" s="352"/>
      <c r="F11" s="366">
        <f t="shared" si="0"/>
        <v>0</v>
      </c>
      <c r="G11" s="350"/>
      <c r="H11" s="352"/>
      <c r="I11" s="358">
        <f t="shared" si="1"/>
        <v>0</v>
      </c>
      <c r="J11" s="358">
        <f t="shared" si="2"/>
        <v>0</v>
      </c>
      <c r="K11" s="413">
        <f ca="1">J11/SUM('Game Summary'!F33:H33)</f>
        <v>0</v>
      </c>
    </row>
    <row r="12" spans="1:11">
      <c r="A12" s="321">
        <f ca="1">('Game Summary'!B34)</f>
        <v>1337</v>
      </c>
      <c r="B12" s="686" t="str">
        <f ca="1">('Game Summary'!C34)</f>
        <v>Riot Nrrd</v>
      </c>
      <c r="C12" s="687"/>
      <c r="D12" s="350"/>
      <c r="E12" s="352"/>
      <c r="F12" s="366">
        <f t="shared" si="0"/>
        <v>0</v>
      </c>
      <c r="G12" s="350"/>
      <c r="H12" s="352"/>
      <c r="I12" s="358">
        <f t="shared" si="1"/>
        <v>0</v>
      </c>
      <c r="J12" s="358">
        <f t="shared" si="2"/>
        <v>0</v>
      </c>
      <c r="K12" s="413">
        <f ca="1">J12/SUM('Game Summary'!F34:H34)</f>
        <v>0</v>
      </c>
    </row>
    <row r="13" spans="1:11">
      <c r="A13" s="321">
        <f ca="1">('Game Summary'!B35)</f>
        <v>39671</v>
      </c>
      <c r="B13" s="686" t="str">
        <f ca="1">('Game Summary'!C35)</f>
        <v>Cannibal Queen</v>
      </c>
      <c r="C13" s="687"/>
      <c r="D13" s="350"/>
      <c r="E13" s="352"/>
      <c r="F13" s="366">
        <f t="shared" si="0"/>
        <v>0</v>
      </c>
      <c r="G13" s="350"/>
      <c r="H13" s="352"/>
      <c r="I13" s="358">
        <f t="shared" si="1"/>
        <v>0</v>
      </c>
      <c r="J13" s="358">
        <f t="shared" si="2"/>
        <v>0</v>
      </c>
      <c r="K13" s="413" t="e">
        <f ca="1">J13/SUM('Game Summary'!F35:H35)</f>
        <v>#DIV/0!</v>
      </c>
    </row>
    <row r="14" spans="1:11">
      <c r="A14" s="321" t="str">
        <f ca="1">('Game Summary'!B36)</f>
        <v>2 fiddy</v>
      </c>
      <c r="B14" s="686" t="str">
        <f ca="1">('Game Summary'!C36)</f>
        <v>Ypsi Dazey</v>
      </c>
      <c r="C14" s="687"/>
      <c r="D14" s="350"/>
      <c r="E14" s="352"/>
      <c r="F14" s="366">
        <f t="shared" si="0"/>
        <v>0</v>
      </c>
      <c r="G14" s="350"/>
      <c r="H14" s="352"/>
      <c r="I14" s="358">
        <f t="shared" si="1"/>
        <v>0</v>
      </c>
      <c r="J14" s="358">
        <f t="shared" si="2"/>
        <v>0</v>
      </c>
      <c r="K14" s="413">
        <f ca="1">J14/SUM('Game Summary'!F36:H36)</f>
        <v>0</v>
      </c>
    </row>
    <row r="15" spans="1:11">
      <c r="A15" s="537" t="s">
        <v>131</v>
      </c>
      <c r="B15" s="686" t="str">
        <f ca="1">('Game Summary'!C37)</f>
        <v>Seoul Slayer</v>
      </c>
      <c r="C15" s="687"/>
      <c r="D15" s="350"/>
      <c r="E15" s="352"/>
      <c r="F15" s="366">
        <f t="shared" si="0"/>
        <v>0</v>
      </c>
      <c r="G15" s="350"/>
      <c r="H15" s="352"/>
      <c r="I15" s="358">
        <f t="shared" si="1"/>
        <v>0</v>
      </c>
      <c r="J15" s="358">
        <f t="shared" si="2"/>
        <v>0</v>
      </c>
      <c r="K15" s="413" t="e">
        <f ca="1">J15/SUM('Game Summary'!F37:H37)</f>
        <v>#DIV/0!</v>
      </c>
    </row>
    <row r="16" spans="1:11" ht="13" thickBot="1">
      <c r="A16" s="322" t="str">
        <f ca="1">('Game Summary'!B38)</f>
        <v>NO2</v>
      </c>
      <c r="B16" s="690" t="str">
        <f ca="1">('Game Summary'!C38)</f>
        <v>Cool Whip</v>
      </c>
      <c r="C16" s="691"/>
      <c r="D16" s="354"/>
      <c r="E16" s="356"/>
      <c r="F16" s="367">
        <f t="shared" si="0"/>
        <v>0</v>
      </c>
      <c r="G16" s="354"/>
      <c r="H16" s="356"/>
      <c r="I16" s="368">
        <f t="shared" si="1"/>
        <v>0</v>
      </c>
      <c r="J16" s="368">
        <f t="shared" si="2"/>
        <v>0</v>
      </c>
      <c r="K16" s="414">
        <f ca="1">J16/SUM('Game Summary'!F38:H38)</f>
        <v>0</v>
      </c>
    </row>
    <row r="17" spans="1:11" ht="13" thickBot="1">
      <c r="A17" s="696" t="s">
        <v>98</v>
      </c>
      <c r="B17" s="697"/>
      <c r="C17" s="697"/>
      <c r="D17" s="307">
        <f t="shared" ref="D17:J17" si="3">SUM(D3:D16)</f>
        <v>0</v>
      </c>
      <c r="E17" s="307">
        <f t="shared" si="3"/>
        <v>0</v>
      </c>
      <c r="F17" s="307">
        <f t="shared" si="3"/>
        <v>0</v>
      </c>
      <c r="G17" s="307">
        <f t="shared" si="3"/>
        <v>0</v>
      </c>
      <c r="H17" s="307">
        <f t="shared" si="3"/>
        <v>0</v>
      </c>
      <c r="I17" s="307">
        <f t="shared" si="3"/>
        <v>0</v>
      </c>
      <c r="J17" s="308">
        <f t="shared" si="3"/>
        <v>0</v>
      </c>
      <c r="K17" s="323" t="e">
        <f>AVERAGE(K3:K16)</f>
        <v>#DIV/0!</v>
      </c>
    </row>
    <row r="18" spans="1:11" s="295" customFormat="1">
      <c r="D18" s="49"/>
      <c r="E18" s="49"/>
      <c r="F18" s="49"/>
      <c r="G18" s="49"/>
      <c r="H18" s="49"/>
      <c r="I18" s="49"/>
      <c r="J18" s="49"/>
      <c r="K18" s="49"/>
    </row>
    <row r="19" spans="1:11" ht="13" thickBot="1">
      <c r="A19" s="325" t="s">
        <v>102</v>
      </c>
      <c r="C19" s="294"/>
      <c r="D19" s="294"/>
    </row>
    <row r="20" spans="1:11" ht="26.25" customHeight="1" thickBot="1">
      <c r="A20" s="319" t="s">
        <v>79</v>
      </c>
      <c r="B20" s="299" t="str">
        <f ca="1">('Game Summary'!A4)</f>
        <v>Kalamazoo</v>
      </c>
      <c r="C20" s="300"/>
      <c r="D20" s="313" t="s">
        <v>87</v>
      </c>
      <c r="E20" s="312" t="s">
        <v>83</v>
      </c>
      <c r="F20" s="298" t="s">
        <v>84</v>
      </c>
      <c r="G20" s="298" t="s">
        <v>85</v>
      </c>
      <c r="H20" s="298" t="s">
        <v>0</v>
      </c>
      <c r="I20" s="314" t="s">
        <v>86</v>
      </c>
      <c r="J20" s="324" t="s">
        <v>100</v>
      </c>
      <c r="K20" s="313" t="s">
        <v>88</v>
      </c>
    </row>
    <row r="21" spans="1:11" ht="13" thickBot="1">
      <c r="A21" s="320">
        <f ca="1">('Game Summary'!B5)</f>
        <v>7.62</v>
      </c>
      <c r="B21" s="684" t="str">
        <f ca="1">('Game Summary'!C5)</f>
        <v>ORGAN GRINDER</v>
      </c>
      <c r="C21" s="685"/>
      <c r="D21" s="344"/>
      <c r="E21" s="345"/>
      <c r="F21" s="346"/>
      <c r="G21" s="346"/>
      <c r="H21" s="346"/>
      <c r="I21" s="347"/>
      <c r="J21" s="365">
        <f>SUM(E21:H21)+(I21*1.5)</f>
        <v>0</v>
      </c>
      <c r="K21" s="348">
        <f ca="1">J21/SUM('Game Summary'!G5:H5)</f>
        <v>0</v>
      </c>
    </row>
    <row r="22" spans="1:11" ht="13" thickBot="1">
      <c r="A22" s="320">
        <f ca="1">('Game Summary'!B6)</f>
        <v>11</v>
      </c>
      <c r="B22" s="684" t="str">
        <f ca="1">('Game Summary'!C6)</f>
        <v>LADY HAWK</v>
      </c>
      <c r="C22" s="685"/>
      <c r="D22" s="349"/>
      <c r="E22" s="350"/>
      <c r="F22" s="351"/>
      <c r="G22" s="351"/>
      <c r="H22" s="351"/>
      <c r="I22" s="352"/>
      <c r="J22" s="366">
        <f t="shared" ref="J22:J34" si="4">SUM(E22:H22)+(I22*1.5)</f>
        <v>0</v>
      </c>
      <c r="K22" s="423">
        <f ca="1">J22/SUM('Game Summary'!G6:H6)</f>
        <v>0</v>
      </c>
    </row>
    <row r="23" spans="1:11" ht="13" thickBot="1">
      <c r="A23" s="320">
        <f ca="1">('Game Summary'!B7)</f>
        <v>21</v>
      </c>
      <c r="B23" s="684" t="str">
        <f ca="1">('Game Summary'!C7)</f>
        <v>LETHA VENOM</v>
      </c>
      <c r="C23" s="685"/>
      <c r="D23" s="349"/>
      <c r="E23" s="350"/>
      <c r="F23" s="351"/>
      <c r="G23" s="351"/>
      <c r="H23" s="351"/>
      <c r="I23" s="352"/>
      <c r="J23" s="366">
        <f t="shared" si="4"/>
        <v>0</v>
      </c>
      <c r="K23" s="423">
        <f ca="1">J23/SUM('Game Summary'!G7:H7)</f>
        <v>0</v>
      </c>
    </row>
    <row r="24" spans="1:11" ht="13" thickBot="1">
      <c r="A24" s="320">
        <f ca="1">('Game Summary'!B8)</f>
        <v>33</v>
      </c>
      <c r="B24" s="684" t="str">
        <f ca="1">('Game Summary'!C8)</f>
        <v>JAVELIN</v>
      </c>
      <c r="C24" s="685"/>
      <c r="D24" s="349"/>
      <c r="E24" s="350"/>
      <c r="F24" s="351"/>
      <c r="G24" s="351"/>
      <c r="H24" s="351"/>
      <c r="I24" s="352"/>
      <c r="J24" s="366">
        <f t="shared" si="4"/>
        <v>0</v>
      </c>
      <c r="K24" s="423">
        <f ca="1">J24/SUM('Game Summary'!G8:H8)</f>
        <v>0</v>
      </c>
    </row>
    <row r="25" spans="1:11" ht="13" thickBot="1">
      <c r="A25" s="320">
        <f ca="1">('Game Summary'!B9)</f>
        <v>63</v>
      </c>
      <c r="B25" s="684" t="str">
        <f ca="1">('Game Summary'!C9)</f>
        <v>BATTLE AXE</v>
      </c>
      <c r="C25" s="685"/>
      <c r="D25" s="349"/>
      <c r="E25" s="350"/>
      <c r="F25" s="351"/>
      <c r="G25" s="351"/>
      <c r="H25" s="351"/>
      <c r="I25" s="352"/>
      <c r="J25" s="366">
        <f t="shared" si="4"/>
        <v>0</v>
      </c>
      <c r="K25" s="423">
        <f ca="1">J25/SUM('Game Summary'!G9:H9)</f>
        <v>0</v>
      </c>
    </row>
    <row r="26" spans="1:11" ht="13" thickBot="1">
      <c r="A26" s="320">
        <f ca="1">('Game Summary'!B10)</f>
        <v>86</v>
      </c>
      <c r="B26" s="684" t="str">
        <f ca="1">('Game Summary'!C10)</f>
        <v>BERRETTA BRASS</v>
      </c>
      <c r="C26" s="685"/>
      <c r="D26" s="349"/>
      <c r="E26" s="350"/>
      <c r="F26" s="351"/>
      <c r="G26" s="351"/>
      <c r="H26" s="351"/>
      <c r="I26" s="352"/>
      <c r="J26" s="366">
        <f t="shared" si="4"/>
        <v>0</v>
      </c>
      <c r="K26" s="423">
        <f ca="1">J26/SUM('Game Summary'!G10:H10)</f>
        <v>0</v>
      </c>
    </row>
    <row r="27" spans="1:11" ht="13" thickBot="1">
      <c r="A27" s="320">
        <f ca="1">('Game Summary'!B11)</f>
        <v>187</v>
      </c>
      <c r="B27" s="684" t="str">
        <f ca="1">('Game Summary'!C11)</f>
        <v>DELILAH DANGER</v>
      </c>
      <c r="C27" s="685"/>
      <c r="D27" s="349"/>
      <c r="E27" s="350"/>
      <c r="F27" s="351"/>
      <c r="G27" s="351"/>
      <c r="H27" s="351"/>
      <c r="I27" s="352"/>
      <c r="J27" s="366">
        <f t="shared" si="4"/>
        <v>0</v>
      </c>
      <c r="K27" s="423">
        <f ca="1">J27/SUM('Game Summary'!G11:H11)</f>
        <v>0</v>
      </c>
    </row>
    <row r="28" spans="1:11" ht="13" thickBot="1">
      <c r="A28" s="320">
        <f ca="1">('Game Summary'!B12)</f>
        <v>666</v>
      </c>
      <c r="B28" s="684" t="str">
        <f ca="1">('Game Summary'!C12)</f>
        <v>HOMOTIDAL CENDENCIES</v>
      </c>
      <c r="C28" s="685"/>
      <c r="D28" s="349"/>
      <c r="E28" s="350"/>
      <c r="F28" s="351"/>
      <c r="G28" s="351"/>
      <c r="H28" s="351"/>
      <c r="I28" s="352"/>
      <c r="J28" s="366">
        <f t="shared" si="4"/>
        <v>0</v>
      </c>
      <c r="K28" s="423">
        <f ca="1">J28/SUM('Game Summary'!G12:H12)</f>
        <v>0</v>
      </c>
    </row>
    <row r="29" spans="1:11" ht="13" thickBot="1">
      <c r="A29" s="320">
        <f ca="1">('Game Summary'!B13)</f>
        <v>808</v>
      </c>
      <c r="B29" s="684" t="str">
        <f ca="1">('Game Summary'!C13)</f>
        <v>KA-POWSKI</v>
      </c>
      <c r="C29" s="685"/>
      <c r="D29" s="349"/>
      <c r="E29" s="350"/>
      <c r="F29" s="351"/>
      <c r="G29" s="351"/>
      <c r="H29" s="351"/>
      <c r="I29" s="352"/>
      <c r="J29" s="366">
        <f t="shared" si="4"/>
        <v>0</v>
      </c>
      <c r="K29" s="423">
        <f ca="1">J29/SUM('Game Summary'!G13:H13)</f>
        <v>0</v>
      </c>
    </row>
    <row r="30" spans="1:11" ht="13" thickBot="1">
      <c r="A30" s="320">
        <f ca="1">('Game Summary'!B14)</f>
        <v>1837</v>
      </c>
      <c r="B30" s="684" t="str">
        <f ca="1">('Game Summary'!C14)</f>
        <v>JANE DEERE</v>
      </c>
      <c r="C30" s="685"/>
      <c r="D30" s="349"/>
      <c r="E30" s="350"/>
      <c r="F30" s="351"/>
      <c r="G30" s="351"/>
      <c r="H30" s="351"/>
      <c r="I30" s="352"/>
      <c r="J30" s="366">
        <f t="shared" si="4"/>
        <v>0</v>
      </c>
      <c r="K30" s="423">
        <f ca="1">J30/SUM('Game Summary'!G14:H14)</f>
        <v>0</v>
      </c>
    </row>
    <row r="31" spans="1:11" ht="13" thickBot="1">
      <c r="A31" s="320">
        <f ca="1">('Game Summary'!B15)</f>
        <v>1984</v>
      </c>
      <c r="B31" s="684" t="str">
        <f ca="1">('Game Summary'!C15)</f>
        <v>NOAM STOMPSKI</v>
      </c>
      <c r="C31" s="685"/>
      <c r="D31" s="349"/>
      <c r="E31" s="350"/>
      <c r="F31" s="351"/>
      <c r="G31" s="351"/>
      <c r="H31" s="351"/>
      <c r="I31" s="352"/>
      <c r="J31" s="366">
        <f t="shared" si="4"/>
        <v>0</v>
      </c>
      <c r="K31" s="423">
        <f ca="1">J31/SUM('Game Summary'!G15:H15)</f>
        <v>0</v>
      </c>
    </row>
    <row r="32" spans="1:11" ht="13" thickBot="1">
      <c r="A32" s="320">
        <f ca="1">('Game Summary'!B16)</f>
        <v>39323</v>
      </c>
      <c r="B32" s="684" t="str">
        <f ca="1">('Game Summary'!C16)</f>
        <v>KITTY CAT</v>
      </c>
      <c r="C32" s="685"/>
      <c r="D32" s="349"/>
      <c r="E32" s="350"/>
      <c r="F32" s="351"/>
      <c r="G32" s="351"/>
      <c r="H32" s="351"/>
      <c r="I32" s="352"/>
      <c r="J32" s="366">
        <f t="shared" si="4"/>
        <v>0</v>
      </c>
      <c r="K32" s="423">
        <f ca="1">J32/SUM('Game Summary'!G16:H16)</f>
        <v>0</v>
      </c>
    </row>
    <row r="33" spans="1:11" ht="13" thickBot="1">
      <c r="A33" s="320" t="str">
        <f ca="1">('Game Summary'!B17)</f>
        <v>32-20</v>
      </c>
      <c r="B33" s="684" t="str">
        <f ca="1">('Game Summary'!C17)</f>
        <v>LILLY ST. SMEAR</v>
      </c>
      <c r="C33" s="685"/>
      <c r="D33" s="349"/>
      <c r="E33" s="350"/>
      <c r="F33" s="351"/>
      <c r="G33" s="351"/>
      <c r="H33" s="351"/>
      <c r="I33" s="352"/>
      <c r="J33" s="366">
        <f t="shared" si="4"/>
        <v>0</v>
      </c>
      <c r="K33" s="423">
        <f ca="1">J33/SUM('Game Summary'!G17:H17)</f>
        <v>0</v>
      </c>
    </row>
    <row r="34" spans="1:11" ht="13" thickBot="1">
      <c r="A34" s="320" t="str">
        <f ca="1">('Game Summary'!B18)</f>
        <v>AK-47</v>
      </c>
      <c r="B34" s="684" t="str">
        <f ca="1">('Game Summary'!C18)</f>
        <v>CHARISNAKOV</v>
      </c>
      <c r="C34" s="685"/>
      <c r="D34" s="353"/>
      <c r="E34" s="354"/>
      <c r="F34" s="355"/>
      <c r="G34" s="355"/>
      <c r="H34" s="355"/>
      <c r="I34" s="356"/>
      <c r="J34" s="425">
        <f t="shared" si="4"/>
        <v>0</v>
      </c>
      <c r="K34" s="424">
        <f ca="1">J34/SUM('Game Summary'!G18:H18)</f>
        <v>0</v>
      </c>
    </row>
    <row r="35" spans="1:11" s="49" customFormat="1" ht="13" thickBot="1">
      <c r="A35" s="658" t="s">
        <v>98</v>
      </c>
      <c r="B35" s="663"/>
      <c r="C35" s="663"/>
      <c r="D35" s="317">
        <f t="shared" ref="D35:J35" si="5">SUM(D21:D34)</f>
        <v>0</v>
      </c>
      <c r="E35" s="316">
        <f t="shared" si="5"/>
        <v>0</v>
      </c>
      <c r="F35" s="310">
        <f t="shared" si="5"/>
        <v>0</v>
      </c>
      <c r="G35" s="310">
        <f t="shared" si="5"/>
        <v>0</v>
      </c>
      <c r="H35" s="310">
        <f t="shared" si="5"/>
        <v>0</v>
      </c>
      <c r="I35" s="310">
        <f t="shared" si="5"/>
        <v>0</v>
      </c>
      <c r="J35" s="311">
        <f t="shared" si="5"/>
        <v>0</v>
      </c>
      <c r="K35" s="311">
        <f>AVERAGE(K21:K34)</f>
        <v>0</v>
      </c>
    </row>
  </sheetData>
  <mergeCells count="31">
    <mergeCell ref="B33:C33"/>
    <mergeCell ref="B34:C34"/>
    <mergeCell ref="A35:C35"/>
    <mergeCell ref="B29:C29"/>
    <mergeCell ref="B30:C30"/>
    <mergeCell ref="B31:C31"/>
    <mergeCell ref="B32:C32"/>
    <mergeCell ref="B23:C23"/>
    <mergeCell ref="B24:C24"/>
    <mergeCell ref="B25:C25"/>
    <mergeCell ref="B26:C26"/>
    <mergeCell ref="B27:C27"/>
    <mergeCell ref="B28:C28"/>
    <mergeCell ref="B14:C14"/>
    <mergeCell ref="B15:C15"/>
    <mergeCell ref="B16:C16"/>
    <mergeCell ref="A17:C17"/>
    <mergeCell ref="B21:C21"/>
    <mergeCell ref="B22:C22"/>
    <mergeCell ref="B8:C8"/>
    <mergeCell ref="B9:C9"/>
    <mergeCell ref="B10:C10"/>
    <mergeCell ref="B11:C11"/>
    <mergeCell ref="B12:C12"/>
    <mergeCell ref="B13:C13"/>
    <mergeCell ref="B2:C2"/>
    <mergeCell ref="B3:C3"/>
    <mergeCell ref="B4:C4"/>
    <mergeCell ref="B5:C5"/>
    <mergeCell ref="B6:C6"/>
    <mergeCell ref="B7:C7"/>
  </mergeCells>
  <phoneticPr fontId="55" type="noConversion"/>
  <pageMargins left="0.75" right="0.75" top="1" bottom="1" header="0.5" footer="0.5"/>
  <headerFooter>
    <oddFooter>&amp;COT</oddFooter>
  </headerFooter>
  <rowBreaks count="1" manualBreakCount="1">
    <brk id="18" max="10"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2" enableFormatConditionsCalculation="0"/>
  <dimension ref="A1:HB40"/>
  <sheetViews>
    <sheetView topLeftCell="CL1" zoomScale="75" zoomScaleNormal="75" zoomScaleSheetLayoutView="40" zoomScalePageLayoutView="75" workbookViewId="0">
      <selection activeCell="DK50" sqref="DK50"/>
    </sheetView>
  </sheetViews>
  <sheetFormatPr baseColWidth="10" defaultColWidth="8.83203125" defaultRowHeight="12"/>
  <cols>
    <col min="1" max="2" width="12.33203125" customWidth="1"/>
    <col min="3" max="25" width="8.6640625" customWidth="1"/>
    <col min="26" max="28" width="9.1640625" customWidth="1"/>
    <col min="29" max="29" width="7.33203125" customWidth="1"/>
    <col min="30" max="30" width="7.6640625" customWidth="1"/>
    <col min="31" max="45" width="9.1640625" customWidth="1"/>
    <col min="46" max="46" width="10.5" customWidth="1"/>
    <col min="47" max="47" width="7.6640625" customWidth="1"/>
    <col min="48" max="48" width="8.1640625" customWidth="1"/>
    <col min="49" max="49" width="9.83203125" customWidth="1"/>
    <col min="50" max="50" width="11" customWidth="1"/>
    <col min="51" max="51" width="8.1640625" customWidth="1"/>
    <col min="52" max="52" width="9.1640625" customWidth="1"/>
    <col min="53" max="53" width="8.6640625" customWidth="1"/>
    <col min="54" max="87" width="9.1640625" customWidth="1"/>
    <col min="88" max="88" width="9.83203125" customWidth="1"/>
    <col min="89" max="114" width="9.1640625" customWidth="1"/>
    <col min="115" max="115" width="20.1640625" customWidth="1"/>
    <col min="116" max="116" width="9.1640625" customWidth="1"/>
    <col min="117" max="117" width="10.5" customWidth="1"/>
    <col min="118" max="118" width="9.33203125" customWidth="1"/>
    <col min="119" max="119" width="14.33203125" customWidth="1"/>
    <col min="120" max="120" width="14.6640625" customWidth="1"/>
    <col min="121" max="121" width="14" customWidth="1"/>
    <col min="122" max="122" width="16.5" customWidth="1"/>
    <col min="123" max="123" width="13.5" customWidth="1"/>
    <col min="124" max="124" width="13" customWidth="1"/>
    <col min="125" max="125" width="13.6640625" customWidth="1"/>
    <col min="126" max="126" width="9.1640625" customWidth="1"/>
    <col min="127" max="132" width="9.33203125" customWidth="1"/>
    <col min="133" max="133" width="16.5" customWidth="1"/>
    <col min="134" max="134" width="9.33203125" customWidth="1"/>
    <col min="135" max="135" width="16.5" customWidth="1"/>
    <col min="136" max="146" width="9.33203125" customWidth="1"/>
    <col min="147" max="147" width="16.5" customWidth="1"/>
    <col min="148" max="153" width="9.33203125" customWidth="1"/>
    <col min="154" max="154" width="16.5" customWidth="1"/>
    <col min="155" max="155" width="9.33203125" customWidth="1"/>
    <col min="156" max="156" width="16.5" customWidth="1"/>
    <col min="157" max="167" width="9.33203125" customWidth="1"/>
    <col min="168" max="168" width="16.5" customWidth="1"/>
    <col min="169" max="206" width="9.1640625" customWidth="1"/>
    <col min="207" max="207" width="26.33203125" customWidth="1"/>
    <col min="208" max="208" width="24.1640625" customWidth="1"/>
    <col min="209" max="209" width="17.5" customWidth="1"/>
    <col min="210" max="210" width="10.5" customWidth="1"/>
  </cols>
  <sheetData>
    <row r="1" spans="1:210" s="187" customFormat="1" ht="20" customHeight="1" thickBot="1">
      <c r="A1" s="19" t="s">
        <v>2</v>
      </c>
      <c r="B1" s="19"/>
      <c r="C1" s="618" t="s">
        <v>177</v>
      </c>
      <c r="D1" s="619"/>
      <c r="E1" s="619"/>
      <c r="F1" s="619"/>
      <c r="G1" s="619"/>
      <c r="H1" s="19" t="s">
        <v>20</v>
      </c>
      <c r="I1" s="613">
        <v>39675</v>
      </c>
      <c r="J1" s="613"/>
      <c r="K1" s="613"/>
      <c r="L1" s="183" t="s">
        <v>80</v>
      </c>
      <c r="M1" s="184" t="s">
        <v>169</v>
      </c>
      <c r="N1" s="186"/>
      <c r="O1" s="186"/>
      <c r="AU1" s="188"/>
      <c r="AV1" s="188"/>
      <c r="AW1" s="188"/>
      <c r="AX1" s="188"/>
      <c r="AY1" s="188"/>
      <c r="AZ1" s="188"/>
      <c r="BA1" s="188"/>
      <c r="BB1" s="188"/>
      <c r="BC1" s="188"/>
      <c r="BD1" s="188"/>
      <c r="BE1" s="188"/>
      <c r="BF1" s="188"/>
      <c r="BG1" s="188"/>
      <c r="BH1" s="188"/>
      <c r="BI1" s="188"/>
      <c r="BJ1" s="188"/>
      <c r="BK1" s="188"/>
      <c r="BL1" s="188"/>
      <c r="BM1" s="188"/>
      <c r="BN1" s="188"/>
    </row>
    <row r="2" spans="1:210" s="187" customFormat="1" ht="20" customHeight="1">
      <c r="A2" s="189" t="s">
        <v>29</v>
      </c>
      <c r="B2" s="19">
        <f>SUM(E20:X20)</f>
        <v>45</v>
      </c>
      <c r="C2" s="19" t="s">
        <v>30</v>
      </c>
      <c r="D2" s="183">
        <f>AVERAGE(E20:X20)</f>
        <v>2.3684210526315788</v>
      </c>
      <c r="E2" s="614" t="s">
        <v>21</v>
      </c>
      <c r="F2" s="615"/>
      <c r="G2" s="615"/>
      <c r="H2" s="615"/>
      <c r="I2" s="615"/>
      <c r="J2" s="615"/>
      <c r="K2" s="615"/>
      <c r="L2" s="615"/>
      <c r="M2" s="615"/>
      <c r="N2" s="615"/>
      <c r="O2" s="615"/>
      <c r="P2" s="615"/>
      <c r="Q2" s="616"/>
      <c r="R2" s="616"/>
      <c r="S2" s="616"/>
      <c r="T2" s="616"/>
      <c r="U2" s="616"/>
      <c r="V2" s="616"/>
      <c r="W2" s="616"/>
      <c r="X2" s="617"/>
      <c r="Z2" s="607" t="s">
        <v>31</v>
      </c>
      <c r="AA2" s="608"/>
      <c r="AB2" s="608"/>
      <c r="AC2" s="608"/>
      <c r="AD2" s="608"/>
      <c r="AE2" s="608"/>
      <c r="AF2" s="608"/>
      <c r="AG2" s="608"/>
      <c r="AH2" s="608"/>
      <c r="AI2" s="608"/>
      <c r="AJ2" s="608"/>
      <c r="AK2" s="608"/>
      <c r="AL2" s="608"/>
      <c r="AM2" s="608"/>
      <c r="AN2" s="608"/>
      <c r="AO2" s="608"/>
      <c r="AP2" s="608"/>
      <c r="AQ2" s="608"/>
      <c r="AR2" s="608"/>
      <c r="AS2" s="609"/>
      <c r="AU2" s="607" t="s">
        <v>33</v>
      </c>
      <c r="AV2" s="608"/>
      <c r="AW2" s="608"/>
      <c r="AX2" s="608"/>
      <c r="AY2" s="608"/>
      <c r="AZ2" s="608"/>
      <c r="BA2" s="608"/>
      <c r="BB2" s="608"/>
      <c r="BC2" s="608"/>
      <c r="BD2" s="608"/>
      <c r="BE2" s="608"/>
      <c r="BF2" s="608"/>
      <c r="BG2" s="608"/>
      <c r="BH2" s="608"/>
      <c r="BI2" s="608"/>
      <c r="BJ2" s="608"/>
      <c r="BK2" s="608"/>
      <c r="BL2" s="608"/>
      <c r="BM2" s="608"/>
      <c r="BN2" s="609"/>
      <c r="BO2" s="190"/>
      <c r="BP2" s="607" t="s">
        <v>35</v>
      </c>
      <c r="BQ2" s="608"/>
      <c r="BR2" s="608"/>
      <c r="BS2" s="608"/>
      <c r="BT2" s="608"/>
      <c r="BU2" s="608"/>
      <c r="BV2" s="608"/>
      <c r="BW2" s="608"/>
      <c r="BX2" s="608"/>
      <c r="BY2" s="608"/>
      <c r="BZ2" s="608"/>
      <c r="CA2" s="608"/>
      <c r="CB2" s="608"/>
      <c r="CC2" s="608"/>
      <c r="CD2" s="608"/>
      <c r="CE2" s="608"/>
      <c r="CF2" s="608"/>
      <c r="CG2" s="608"/>
      <c r="CH2" s="608"/>
      <c r="CI2" s="609"/>
      <c r="CK2" s="607" t="s">
        <v>36</v>
      </c>
      <c r="CL2" s="608"/>
      <c r="CM2" s="608"/>
      <c r="CN2" s="608"/>
      <c r="CO2" s="608"/>
      <c r="CP2" s="608"/>
      <c r="CQ2" s="608"/>
      <c r="CR2" s="608"/>
      <c r="CS2" s="608"/>
      <c r="CT2" s="608"/>
      <c r="CU2" s="608"/>
      <c r="CV2" s="608"/>
      <c r="CW2" s="608"/>
      <c r="CX2" s="608"/>
      <c r="CY2" s="608"/>
      <c r="CZ2" s="608"/>
      <c r="DA2" s="608"/>
      <c r="DB2" s="608"/>
      <c r="DC2" s="608"/>
      <c r="DD2" s="609"/>
      <c r="DW2" s="607" t="s">
        <v>40</v>
      </c>
      <c r="DX2" s="608"/>
      <c r="DY2" s="608"/>
      <c r="DZ2" s="608"/>
      <c r="EA2" s="608"/>
      <c r="EB2" s="608"/>
      <c r="EC2" s="608"/>
      <c r="ED2" s="608"/>
      <c r="EE2" s="608"/>
      <c r="EF2" s="608"/>
      <c r="EG2" s="608"/>
      <c r="EH2" s="608"/>
      <c r="EI2" s="608"/>
      <c r="EJ2" s="608"/>
      <c r="EK2" s="608"/>
      <c r="EL2" s="608"/>
      <c r="EM2" s="608"/>
      <c r="EN2" s="608"/>
      <c r="EO2" s="608"/>
      <c r="EP2" s="609"/>
      <c r="ER2" s="607" t="s">
        <v>41</v>
      </c>
      <c r="ES2" s="608"/>
      <c r="ET2" s="608"/>
      <c r="EU2" s="608"/>
      <c r="EV2" s="608"/>
      <c r="EW2" s="608"/>
      <c r="EX2" s="608"/>
      <c r="EY2" s="608"/>
      <c r="EZ2" s="608"/>
      <c r="FA2" s="608"/>
      <c r="FB2" s="608"/>
      <c r="FC2" s="608"/>
      <c r="FD2" s="608"/>
      <c r="FE2" s="608"/>
      <c r="FF2" s="608"/>
      <c r="FG2" s="608"/>
      <c r="FH2" s="608"/>
      <c r="FI2" s="608"/>
      <c r="FJ2" s="608"/>
      <c r="FK2" s="609"/>
      <c r="FL2" s="190"/>
      <c r="FM2" s="607" t="s">
        <v>45</v>
      </c>
      <c r="FN2" s="608"/>
      <c r="FO2" s="608"/>
      <c r="FP2" s="608"/>
      <c r="FQ2" s="608"/>
      <c r="FR2" s="608"/>
      <c r="FS2" s="608"/>
      <c r="FT2" s="608"/>
      <c r="FU2" s="608"/>
      <c r="FV2" s="608"/>
      <c r="FW2" s="608"/>
      <c r="FX2" s="608"/>
      <c r="FY2" s="608"/>
      <c r="FZ2" s="608"/>
      <c r="GA2" s="608"/>
      <c r="GB2" s="608"/>
      <c r="GC2" s="608"/>
      <c r="GD2" s="608"/>
      <c r="GE2" s="608"/>
      <c r="GF2" s="609"/>
      <c r="GH2" s="607" t="s">
        <v>53</v>
      </c>
      <c r="GI2" s="608"/>
      <c r="GJ2" s="608"/>
      <c r="GK2" s="608"/>
      <c r="GL2" s="608"/>
      <c r="GM2" s="608"/>
      <c r="GN2" s="608"/>
      <c r="GO2" s="608"/>
      <c r="GP2" s="608"/>
      <c r="GQ2" s="608"/>
      <c r="GR2" s="608"/>
      <c r="GS2" s="608"/>
      <c r="GT2" s="608"/>
      <c r="GU2" s="608"/>
      <c r="GV2" s="608"/>
      <c r="GW2" s="608"/>
      <c r="GX2" s="608"/>
      <c r="GY2" s="608"/>
      <c r="GZ2" s="608"/>
      <c r="HA2" s="609"/>
    </row>
    <row r="3" spans="1:210" s="187" customFormat="1" ht="20" customHeight="1" thickBot="1">
      <c r="A3" s="189"/>
      <c r="B3" s="19"/>
      <c r="C3" s="620" t="s">
        <v>52</v>
      </c>
      <c r="D3" s="621"/>
      <c r="E3" s="191">
        <v>1</v>
      </c>
      <c r="F3" s="192">
        <v>2</v>
      </c>
      <c r="G3" s="192">
        <v>3</v>
      </c>
      <c r="H3" s="192">
        <v>4</v>
      </c>
      <c r="I3" s="192">
        <v>5</v>
      </c>
      <c r="J3" s="192">
        <v>6</v>
      </c>
      <c r="K3" s="192">
        <v>7</v>
      </c>
      <c r="L3" s="192">
        <v>8</v>
      </c>
      <c r="M3" s="192">
        <v>9</v>
      </c>
      <c r="N3" s="192">
        <v>10</v>
      </c>
      <c r="O3" s="192">
        <v>11</v>
      </c>
      <c r="P3" s="192">
        <v>12</v>
      </c>
      <c r="Q3" s="193">
        <v>13</v>
      </c>
      <c r="R3" s="193">
        <v>14</v>
      </c>
      <c r="S3" s="193">
        <v>15</v>
      </c>
      <c r="T3" s="193">
        <v>16</v>
      </c>
      <c r="U3" s="193">
        <v>17</v>
      </c>
      <c r="V3" s="193">
        <v>18</v>
      </c>
      <c r="W3" s="193">
        <v>19</v>
      </c>
      <c r="X3" s="194">
        <v>20</v>
      </c>
      <c r="Z3" s="195"/>
      <c r="AA3" s="196"/>
      <c r="AB3" s="196"/>
      <c r="AC3" s="196"/>
      <c r="AD3" s="196"/>
      <c r="AE3" s="196"/>
      <c r="AF3" s="196"/>
      <c r="AG3" s="196"/>
      <c r="AH3" s="196"/>
      <c r="AI3" s="196"/>
      <c r="AJ3" s="196"/>
      <c r="AK3" s="196"/>
      <c r="AL3" s="196"/>
      <c r="AM3" s="196"/>
      <c r="AN3" s="196"/>
      <c r="AO3" s="196"/>
      <c r="AP3" s="196"/>
      <c r="AQ3" s="196"/>
      <c r="AR3" s="196"/>
      <c r="AS3" s="197"/>
      <c r="AU3" s="195"/>
      <c r="AV3" s="196"/>
      <c r="AW3" s="196"/>
      <c r="AX3" s="196"/>
      <c r="AY3" s="196"/>
      <c r="AZ3" s="196"/>
      <c r="BA3" s="196"/>
      <c r="BB3" s="196"/>
      <c r="BC3" s="196"/>
      <c r="BD3" s="196"/>
      <c r="BE3" s="196"/>
      <c r="BF3" s="196"/>
      <c r="BG3" s="196"/>
      <c r="BH3" s="196"/>
      <c r="BI3" s="196"/>
      <c r="BJ3" s="196"/>
      <c r="BK3" s="196"/>
      <c r="BL3" s="196"/>
      <c r="BM3" s="196"/>
      <c r="BN3" s="197"/>
      <c r="BO3" s="190"/>
      <c r="BP3" s="195"/>
      <c r="BQ3" s="196"/>
      <c r="BR3" s="196"/>
      <c r="BS3" s="196"/>
      <c r="BT3" s="196"/>
      <c r="BU3" s="196"/>
      <c r="BV3" s="196"/>
      <c r="BW3" s="196"/>
      <c r="BX3" s="196"/>
      <c r="BY3" s="196"/>
      <c r="BZ3" s="196"/>
      <c r="CA3" s="196"/>
      <c r="CB3" s="196"/>
      <c r="CC3" s="196"/>
      <c r="CD3" s="196"/>
      <c r="CE3" s="196"/>
      <c r="CF3" s="196"/>
      <c r="CG3" s="196"/>
      <c r="CH3" s="196"/>
      <c r="CI3" s="197"/>
      <c r="CK3" s="195"/>
      <c r="CL3" s="196"/>
      <c r="CM3" s="196"/>
      <c r="CN3" s="196"/>
      <c r="CO3" s="196"/>
      <c r="CP3" s="196"/>
      <c r="CQ3" s="196"/>
      <c r="CR3" s="196"/>
      <c r="CS3" s="196"/>
      <c r="CT3" s="196"/>
      <c r="CU3" s="196"/>
      <c r="CV3" s="196"/>
      <c r="CW3" s="196"/>
      <c r="CX3" s="196"/>
      <c r="CY3" s="196"/>
      <c r="CZ3" s="196"/>
      <c r="DA3" s="196"/>
      <c r="DB3" s="196"/>
      <c r="DC3" s="196"/>
      <c r="DD3" s="197"/>
      <c r="DW3" s="195"/>
      <c r="DX3" s="196"/>
      <c r="DY3" s="196"/>
      <c r="DZ3" s="196"/>
      <c r="EA3" s="196"/>
      <c r="EB3" s="196"/>
      <c r="EC3" s="196"/>
      <c r="ED3" s="196"/>
      <c r="EE3" s="196"/>
      <c r="EF3" s="196"/>
      <c r="EG3" s="196"/>
      <c r="EH3" s="196"/>
      <c r="EI3" s="196"/>
      <c r="EJ3" s="196"/>
      <c r="EK3" s="196"/>
      <c r="EL3" s="196"/>
      <c r="EM3" s="196"/>
      <c r="EN3" s="196"/>
      <c r="EO3" s="196"/>
      <c r="EP3" s="197"/>
      <c r="ER3" s="195"/>
      <c r="ES3" s="196"/>
      <c r="ET3" s="196"/>
      <c r="EU3" s="196"/>
      <c r="EV3" s="196"/>
      <c r="EW3" s="196"/>
      <c r="EX3" s="196"/>
      <c r="EY3" s="196"/>
      <c r="EZ3" s="196"/>
      <c r="FA3" s="196"/>
      <c r="FB3" s="196"/>
      <c r="FC3" s="196"/>
      <c r="FD3" s="196"/>
      <c r="FE3" s="196"/>
      <c r="FF3" s="196"/>
      <c r="FG3" s="196"/>
      <c r="FH3" s="196"/>
      <c r="FI3" s="196"/>
      <c r="FJ3" s="196"/>
      <c r="FK3" s="197"/>
      <c r="FL3" s="190"/>
      <c r="FM3" s="195"/>
      <c r="FN3" s="196"/>
      <c r="FO3" s="196"/>
      <c r="FP3" s="196"/>
      <c r="FQ3" s="196"/>
      <c r="FR3" s="196"/>
      <c r="FS3" s="196"/>
      <c r="FT3" s="196"/>
      <c r="FU3" s="196"/>
      <c r="FV3" s="196"/>
      <c r="FW3" s="196"/>
      <c r="FX3" s="196"/>
      <c r="FY3" s="196"/>
      <c r="FZ3" s="196"/>
      <c r="GA3" s="196"/>
      <c r="GB3" s="196"/>
      <c r="GC3" s="196"/>
      <c r="GD3" s="196"/>
      <c r="GE3" s="196"/>
      <c r="GF3" s="197"/>
      <c r="GH3" s="195"/>
      <c r="GI3" s="196"/>
      <c r="GJ3" s="196"/>
      <c r="GK3" s="196"/>
      <c r="GL3" s="196"/>
      <c r="GM3" s="196"/>
      <c r="GN3" s="196"/>
      <c r="GO3" s="196"/>
      <c r="GP3" s="196"/>
      <c r="GQ3" s="196"/>
      <c r="GR3" s="196"/>
      <c r="GS3" s="196"/>
      <c r="GT3" s="196"/>
      <c r="GU3" s="196"/>
      <c r="GV3" s="196"/>
      <c r="GW3" s="196"/>
      <c r="GX3" s="196"/>
      <c r="GY3" s="196"/>
      <c r="GZ3" s="196"/>
      <c r="HA3" s="197"/>
    </row>
    <row r="4" spans="1:210" s="48" customFormat="1" ht="20" customHeight="1" thickBot="1">
      <c r="A4" s="622" t="str">
        <f ca="1">('Game Summary'!A4)</f>
        <v>Kalamazoo</v>
      </c>
      <c r="B4" s="623"/>
      <c r="C4" s="623"/>
      <c r="D4" s="624"/>
      <c r="E4" s="529">
        <f>E20</f>
        <v>9</v>
      </c>
      <c r="F4" s="530">
        <f>SUM(E20:F20)</f>
        <v>17</v>
      </c>
      <c r="G4" s="530">
        <f>SUM(E20:G20)</f>
        <v>21</v>
      </c>
      <c r="H4" s="530">
        <f>SUM(E20:H20)</f>
        <v>24</v>
      </c>
      <c r="I4" s="530">
        <f>SUM(E20:I20)</f>
        <v>26</v>
      </c>
      <c r="J4" s="530">
        <f>SUM(E20:J20)</f>
        <v>28</v>
      </c>
      <c r="K4" s="530">
        <f>SUM(E20:K20)</f>
        <v>28</v>
      </c>
      <c r="L4" s="530">
        <f>SUM(E20:L20)</f>
        <v>28</v>
      </c>
      <c r="M4" s="530">
        <f>SUM(E20:M20)</f>
        <v>30</v>
      </c>
      <c r="N4" s="530">
        <f>SUM(E20:N20)</f>
        <v>30</v>
      </c>
      <c r="O4" s="530">
        <f>SUM(E20:O20)</f>
        <v>30</v>
      </c>
      <c r="P4" s="530">
        <f>SUM(E20:P20)</f>
        <v>30</v>
      </c>
      <c r="Q4" s="530">
        <f>SUM(E20:Q20)</f>
        <v>34</v>
      </c>
      <c r="R4" s="530">
        <f>SUM(E20:R20)</f>
        <v>34</v>
      </c>
      <c r="S4" s="530">
        <f>SUM(E20:S20)</f>
        <v>37</v>
      </c>
      <c r="T4" s="530">
        <f>SUM(E20:T20)</f>
        <v>39</v>
      </c>
      <c r="U4" s="530">
        <f>SUM(E20:U20)</f>
        <v>41</v>
      </c>
      <c r="V4" s="530">
        <f>SUM(E20:V20)</f>
        <v>45</v>
      </c>
      <c r="W4" s="530">
        <f>SUM(E20:W20)</f>
        <v>45</v>
      </c>
      <c r="X4" s="530">
        <f>SUM(E20:X20)</f>
        <v>45</v>
      </c>
      <c r="Z4" s="200">
        <v>1</v>
      </c>
      <c r="AA4" s="201">
        <v>2</v>
      </c>
      <c r="AB4" s="201">
        <v>3</v>
      </c>
      <c r="AC4" s="201">
        <v>4</v>
      </c>
      <c r="AD4" s="201">
        <v>5</v>
      </c>
      <c r="AE4" s="201">
        <v>6</v>
      </c>
      <c r="AF4" s="201">
        <v>7</v>
      </c>
      <c r="AG4" s="201">
        <v>8</v>
      </c>
      <c r="AH4" s="201">
        <v>9</v>
      </c>
      <c r="AI4" s="201">
        <v>10</v>
      </c>
      <c r="AJ4" s="201">
        <v>11</v>
      </c>
      <c r="AK4" s="201">
        <v>12</v>
      </c>
      <c r="AL4" s="202">
        <v>13</v>
      </c>
      <c r="AM4" s="202">
        <v>14</v>
      </c>
      <c r="AN4" s="202">
        <v>15</v>
      </c>
      <c r="AO4" s="202">
        <v>16</v>
      </c>
      <c r="AP4" s="202">
        <v>17</v>
      </c>
      <c r="AQ4" s="202">
        <v>18</v>
      </c>
      <c r="AR4" s="202">
        <v>19</v>
      </c>
      <c r="AS4" s="203">
        <v>20</v>
      </c>
      <c r="AT4" s="48" t="s">
        <v>34</v>
      </c>
      <c r="AU4" s="200">
        <v>1</v>
      </c>
      <c r="AV4" s="201">
        <v>2</v>
      </c>
      <c r="AW4" s="201">
        <v>3</v>
      </c>
      <c r="AX4" s="201">
        <v>4</v>
      </c>
      <c r="AY4" s="201">
        <v>5</v>
      </c>
      <c r="AZ4" s="201">
        <v>6</v>
      </c>
      <c r="BA4" s="201">
        <v>7</v>
      </c>
      <c r="BB4" s="201">
        <v>8</v>
      </c>
      <c r="BC4" s="201">
        <v>9</v>
      </c>
      <c r="BD4" s="201">
        <v>10</v>
      </c>
      <c r="BE4" s="201">
        <v>11</v>
      </c>
      <c r="BF4" s="201">
        <v>12</v>
      </c>
      <c r="BG4" s="201">
        <v>13</v>
      </c>
      <c r="BH4" s="201">
        <v>14</v>
      </c>
      <c r="BI4" s="201">
        <v>15</v>
      </c>
      <c r="BJ4" s="201">
        <v>16</v>
      </c>
      <c r="BK4" s="201">
        <v>17</v>
      </c>
      <c r="BL4" s="201">
        <v>18</v>
      </c>
      <c r="BM4" s="201">
        <v>19</v>
      </c>
      <c r="BN4" s="203">
        <v>20</v>
      </c>
      <c r="BO4" s="48" t="s">
        <v>32</v>
      </c>
      <c r="BP4" s="204">
        <v>1</v>
      </c>
      <c r="BQ4" s="205">
        <v>2</v>
      </c>
      <c r="BR4" s="205">
        <v>3</v>
      </c>
      <c r="BS4" s="205">
        <v>4</v>
      </c>
      <c r="BT4" s="205">
        <v>5</v>
      </c>
      <c r="BU4" s="205">
        <v>6</v>
      </c>
      <c r="BV4" s="205">
        <v>7</v>
      </c>
      <c r="BW4" s="205">
        <v>8</v>
      </c>
      <c r="BX4" s="205">
        <v>9</v>
      </c>
      <c r="BY4" s="205">
        <v>10</v>
      </c>
      <c r="BZ4" s="205">
        <v>11</v>
      </c>
      <c r="CA4" s="205">
        <v>12</v>
      </c>
      <c r="CB4" s="205">
        <v>13</v>
      </c>
      <c r="CC4" s="205">
        <v>14</v>
      </c>
      <c r="CD4" s="205">
        <v>15</v>
      </c>
      <c r="CE4" s="205">
        <v>16</v>
      </c>
      <c r="CF4" s="205">
        <v>17</v>
      </c>
      <c r="CG4" s="205">
        <v>18</v>
      </c>
      <c r="CH4" s="205">
        <v>19</v>
      </c>
      <c r="CI4" s="206">
        <v>20</v>
      </c>
      <c r="CK4" s="200">
        <v>1</v>
      </c>
      <c r="CL4" s="201">
        <v>2</v>
      </c>
      <c r="CM4" s="201">
        <v>3</v>
      </c>
      <c r="CN4" s="201">
        <v>4</v>
      </c>
      <c r="CO4" s="201">
        <v>5</v>
      </c>
      <c r="CP4" s="201">
        <v>6</v>
      </c>
      <c r="CQ4" s="201">
        <v>7</v>
      </c>
      <c r="CR4" s="201">
        <v>8</v>
      </c>
      <c r="CS4" s="201">
        <v>9</v>
      </c>
      <c r="CT4" s="201">
        <v>10</v>
      </c>
      <c r="CU4" s="201">
        <v>11</v>
      </c>
      <c r="CV4" s="201">
        <v>12</v>
      </c>
      <c r="CW4" s="202">
        <v>13</v>
      </c>
      <c r="CX4" s="202">
        <v>14</v>
      </c>
      <c r="CY4" s="202">
        <v>15</v>
      </c>
      <c r="CZ4" s="202">
        <v>16</v>
      </c>
      <c r="DA4" s="202">
        <v>17</v>
      </c>
      <c r="DB4" s="202">
        <v>18</v>
      </c>
      <c r="DC4" s="202">
        <v>19</v>
      </c>
      <c r="DD4" s="203">
        <v>20</v>
      </c>
      <c r="DE4" s="48" t="s">
        <v>34</v>
      </c>
      <c r="DG4" s="207" t="s">
        <v>19</v>
      </c>
      <c r="DH4" s="208" t="s">
        <v>17</v>
      </c>
      <c r="DI4" s="208" t="s">
        <v>18</v>
      </c>
      <c r="DJ4" s="209" t="s">
        <v>42</v>
      </c>
      <c r="DK4" s="210" t="s">
        <v>9</v>
      </c>
      <c r="DL4" s="207" t="s">
        <v>10</v>
      </c>
      <c r="DM4" s="209" t="s">
        <v>11</v>
      </c>
      <c r="DN4" s="211" t="s">
        <v>12</v>
      </c>
      <c r="DO4" s="212" t="s">
        <v>13</v>
      </c>
      <c r="DP4" s="213" t="s">
        <v>46</v>
      </c>
      <c r="DQ4" s="213" t="s">
        <v>43</v>
      </c>
      <c r="DR4" s="213" t="s">
        <v>44</v>
      </c>
      <c r="DS4" s="207" t="s">
        <v>37</v>
      </c>
      <c r="DT4" s="208" t="s">
        <v>38</v>
      </c>
      <c r="DU4" s="210" t="s">
        <v>27</v>
      </c>
      <c r="DW4" s="200">
        <v>1</v>
      </c>
      <c r="DX4" s="201">
        <v>2</v>
      </c>
      <c r="DY4" s="201">
        <v>3</v>
      </c>
      <c r="DZ4" s="201">
        <v>4</v>
      </c>
      <c r="EA4" s="201">
        <v>5</v>
      </c>
      <c r="EB4" s="201">
        <v>6</v>
      </c>
      <c r="EC4" s="201">
        <v>7</v>
      </c>
      <c r="ED4" s="201">
        <v>8</v>
      </c>
      <c r="EE4" s="201">
        <v>9</v>
      </c>
      <c r="EF4" s="201">
        <v>10</v>
      </c>
      <c r="EG4" s="201">
        <v>11</v>
      </c>
      <c r="EH4" s="201">
        <v>12</v>
      </c>
      <c r="EI4" s="202">
        <v>13</v>
      </c>
      <c r="EJ4" s="202">
        <v>14</v>
      </c>
      <c r="EK4" s="202">
        <v>15</v>
      </c>
      <c r="EL4" s="202">
        <v>16</v>
      </c>
      <c r="EM4" s="202">
        <v>17</v>
      </c>
      <c r="EN4" s="202">
        <v>18</v>
      </c>
      <c r="EO4" s="202">
        <v>19</v>
      </c>
      <c r="EP4" s="203">
        <v>20</v>
      </c>
      <c r="EQ4" s="48" t="s">
        <v>34</v>
      </c>
      <c r="ER4" s="200">
        <v>1</v>
      </c>
      <c r="ES4" s="201">
        <v>2</v>
      </c>
      <c r="ET4" s="201">
        <v>3</v>
      </c>
      <c r="EU4" s="201">
        <v>4</v>
      </c>
      <c r="EV4" s="201">
        <v>5</v>
      </c>
      <c r="EW4" s="201">
        <v>6</v>
      </c>
      <c r="EX4" s="201">
        <v>7</v>
      </c>
      <c r="EY4" s="201">
        <v>8</v>
      </c>
      <c r="EZ4" s="201">
        <v>9</v>
      </c>
      <c r="FA4" s="201">
        <v>10</v>
      </c>
      <c r="FB4" s="201">
        <v>11</v>
      </c>
      <c r="FC4" s="201">
        <v>12</v>
      </c>
      <c r="FD4" s="202">
        <v>13</v>
      </c>
      <c r="FE4" s="202">
        <v>14</v>
      </c>
      <c r="FF4" s="202">
        <v>15</v>
      </c>
      <c r="FG4" s="202">
        <v>16</v>
      </c>
      <c r="FH4" s="202">
        <v>17</v>
      </c>
      <c r="FI4" s="202">
        <v>18</v>
      </c>
      <c r="FJ4" s="202">
        <v>19</v>
      </c>
      <c r="FK4" s="203">
        <v>20</v>
      </c>
      <c r="FL4" s="48" t="s">
        <v>32</v>
      </c>
      <c r="FM4" s="200">
        <v>1</v>
      </c>
      <c r="FN4" s="201">
        <v>2</v>
      </c>
      <c r="FO4" s="201">
        <v>3</v>
      </c>
      <c r="FP4" s="201">
        <v>4</v>
      </c>
      <c r="FQ4" s="201">
        <v>5</v>
      </c>
      <c r="FR4" s="201">
        <v>6</v>
      </c>
      <c r="FS4" s="201">
        <v>7</v>
      </c>
      <c r="FT4" s="201">
        <v>8</v>
      </c>
      <c r="FU4" s="201">
        <v>9</v>
      </c>
      <c r="FV4" s="201">
        <v>10</v>
      </c>
      <c r="FW4" s="201">
        <v>11</v>
      </c>
      <c r="FX4" s="201">
        <v>12</v>
      </c>
      <c r="FY4" s="202">
        <v>13</v>
      </c>
      <c r="FZ4" s="202">
        <v>14</v>
      </c>
      <c r="GA4" s="202">
        <v>15</v>
      </c>
      <c r="GB4" s="202">
        <v>16</v>
      </c>
      <c r="GC4" s="202">
        <v>17</v>
      </c>
      <c r="GD4" s="202">
        <v>18</v>
      </c>
      <c r="GE4" s="202">
        <v>19</v>
      </c>
      <c r="GF4" s="203">
        <v>20</v>
      </c>
      <c r="GH4" s="200">
        <v>1</v>
      </c>
      <c r="GI4" s="201">
        <v>2</v>
      </c>
      <c r="GJ4" s="201">
        <v>3</v>
      </c>
      <c r="GK4" s="201">
        <v>4</v>
      </c>
      <c r="GL4" s="201">
        <v>5</v>
      </c>
      <c r="GM4" s="201">
        <v>6</v>
      </c>
      <c r="GN4" s="201">
        <v>7</v>
      </c>
      <c r="GO4" s="201">
        <v>8</v>
      </c>
      <c r="GP4" s="201">
        <v>9</v>
      </c>
      <c r="GQ4" s="201">
        <v>10</v>
      </c>
      <c r="GR4" s="201">
        <v>11</v>
      </c>
      <c r="GS4" s="201">
        <v>12</v>
      </c>
      <c r="GT4" s="202">
        <v>13</v>
      </c>
      <c r="GU4" s="202">
        <v>14</v>
      </c>
      <c r="GV4" s="202">
        <v>15</v>
      </c>
      <c r="GW4" s="202">
        <v>16</v>
      </c>
      <c r="GX4" s="202">
        <v>17</v>
      </c>
      <c r="GY4" s="202">
        <v>18</v>
      </c>
      <c r="GZ4" s="202">
        <v>19</v>
      </c>
      <c r="HA4" s="203">
        <v>20</v>
      </c>
      <c r="HB4" s="48" t="s">
        <v>34</v>
      </c>
    </row>
    <row r="5" spans="1:210" s="215" customFormat="1" ht="20" customHeight="1" thickBot="1">
      <c r="A5" s="214">
        <f ca="1">('Game Summary'!B5)</f>
        <v>7.62</v>
      </c>
      <c r="B5" s="610" t="str">
        <f ca="1">('Game Summary'!C5)</f>
        <v>ORGAN GRINDER</v>
      </c>
      <c r="C5" s="611"/>
      <c r="D5" s="612"/>
      <c r="E5" s="222"/>
      <c r="F5" s="222"/>
      <c r="G5" s="222" t="s">
        <v>172</v>
      </c>
      <c r="H5" s="222" t="s">
        <v>172</v>
      </c>
      <c r="I5" s="222"/>
      <c r="J5" s="222"/>
      <c r="K5" s="222" t="s">
        <v>172</v>
      </c>
      <c r="L5" s="222"/>
      <c r="M5" s="222"/>
      <c r="N5" s="222"/>
      <c r="O5" s="222"/>
      <c r="P5" s="223"/>
      <c r="Q5" s="223"/>
      <c r="R5" s="223"/>
      <c r="S5" s="223"/>
      <c r="T5" s="223"/>
      <c r="U5" s="223"/>
      <c r="V5" s="223"/>
      <c r="W5" s="223" t="s">
        <v>172</v>
      </c>
      <c r="X5" s="515"/>
      <c r="Z5" s="216" t="str">
        <f t="shared" ref="Z5:AS5" si="0">IF(E5="J",E20,"")</f>
        <v/>
      </c>
      <c r="AA5" s="217" t="str">
        <f t="shared" si="0"/>
        <v/>
      </c>
      <c r="AB5" s="217" t="str">
        <f t="shared" si="0"/>
        <v/>
      </c>
      <c r="AC5" s="217" t="str">
        <f t="shared" si="0"/>
        <v/>
      </c>
      <c r="AD5" s="217" t="str">
        <f t="shared" si="0"/>
        <v/>
      </c>
      <c r="AE5" s="217" t="str">
        <f t="shared" si="0"/>
        <v/>
      </c>
      <c r="AF5" s="217" t="str">
        <f t="shared" si="0"/>
        <v/>
      </c>
      <c r="AG5" s="217" t="str">
        <f t="shared" si="0"/>
        <v/>
      </c>
      <c r="AH5" s="217" t="str">
        <f t="shared" si="0"/>
        <v/>
      </c>
      <c r="AI5" s="217" t="str">
        <f t="shared" si="0"/>
        <v/>
      </c>
      <c r="AJ5" s="217" t="str">
        <f t="shared" si="0"/>
        <v/>
      </c>
      <c r="AK5" s="218" t="str">
        <f t="shared" si="0"/>
        <v/>
      </c>
      <c r="AL5" s="218" t="str">
        <f t="shared" si="0"/>
        <v/>
      </c>
      <c r="AM5" s="218" t="str">
        <f t="shared" si="0"/>
        <v/>
      </c>
      <c r="AN5" s="218" t="str">
        <f t="shared" si="0"/>
        <v/>
      </c>
      <c r="AO5" s="218" t="str">
        <f t="shared" si="0"/>
        <v/>
      </c>
      <c r="AP5" s="218" t="str">
        <f t="shared" si="0"/>
        <v/>
      </c>
      <c r="AQ5" s="218" t="str">
        <f t="shared" si="0"/>
        <v/>
      </c>
      <c r="AR5" s="218" t="str">
        <f t="shared" si="0"/>
        <v/>
      </c>
      <c r="AS5" s="219" t="str">
        <f t="shared" si="0"/>
        <v/>
      </c>
      <c r="AT5" s="48">
        <f t="shared" ref="AT5:AT18" si="1">SUM(Z5:AS5)</f>
        <v>0</v>
      </c>
      <c r="AU5" s="216" t="str">
        <f t="shared" ref="AU5:BE5" si="2">IF(E5="LJ",E20,"")</f>
        <v/>
      </c>
      <c r="AV5" s="217" t="str">
        <f t="shared" si="2"/>
        <v/>
      </c>
      <c r="AW5" s="217" t="str">
        <f t="shared" si="2"/>
        <v/>
      </c>
      <c r="AX5" s="217" t="str">
        <f t="shared" si="2"/>
        <v/>
      </c>
      <c r="AY5" s="217" t="str">
        <f t="shared" si="2"/>
        <v/>
      </c>
      <c r="AZ5" s="217" t="str">
        <f t="shared" si="2"/>
        <v/>
      </c>
      <c r="BA5" s="217" t="str">
        <f t="shared" si="2"/>
        <v/>
      </c>
      <c r="BB5" s="217" t="str">
        <f t="shared" si="2"/>
        <v/>
      </c>
      <c r="BC5" s="217" t="str">
        <f t="shared" si="2"/>
        <v/>
      </c>
      <c r="BD5" s="217" t="str">
        <f t="shared" si="2"/>
        <v/>
      </c>
      <c r="BE5" s="217" t="str">
        <f t="shared" si="2"/>
        <v/>
      </c>
      <c r="BF5" s="217" t="str">
        <f t="shared" ref="BF5:BN5" si="3">IF(P5="LJ",P20,"")</f>
        <v/>
      </c>
      <c r="BG5" s="217" t="str">
        <f t="shared" si="3"/>
        <v/>
      </c>
      <c r="BH5" s="217" t="str">
        <f t="shared" si="3"/>
        <v/>
      </c>
      <c r="BI5" s="217" t="str">
        <f t="shared" si="3"/>
        <v/>
      </c>
      <c r="BJ5" s="217" t="str">
        <f t="shared" si="3"/>
        <v/>
      </c>
      <c r="BK5" s="217" t="str">
        <f t="shared" si="3"/>
        <v/>
      </c>
      <c r="BL5" s="217" t="str">
        <f t="shared" si="3"/>
        <v/>
      </c>
      <c r="BM5" s="217" t="str">
        <f t="shared" si="3"/>
        <v/>
      </c>
      <c r="BN5" s="220" t="str">
        <f t="shared" si="3"/>
        <v/>
      </c>
      <c r="BO5" s="48">
        <f t="shared" ref="BO5:BO18" si="4">SUM(AU5:BN5)</f>
        <v>0</v>
      </c>
      <c r="BP5" s="216" t="str">
        <f t="shared" ref="BP5:CA5" si="5">IF(E5="B",E20,"")</f>
        <v/>
      </c>
      <c r="BQ5" s="217" t="str">
        <f t="shared" si="5"/>
        <v/>
      </c>
      <c r="BR5" s="217">
        <f t="shared" si="5"/>
        <v>4</v>
      </c>
      <c r="BS5" s="217">
        <f t="shared" si="5"/>
        <v>3</v>
      </c>
      <c r="BT5" s="217" t="str">
        <f t="shared" si="5"/>
        <v/>
      </c>
      <c r="BU5" s="217" t="str">
        <f t="shared" si="5"/>
        <v/>
      </c>
      <c r="BV5" s="217">
        <f t="shared" si="5"/>
        <v>0</v>
      </c>
      <c r="BW5" s="217" t="str">
        <f t="shared" si="5"/>
        <v/>
      </c>
      <c r="BX5" s="217" t="str">
        <f t="shared" si="5"/>
        <v/>
      </c>
      <c r="BY5" s="217" t="str">
        <f t="shared" si="5"/>
        <v/>
      </c>
      <c r="BZ5" s="217" t="str">
        <f t="shared" si="5"/>
        <v/>
      </c>
      <c r="CA5" s="218" t="str">
        <f t="shared" si="5"/>
        <v/>
      </c>
      <c r="CB5" s="218" t="str">
        <f t="shared" ref="CB5:CI5" si="6">IF(Q5="B",Q20,"")</f>
        <v/>
      </c>
      <c r="CC5" s="218" t="str">
        <f t="shared" si="6"/>
        <v/>
      </c>
      <c r="CD5" s="218" t="str">
        <f t="shared" si="6"/>
        <v/>
      </c>
      <c r="CE5" s="218" t="str">
        <f t="shared" si="6"/>
        <v/>
      </c>
      <c r="CF5" s="218" t="str">
        <f t="shared" si="6"/>
        <v/>
      </c>
      <c r="CG5" s="218" t="str">
        <f t="shared" si="6"/>
        <v/>
      </c>
      <c r="CH5" s="218">
        <f t="shared" si="6"/>
        <v>0</v>
      </c>
      <c r="CI5" s="219" t="str">
        <f t="shared" si="6"/>
        <v/>
      </c>
      <c r="CJ5" s="48">
        <f t="shared" ref="CJ5:CJ18" si="7">SUM(BP5:CI5)</f>
        <v>7</v>
      </c>
      <c r="CK5" s="216" t="str">
        <f t="shared" ref="CK5:CU5" si="8">IF(E5="P",E20,"")</f>
        <v/>
      </c>
      <c r="CL5" s="217" t="str">
        <f t="shared" si="8"/>
        <v/>
      </c>
      <c r="CM5" s="217" t="str">
        <f t="shared" si="8"/>
        <v/>
      </c>
      <c r="CN5" s="217" t="str">
        <f t="shared" si="8"/>
        <v/>
      </c>
      <c r="CO5" s="217" t="str">
        <f t="shared" si="8"/>
        <v/>
      </c>
      <c r="CP5" s="217" t="str">
        <f t="shared" si="8"/>
        <v/>
      </c>
      <c r="CQ5" s="217" t="str">
        <f t="shared" si="8"/>
        <v/>
      </c>
      <c r="CR5" s="217" t="str">
        <f t="shared" si="8"/>
        <v/>
      </c>
      <c r="CS5" s="217" t="str">
        <f t="shared" si="8"/>
        <v/>
      </c>
      <c r="CT5" s="217" t="str">
        <f t="shared" si="8"/>
        <v/>
      </c>
      <c r="CU5" s="217" t="str">
        <f t="shared" si="8"/>
        <v/>
      </c>
      <c r="CV5" s="217" t="str">
        <f t="shared" ref="CV5:DC5" si="9">IF(P5="P",P20,"")</f>
        <v/>
      </c>
      <c r="CW5" s="217" t="str">
        <f t="shared" si="9"/>
        <v/>
      </c>
      <c r="CX5" s="217" t="str">
        <f t="shared" si="9"/>
        <v/>
      </c>
      <c r="CY5" s="217" t="str">
        <f t="shared" si="9"/>
        <v/>
      </c>
      <c r="CZ5" s="217" t="str">
        <f t="shared" si="9"/>
        <v/>
      </c>
      <c r="DA5" s="217" t="str">
        <f t="shared" si="9"/>
        <v/>
      </c>
      <c r="DB5" s="217" t="str">
        <f t="shared" si="9"/>
        <v/>
      </c>
      <c r="DC5" s="217" t="str">
        <f t="shared" si="9"/>
        <v/>
      </c>
      <c r="DD5" s="219" t="str">
        <f>IF(X5="P",X20,"")</f>
        <v/>
      </c>
      <c r="DE5" s="48">
        <f t="shared" ref="DE5:DE18" si="10">SUM(CK5:DD5)</f>
        <v>0</v>
      </c>
      <c r="DG5" s="221">
        <f t="shared" ref="DG5:DG18" si="11">SUM((COUNTIF(E5:X5,"J")),(COUNTIF(E5:X5,"LJ")))</f>
        <v>0</v>
      </c>
      <c r="DH5" s="222">
        <f t="shared" ref="DH5:DH11" si="12">COUNTIF(E5:X5,"P")</f>
        <v>0</v>
      </c>
      <c r="DI5" s="222">
        <f t="shared" ref="DI5:DI18" si="13">COUNTIF(E5:X5,"B")</f>
        <v>4</v>
      </c>
      <c r="DJ5" s="223">
        <f t="shared" ref="DJ5:DJ16" si="14">SUM(DH5+DI5)</f>
        <v>4</v>
      </c>
      <c r="DK5" s="224">
        <f>(SUM(DG5:DI5)/COUNT(E19:X19))</f>
        <v>0.2</v>
      </c>
      <c r="DL5" s="221">
        <f>COUNTIF(E5:X5,"LJ")</f>
        <v>0</v>
      </c>
      <c r="DM5" s="225" t="e">
        <f t="shared" ref="DM5:DM18" si="15">DL5/DG5</f>
        <v>#DIV/0!</v>
      </c>
      <c r="DN5" s="226">
        <f t="shared" ref="DN5:DN18" si="16">SUM((AT5)+(BO5))</f>
        <v>0</v>
      </c>
      <c r="DO5" s="227" t="e">
        <f t="shared" ref="DO5:DO19" si="17">DN5/DG5</f>
        <v>#DIV/0!</v>
      </c>
      <c r="DP5" s="228">
        <f t="shared" ref="DP5:DP18" si="18">SUM(EQ5+FL5)</f>
        <v>0</v>
      </c>
      <c r="DQ5" s="228">
        <f t="shared" ref="DQ5:DQ18" si="19">SUM((CJ5+DE5))</f>
        <v>7</v>
      </c>
      <c r="DR5" s="228">
        <f t="shared" ref="DR5:DR18" si="20">SUM(GG5+HB5)</f>
        <v>7</v>
      </c>
      <c r="DS5" s="228">
        <f>SUM((DQ5/DJ5)-(D2))</f>
        <v>-0.61842105263157876</v>
      </c>
      <c r="DT5" s="228">
        <f>SUM((DR5/DJ5)-(D22))</f>
        <v>-0.25</v>
      </c>
      <c r="DU5" s="229">
        <f t="shared" ref="DU5:DU18" si="21">SUM(DS5-DT5)</f>
        <v>-0.36842105263157876</v>
      </c>
      <c r="DW5" s="216" t="str">
        <f t="shared" ref="DW5:EP5" si="22">IF(E5="J",SUM((E20)-(E40)),"")</f>
        <v/>
      </c>
      <c r="DX5" s="217" t="str">
        <f t="shared" si="22"/>
        <v/>
      </c>
      <c r="DY5" s="217" t="str">
        <f t="shared" si="22"/>
        <v/>
      </c>
      <c r="DZ5" s="217" t="str">
        <f t="shared" si="22"/>
        <v/>
      </c>
      <c r="EA5" s="217" t="str">
        <f t="shared" si="22"/>
        <v/>
      </c>
      <c r="EB5" s="217" t="str">
        <f t="shared" si="22"/>
        <v/>
      </c>
      <c r="EC5" s="217" t="str">
        <f t="shared" si="22"/>
        <v/>
      </c>
      <c r="ED5" s="217" t="str">
        <f t="shared" si="22"/>
        <v/>
      </c>
      <c r="EE5" s="217" t="str">
        <f t="shared" si="22"/>
        <v/>
      </c>
      <c r="EF5" s="217" t="str">
        <f t="shared" si="22"/>
        <v/>
      </c>
      <c r="EG5" s="217" t="str">
        <f t="shared" si="22"/>
        <v/>
      </c>
      <c r="EH5" s="217" t="str">
        <f t="shared" si="22"/>
        <v/>
      </c>
      <c r="EI5" s="217" t="str">
        <f t="shared" si="22"/>
        <v/>
      </c>
      <c r="EJ5" s="217" t="str">
        <f t="shared" si="22"/>
        <v/>
      </c>
      <c r="EK5" s="217" t="str">
        <f t="shared" si="22"/>
        <v/>
      </c>
      <c r="EL5" s="217" t="str">
        <f t="shared" si="22"/>
        <v/>
      </c>
      <c r="EM5" s="217" t="str">
        <f t="shared" si="22"/>
        <v/>
      </c>
      <c r="EN5" s="217" t="str">
        <f t="shared" si="22"/>
        <v/>
      </c>
      <c r="EO5" s="217" t="str">
        <f t="shared" si="22"/>
        <v/>
      </c>
      <c r="EP5" s="220" t="str">
        <f t="shared" si="22"/>
        <v/>
      </c>
      <c r="EQ5" s="48">
        <f t="shared" ref="EQ5:EQ18" si="23">SUM(DW5:EP5)</f>
        <v>0</v>
      </c>
      <c r="ER5" s="216" t="str">
        <f t="shared" ref="ER5:FK5" si="24">IF(E5="LJ",SUM((E20)-(E40)),"")</f>
        <v/>
      </c>
      <c r="ES5" s="217" t="str">
        <f t="shared" si="24"/>
        <v/>
      </c>
      <c r="ET5" s="217" t="str">
        <f t="shared" si="24"/>
        <v/>
      </c>
      <c r="EU5" s="217" t="str">
        <f t="shared" si="24"/>
        <v/>
      </c>
      <c r="EV5" s="217" t="str">
        <f t="shared" si="24"/>
        <v/>
      </c>
      <c r="EW5" s="217" t="str">
        <f t="shared" si="24"/>
        <v/>
      </c>
      <c r="EX5" s="217" t="str">
        <f t="shared" si="24"/>
        <v/>
      </c>
      <c r="EY5" s="217" t="str">
        <f t="shared" si="24"/>
        <v/>
      </c>
      <c r="EZ5" s="217" t="str">
        <f t="shared" si="24"/>
        <v/>
      </c>
      <c r="FA5" s="217" t="str">
        <f t="shared" si="24"/>
        <v/>
      </c>
      <c r="FB5" s="217" t="str">
        <f t="shared" si="24"/>
        <v/>
      </c>
      <c r="FC5" s="217" t="str">
        <f t="shared" si="24"/>
        <v/>
      </c>
      <c r="FD5" s="217" t="str">
        <f t="shared" si="24"/>
        <v/>
      </c>
      <c r="FE5" s="217" t="str">
        <f t="shared" si="24"/>
        <v/>
      </c>
      <c r="FF5" s="217" t="str">
        <f t="shared" si="24"/>
        <v/>
      </c>
      <c r="FG5" s="217" t="str">
        <f t="shared" si="24"/>
        <v/>
      </c>
      <c r="FH5" s="217" t="str">
        <f t="shared" si="24"/>
        <v/>
      </c>
      <c r="FI5" s="217" t="str">
        <f t="shared" si="24"/>
        <v/>
      </c>
      <c r="FJ5" s="217" t="str">
        <f t="shared" si="24"/>
        <v/>
      </c>
      <c r="FK5" s="220" t="str">
        <f t="shared" si="24"/>
        <v/>
      </c>
      <c r="FL5" s="48">
        <f t="shared" ref="FL5:FL18" si="25">SUM(ER5:FK5)</f>
        <v>0</v>
      </c>
      <c r="FM5" s="216" t="str">
        <f t="shared" ref="FM5:GF5" si="26">IF(E5="B",E40,"")</f>
        <v/>
      </c>
      <c r="FN5" s="217" t="str">
        <f t="shared" si="26"/>
        <v/>
      </c>
      <c r="FO5" s="217">
        <f t="shared" si="26"/>
        <v>0</v>
      </c>
      <c r="FP5" s="217">
        <f t="shared" si="26"/>
        <v>0</v>
      </c>
      <c r="FQ5" s="217" t="str">
        <f t="shared" si="26"/>
        <v/>
      </c>
      <c r="FR5" s="217" t="str">
        <f t="shared" si="26"/>
        <v/>
      </c>
      <c r="FS5" s="217">
        <f t="shared" si="26"/>
        <v>0</v>
      </c>
      <c r="FT5" s="217" t="str">
        <f t="shared" si="26"/>
        <v/>
      </c>
      <c r="FU5" s="217" t="str">
        <f t="shared" si="26"/>
        <v/>
      </c>
      <c r="FV5" s="217" t="str">
        <f t="shared" si="26"/>
        <v/>
      </c>
      <c r="FW5" s="217" t="str">
        <f t="shared" si="26"/>
        <v/>
      </c>
      <c r="FX5" s="218" t="str">
        <f t="shared" si="26"/>
        <v/>
      </c>
      <c r="FY5" s="218" t="str">
        <f t="shared" si="26"/>
        <v/>
      </c>
      <c r="FZ5" s="218" t="str">
        <f t="shared" si="26"/>
        <v/>
      </c>
      <c r="GA5" s="218" t="str">
        <f t="shared" si="26"/>
        <v/>
      </c>
      <c r="GB5" s="218" t="str">
        <f t="shared" si="26"/>
        <v/>
      </c>
      <c r="GC5" s="218" t="str">
        <f t="shared" si="26"/>
        <v/>
      </c>
      <c r="GD5" s="218" t="str">
        <f t="shared" si="26"/>
        <v/>
      </c>
      <c r="GE5" s="218">
        <f t="shared" si="26"/>
        <v>7</v>
      </c>
      <c r="GF5" s="219" t="str">
        <f t="shared" si="26"/>
        <v/>
      </c>
      <c r="GG5" s="48">
        <f t="shared" ref="GG5:GG18" si="27">SUM(FM5:GF5)</f>
        <v>7</v>
      </c>
      <c r="GH5" s="216" t="str">
        <f t="shared" ref="GH5:HA5" si="28">IF(E5="P",E40,"")</f>
        <v/>
      </c>
      <c r="GI5" s="217" t="str">
        <f t="shared" si="28"/>
        <v/>
      </c>
      <c r="GJ5" s="217" t="str">
        <f t="shared" si="28"/>
        <v/>
      </c>
      <c r="GK5" s="217" t="str">
        <f t="shared" si="28"/>
        <v/>
      </c>
      <c r="GL5" s="217" t="str">
        <f t="shared" si="28"/>
        <v/>
      </c>
      <c r="GM5" s="217" t="str">
        <f t="shared" si="28"/>
        <v/>
      </c>
      <c r="GN5" s="217" t="str">
        <f t="shared" si="28"/>
        <v/>
      </c>
      <c r="GO5" s="217" t="str">
        <f t="shared" si="28"/>
        <v/>
      </c>
      <c r="GP5" s="217" t="str">
        <f t="shared" si="28"/>
        <v/>
      </c>
      <c r="GQ5" s="217" t="str">
        <f t="shared" si="28"/>
        <v/>
      </c>
      <c r="GR5" s="217" t="str">
        <f t="shared" si="28"/>
        <v/>
      </c>
      <c r="GS5" s="218" t="str">
        <f t="shared" si="28"/>
        <v/>
      </c>
      <c r="GT5" s="218" t="str">
        <f t="shared" si="28"/>
        <v/>
      </c>
      <c r="GU5" s="218" t="str">
        <f t="shared" si="28"/>
        <v/>
      </c>
      <c r="GV5" s="218" t="str">
        <f t="shared" si="28"/>
        <v/>
      </c>
      <c r="GW5" s="218" t="str">
        <f t="shared" si="28"/>
        <v/>
      </c>
      <c r="GX5" s="218" t="str">
        <f t="shared" si="28"/>
        <v/>
      </c>
      <c r="GY5" s="218" t="str">
        <f t="shared" si="28"/>
        <v/>
      </c>
      <c r="GZ5" s="218" t="str">
        <f t="shared" si="28"/>
        <v/>
      </c>
      <c r="HA5" s="219" t="str">
        <f t="shared" si="28"/>
        <v/>
      </c>
      <c r="HB5" s="48">
        <f t="shared" ref="HB5:HB18" si="29">SUM(GH5:HA5)</f>
        <v>0</v>
      </c>
    </row>
    <row r="6" spans="1:210" s="215" customFormat="1" ht="20" customHeight="1" thickBot="1">
      <c r="A6" s="214">
        <f ca="1">('Game Summary'!B6)</f>
        <v>11</v>
      </c>
      <c r="B6" s="610" t="str">
        <f ca="1">('Game Summary'!C6)</f>
        <v>LADY HAWK</v>
      </c>
      <c r="C6" s="611"/>
      <c r="D6" s="612"/>
      <c r="E6" s="218"/>
      <c r="F6" s="218"/>
      <c r="G6" s="218" t="s">
        <v>175</v>
      </c>
      <c r="H6" s="218"/>
      <c r="I6" s="218"/>
      <c r="J6" s="218" t="s">
        <v>175</v>
      </c>
      <c r="K6" s="218"/>
      <c r="L6" s="218" t="s">
        <v>172</v>
      </c>
      <c r="M6" s="218" t="s">
        <v>172</v>
      </c>
      <c r="N6" s="218" t="s">
        <v>173</v>
      </c>
      <c r="O6" s="218"/>
      <c r="P6" s="231"/>
      <c r="Q6" s="231" t="s">
        <v>175</v>
      </c>
      <c r="R6" s="231"/>
      <c r="S6" s="231"/>
      <c r="T6" s="231"/>
      <c r="U6" s="231" t="s">
        <v>175</v>
      </c>
      <c r="V6" s="231"/>
      <c r="W6" s="231"/>
      <c r="X6" s="219"/>
      <c r="Z6" s="216" t="str">
        <f t="shared" ref="Z6:AK6" si="30">IF(E6="J",E20,"")</f>
        <v/>
      </c>
      <c r="AA6" s="217" t="str">
        <f t="shared" si="30"/>
        <v/>
      </c>
      <c r="AB6" s="217" t="str">
        <f t="shared" si="30"/>
        <v/>
      </c>
      <c r="AC6" s="217" t="str">
        <f t="shared" si="30"/>
        <v/>
      </c>
      <c r="AD6" s="217" t="str">
        <f t="shared" si="30"/>
        <v/>
      </c>
      <c r="AE6" s="217" t="str">
        <f t="shared" si="30"/>
        <v/>
      </c>
      <c r="AF6" s="217" t="str">
        <f t="shared" si="30"/>
        <v/>
      </c>
      <c r="AG6" s="217" t="str">
        <f t="shared" si="30"/>
        <v/>
      </c>
      <c r="AH6" s="217" t="str">
        <f t="shared" si="30"/>
        <v/>
      </c>
      <c r="AI6" s="217">
        <f t="shared" si="30"/>
        <v>0</v>
      </c>
      <c r="AJ6" s="217" t="str">
        <f t="shared" si="30"/>
        <v/>
      </c>
      <c r="AK6" s="218" t="str">
        <f t="shared" si="30"/>
        <v/>
      </c>
      <c r="AL6" s="218" t="str">
        <f t="shared" ref="AL6:AS6" si="31">IF(Q6="J",Q20,"")</f>
        <v/>
      </c>
      <c r="AM6" s="218" t="str">
        <f t="shared" si="31"/>
        <v/>
      </c>
      <c r="AN6" s="218" t="str">
        <f t="shared" si="31"/>
        <v/>
      </c>
      <c r="AO6" s="218" t="str">
        <f t="shared" si="31"/>
        <v/>
      </c>
      <c r="AP6" s="218" t="str">
        <f t="shared" si="31"/>
        <v/>
      </c>
      <c r="AQ6" s="218" t="str">
        <f t="shared" si="31"/>
        <v/>
      </c>
      <c r="AR6" s="218" t="str">
        <f t="shared" si="31"/>
        <v/>
      </c>
      <c r="AS6" s="219" t="str">
        <f t="shared" si="31"/>
        <v/>
      </c>
      <c r="AT6" s="48">
        <f t="shared" si="1"/>
        <v>0</v>
      </c>
      <c r="AU6" s="216" t="str">
        <f t="shared" ref="AU6:BE6" si="32">IF(E6="LJ",E20,"")</f>
        <v/>
      </c>
      <c r="AV6" s="217" t="str">
        <f t="shared" si="32"/>
        <v/>
      </c>
      <c r="AW6" s="217">
        <f t="shared" si="32"/>
        <v>4</v>
      </c>
      <c r="AX6" s="217" t="str">
        <f t="shared" si="32"/>
        <v/>
      </c>
      <c r="AY6" s="217" t="str">
        <f t="shared" si="32"/>
        <v/>
      </c>
      <c r="AZ6" s="217">
        <f t="shared" si="32"/>
        <v>2</v>
      </c>
      <c r="BA6" s="217" t="str">
        <f t="shared" si="32"/>
        <v/>
      </c>
      <c r="BB6" s="217" t="str">
        <f t="shared" si="32"/>
        <v/>
      </c>
      <c r="BC6" s="217" t="str">
        <f t="shared" si="32"/>
        <v/>
      </c>
      <c r="BD6" s="217" t="str">
        <f t="shared" si="32"/>
        <v/>
      </c>
      <c r="BE6" s="217" t="str">
        <f t="shared" si="32"/>
        <v/>
      </c>
      <c r="BF6" s="217" t="str">
        <f t="shared" ref="BF6:BN6" si="33">IF(P6="LJ",P20,"")</f>
        <v/>
      </c>
      <c r="BG6" s="217">
        <f t="shared" si="33"/>
        <v>4</v>
      </c>
      <c r="BH6" s="217" t="str">
        <f t="shared" si="33"/>
        <v/>
      </c>
      <c r="BI6" s="217" t="str">
        <f t="shared" si="33"/>
        <v/>
      </c>
      <c r="BJ6" s="217" t="str">
        <f t="shared" si="33"/>
        <v/>
      </c>
      <c r="BK6" s="217">
        <f t="shared" si="33"/>
        <v>2</v>
      </c>
      <c r="BL6" s="217" t="str">
        <f t="shared" si="33"/>
        <v/>
      </c>
      <c r="BM6" s="217" t="str">
        <f t="shared" si="33"/>
        <v/>
      </c>
      <c r="BN6" s="220" t="str">
        <f t="shared" si="33"/>
        <v/>
      </c>
      <c r="BO6" s="48">
        <f t="shared" si="4"/>
        <v>12</v>
      </c>
      <c r="BP6" s="216" t="str">
        <f t="shared" ref="BP6:CA6" si="34">IF(E6="B",E20,"")</f>
        <v/>
      </c>
      <c r="BQ6" s="217" t="str">
        <f t="shared" si="34"/>
        <v/>
      </c>
      <c r="BR6" s="217" t="str">
        <f t="shared" si="34"/>
        <v/>
      </c>
      <c r="BS6" s="217" t="str">
        <f t="shared" si="34"/>
        <v/>
      </c>
      <c r="BT6" s="217" t="str">
        <f t="shared" si="34"/>
        <v/>
      </c>
      <c r="BU6" s="217" t="str">
        <f t="shared" si="34"/>
        <v/>
      </c>
      <c r="BV6" s="217" t="str">
        <f t="shared" si="34"/>
        <v/>
      </c>
      <c r="BW6" s="217">
        <f t="shared" si="34"/>
        <v>0</v>
      </c>
      <c r="BX6" s="217">
        <f t="shared" si="34"/>
        <v>2</v>
      </c>
      <c r="BY6" s="217" t="str">
        <f t="shared" si="34"/>
        <v/>
      </c>
      <c r="BZ6" s="217" t="str">
        <f t="shared" si="34"/>
        <v/>
      </c>
      <c r="CA6" s="218" t="str">
        <f t="shared" si="34"/>
        <v/>
      </c>
      <c r="CB6" s="218" t="str">
        <f t="shared" ref="CB6:CI6" si="35">IF(Q6="B",Q20,"")</f>
        <v/>
      </c>
      <c r="CC6" s="218" t="str">
        <f t="shared" si="35"/>
        <v/>
      </c>
      <c r="CD6" s="218" t="str">
        <f t="shared" si="35"/>
        <v/>
      </c>
      <c r="CE6" s="218" t="str">
        <f t="shared" si="35"/>
        <v/>
      </c>
      <c r="CF6" s="218" t="str">
        <f t="shared" si="35"/>
        <v/>
      </c>
      <c r="CG6" s="218" t="str">
        <f t="shared" si="35"/>
        <v/>
      </c>
      <c r="CH6" s="218" t="str">
        <f t="shared" si="35"/>
        <v/>
      </c>
      <c r="CI6" s="219" t="str">
        <f t="shared" si="35"/>
        <v/>
      </c>
      <c r="CJ6" s="48">
        <f t="shared" si="7"/>
        <v>2</v>
      </c>
      <c r="CK6" s="216" t="str">
        <f t="shared" ref="CK6:CU6" si="36">IF(E6="P",E20,"")</f>
        <v/>
      </c>
      <c r="CL6" s="217" t="str">
        <f t="shared" si="36"/>
        <v/>
      </c>
      <c r="CM6" s="217" t="str">
        <f t="shared" si="36"/>
        <v/>
      </c>
      <c r="CN6" s="217" t="str">
        <f t="shared" si="36"/>
        <v/>
      </c>
      <c r="CO6" s="217" t="str">
        <f t="shared" si="36"/>
        <v/>
      </c>
      <c r="CP6" s="217" t="str">
        <f t="shared" si="36"/>
        <v/>
      </c>
      <c r="CQ6" s="217" t="str">
        <f t="shared" si="36"/>
        <v/>
      </c>
      <c r="CR6" s="217" t="str">
        <f t="shared" si="36"/>
        <v/>
      </c>
      <c r="CS6" s="217" t="str">
        <f t="shared" si="36"/>
        <v/>
      </c>
      <c r="CT6" s="217" t="str">
        <f t="shared" si="36"/>
        <v/>
      </c>
      <c r="CU6" s="217" t="str">
        <f t="shared" si="36"/>
        <v/>
      </c>
      <c r="CV6" s="217" t="str">
        <f t="shared" ref="CV6:DC6" si="37">IF(P6="P",P20,"")</f>
        <v/>
      </c>
      <c r="CW6" s="217" t="str">
        <f t="shared" si="37"/>
        <v/>
      </c>
      <c r="CX6" s="217" t="str">
        <f t="shared" si="37"/>
        <v/>
      </c>
      <c r="CY6" s="217" t="str">
        <f t="shared" si="37"/>
        <v/>
      </c>
      <c r="CZ6" s="217" t="str">
        <f t="shared" si="37"/>
        <v/>
      </c>
      <c r="DA6" s="217" t="str">
        <f t="shared" si="37"/>
        <v/>
      </c>
      <c r="DB6" s="217" t="str">
        <f t="shared" si="37"/>
        <v/>
      </c>
      <c r="DC6" s="217" t="str">
        <f t="shared" si="37"/>
        <v/>
      </c>
      <c r="DD6" s="219" t="str">
        <f>IF(X6="P",X20,"")</f>
        <v/>
      </c>
      <c r="DE6" s="48">
        <f t="shared" si="10"/>
        <v>0</v>
      </c>
      <c r="DG6" s="230">
        <f t="shared" si="11"/>
        <v>5</v>
      </c>
      <c r="DH6" s="218">
        <f t="shared" si="12"/>
        <v>0</v>
      </c>
      <c r="DI6" s="218">
        <f t="shared" si="13"/>
        <v>2</v>
      </c>
      <c r="DJ6" s="231">
        <f t="shared" si="14"/>
        <v>2</v>
      </c>
      <c r="DK6" s="232">
        <f>(SUM(DG6:DI6)/COUNT(E19:X19))</f>
        <v>0.35</v>
      </c>
      <c r="DL6" s="221">
        <f t="shared" ref="DL6:DL18" si="38">COUNTIF(E6:X6,"LJ")</f>
        <v>4</v>
      </c>
      <c r="DM6" s="233">
        <f t="shared" si="15"/>
        <v>0.8</v>
      </c>
      <c r="DN6" s="234">
        <f t="shared" si="16"/>
        <v>12</v>
      </c>
      <c r="DO6" s="235">
        <f t="shared" si="17"/>
        <v>2.4</v>
      </c>
      <c r="DP6" s="48">
        <f t="shared" si="18"/>
        <v>6</v>
      </c>
      <c r="DQ6" s="48">
        <f t="shared" si="19"/>
        <v>2</v>
      </c>
      <c r="DR6" s="48">
        <f t="shared" si="20"/>
        <v>7</v>
      </c>
      <c r="DS6" s="48">
        <f>SUM((DQ6/DJ6)-(D2))</f>
        <v>-1.3684210526315788</v>
      </c>
      <c r="DT6" s="48">
        <f>SUM((DR6/DJ6)-(D22))</f>
        <v>1.5</v>
      </c>
      <c r="DU6" s="236">
        <f t="shared" si="21"/>
        <v>-2.8684210526315788</v>
      </c>
      <c r="DW6" s="216" t="str">
        <f t="shared" ref="DW6:EP6" si="39">IF(E6="J",SUM((E20)-(E40)),"")</f>
        <v/>
      </c>
      <c r="DX6" s="217" t="str">
        <f t="shared" si="39"/>
        <v/>
      </c>
      <c r="DY6" s="217" t="str">
        <f t="shared" si="39"/>
        <v/>
      </c>
      <c r="DZ6" s="217" t="str">
        <f t="shared" si="39"/>
        <v/>
      </c>
      <c r="EA6" s="217" t="str">
        <f t="shared" si="39"/>
        <v/>
      </c>
      <c r="EB6" s="217" t="str">
        <f t="shared" si="39"/>
        <v/>
      </c>
      <c r="EC6" s="217" t="str">
        <f t="shared" si="39"/>
        <v/>
      </c>
      <c r="ED6" s="217" t="str">
        <f t="shared" si="39"/>
        <v/>
      </c>
      <c r="EE6" s="217" t="str">
        <f t="shared" si="39"/>
        <v/>
      </c>
      <c r="EF6" s="217">
        <f t="shared" si="39"/>
        <v>-4</v>
      </c>
      <c r="EG6" s="217" t="str">
        <f t="shared" si="39"/>
        <v/>
      </c>
      <c r="EH6" s="217" t="str">
        <f t="shared" si="39"/>
        <v/>
      </c>
      <c r="EI6" s="217" t="str">
        <f t="shared" si="39"/>
        <v/>
      </c>
      <c r="EJ6" s="217" t="str">
        <f t="shared" si="39"/>
        <v/>
      </c>
      <c r="EK6" s="217" t="str">
        <f t="shared" si="39"/>
        <v/>
      </c>
      <c r="EL6" s="217" t="str">
        <f t="shared" si="39"/>
        <v/>
      </c>
      <c r="EM6" s="217" t="str">
        <f t="shared" si="39"/>
        <v/>
      </c>
      <c r="EN6" s="217" t="str">
        <f t="shared" si="39"/>
        <v/>
      </c>
      <c r="EO6" s="217" t="str">
        <f t="shared" si="39"/>
        <v/>
      </c>
      <c r="EP6" s="220" t="str">
        <f t="shared" si="39"/>
        <v/>
      </c>
      <c r="EQ6" s="48">
        <f t="shared" si="23"/>
        <v>-4</v>
      </c>
      <c r="ER6" s="216" t="str">
        <f t="shared" ref="ER6:FK6" si="40">IF(E6="LJ",SUM((E20)-(E40)),"")</f>
        <v/>
      </c>
      <c r="ES6" s="217" t="str">
        <f t="shared" si="40"/>
        <v/>
      </c>
      <c r="ET6" s="217">
        <f t="shared" si="40"/>
        <v>4</v>
      </c>
      <c r="EU6" s="217" t="str">
        <f t="shared" si="40"/>
        <v/>
      </c>
      <c r="EV6" s="217" t="str">
        <f t="shared" si="40"/>
        <v/>
      </c>
      <c r="EW6" s="217">
        <f t="shared" si="40"/>
        <v>2</v>
      </c>
      <c r="EX6" s="217" t="str">
        <f t="shared" si="40"/>
        <v/>
      </c>
      <c r="EY6" s="217" t="str">
        <f t="shared" si="40"/>
        <v/>
      </c>
      <c r="EZ6" s="217" t="str">
        <f t="shared" si="40"/>
        <v/>
      </c>
      <c r="FA6" s="217" t="str">
        <f t="shared" si="40"/>
        <v/>
      </c>
      <c r="FB6" s="217" t="str">
        <f t="shared" si="40"/>
        <v/>
      </c>
      <c r="FC6" s="217" t="str">
        <f t="shared" si="40"/>
        <v/>
      </c>
      <c r="FD6" s="217">
        <f t="shared" si="40"/>
        <v>4</v>
      </c>
      <c r="FE6" s="217" t="str">
        <f t="shared" si="40"/>
        <v/>
      </c>
      <c r="FF6" s="217" t="str">
        <f t="shared" si="40"/>
        <v/>
      </c>
      <c r="FG6" s="217" t="str">
        <f t="shared" si="40"/>
        <v/>
      </c>
      <c r="FH6" s="217">
        <f t="shared" si="40"/>
        <v>0</v>
      </c>
      <c r="FI6" s="217" t="str">
        <f t="shared" si="40"/>
        <v/>
      </c>
      <c r="FJ6" s="217" t="str">
        <f t="shared" si="40"/>
        <v/>
      </c>
      <c r="FK6" s="220" t="str">
        <f t="shared" si="40"/>
        <v/>
      </c>
      <c r="FL6" s="48">
        <f t="shared" si="25"/>
        <v>10</v>
      </c>
      <c r="FM6" s="216" t="str">
        <f t="shared" ref="FM6:GF6" si="41">IF(E6="B",E40,"")</f>
        <v/>
      </c>
      <c r="FN6" s="217" t="str">
        <f t="shared" si="41"/>
        <v/>
      </c>
      <c r="FO6" s="217" t="str">
        <f t="shared" si="41"/>
        <v/>
      </c>
      <c r="FP6" s="217" t="str">
        <f t="shared" si="41"/>
        <v/>
      </c>
      <c r="FQ6" s="217" t="str">
        <f t="shared" si="41"/>
        <v/>
      </c>
      <c r="FR6" s="217" t="str">
        <f t="shared" si="41"/>
        <v/>
      </c>
      <c r="FS6" s="217" t="str">
        <f t="shared" si="41"/>
        <v/>
      </c>
      <c r="FT6" s="217">
        <f t="shared" si="41"/>
        <v>3</v>
      </c>
      <c r="FU6" s="217">
        <f t="shared" si="41"/>
        <v>4</v>
      </c>
      <c r="FV6" s="217" t="str">
        <f t="shared" si="41"/>
        <v/>
      </c>
      <c r="FW6" s="217" t="str">
        <f t="shared" si="41"/>
        <v/>
      </c>
      <c r="FX6" s="218" t="str">
        <f t="shared" si="41"/>
        <v/>
      </c>
      <c r="FY6" s="218" t="str">
        <f t="shared" si="41"/>
        <v/>
      </c>
      <c r="FZ6" s="218" t="str">
        <f t="shared" si="41"/>
        <v/>
      </c>
      <c r="GA6" s="218" t="str">
        <f t="shared" si="41"/>
        <v/>
      </c>
      <c r="GB6" s="218" t="str">
        <f t="shared" si="41"/>
        <v/>
      </c>
      <c r="GC6" s="218" t="str">
        <f t="shared" si="41"/>
        <v/>
      </c>
      <c r="GD6" s="218" t="str">
        <f t="shared" si="41"/>
        <v/>
      </c>
      <c r="GE6" s="218" t="str">
        <f t="shared" si="41"/>
        <v/>
      </c>
      <c r="GF6" s="219" t="str">
        <f t="shared" si="41"/>
        <v/>
      </c>
      <c r="GG6" s="48">
        <f t="shared" si="27"/>
        <v>7</v>
      </c>
      <c r="GH6" s="216" t="str">
        <f t="shared" ref="GH6:HA6" si="42">IF(E6="P",E40,"")</f>
        <v/>
      </c>
      <c r="GI6" s="217" t="str">
        <f t="shared" si="42"/>
        <v/>
      </c>
      <c r="GJ6" s="217" t="str">
        <f t="shared" si="42"/>
        <v/>
      </c>
      <c r="GK6" s="217" t="str">
        <f t="shared" si="42"/>
        <v/>
      </c>
      <c r="GL6" s="217" t="str">
        <f t="shared" si="42"/>
        <v/>
      </c>
      <c r="GM6" s="217" t="str">
        <f t="shared" si="42"/>
        <v/>
      </c>
      <c r="GN6" s="217" t="str">
        <f t="shared" si="42"/>
        <v/>
      </c>
      <c r="GO6" s="217" t="str">
        <f t="shared" si="42"/>
        <v/>
      </c>
      <c r="GP6" s="217" t="str">
        <f t="shared" si="42"/>
        <v/>
      </c>
      <c r="GQ6" s="217" t="str">
        <f t="shared" si="42"/>
        <v/>
      </c>
      <c r="GR6" s="217" t="str">
        <f t="shared" si="42"/>
        <v/>
      </c>
      <c r="GS6" s="218" t="str">
        <f t="shared" si="42"/>
        <v/>
      </c>
      <c r="GT6" s="218" t="str">
        <f t="shared" si="42"/>
        <v/>
      </c>
      <c r="GU6" s="218" t="str">
        <f t="shared" si="42"/>
        <v/>
      </c>
      <c r="GV6" s="218" t="str">
        <f t="shared" si="42"/>
        <v/>
      </c>
      <c r="GW6" s="218" t="str">
        <f t="shared" si="42"/>
        <v/>
      </c>
      <c r="GX6" s="218" t="str">
        <f t="shared" si="42"/>
        <v/>
      </c>
      <c r="GY6" s="218" t="str">
        <f t="shared" si="42"/>
        <v/>
      </c>
      <c r="GZ6" s="218" t="str">
        <f t="shared" si="42"/>
        <v/>
      </c>
      <c r="HA6" s="219" t="str">
        <f t="shared" si="42"/>
        <v/>
      </c>
      <c r="HB6" s="48">
        <f t="shared" si="29"/>
        <v>0</v>
      </c>
    </row>
    <row r="7" spans="1:210" s="215" customFormat="1" ht="20" customHeight="1" thickBot="1">
      <c r="A7" s="214">
        <f ca="1">('Game Summary'!B7)</f>
        <v>21</v>
      </c>
      <c r="B7" s="610" t="str">
        <f ca="1">('Game Summary'!C7)</f>
        <v>LETHA VENOM</v>
      </c>
      <c r="C7" s="611"/>
      <c r="D7" s="612"/>
      <c r="E7" s="218" t="s">
        <v>172</v>
      </c>
      <c r="F7" s="218" t="s">
        <v>172</v>
      </c>
      <c r="G7" s="218"/>
      <c r="H7" s="218"/>
      <c r="I7" s="218" t="s">
        <v>172</v>
      </c>
      <c r="J7" s="218" t="s">
        <v>172</v>
      </c>
      <c r="K7" s="218" t="s">
        <v>172</v>
      </c>
      <c r="L7" s="218"/>
      <c r="M7" s="218" t="s">
        <v>172</v>
      </c>
      <c r="N7" s="218" t="s">
        <v>172</v>
      </c>
      <c r="O7" s="218"/>
      <c r="P7" s="231"/>
      <c r="Q7" s="231" t="s">
        <v>172</v>
      </c>
      <c r="R7" s="231" t="s">
        <v>172</v>
      </c>
      <c r="S7" s="231"/>
      <c r="T7" s="231"/>
      <c r="U7" s="231"/>
      <c r="V7" s="231"/>
      <c r="W7" s="231" t="s">
        <v>173</v>
      </c>
      <c r="X7" s="219"/>
      <c r="Z7" s="216" t="str">
        <f t="shared" ref="Z7:AK7" si="43">IF(E7="J",E20,"")</f>
        <v/>
      </c>
      <c r="AA7" s="217" t="str">
        <f t="shared" si="43"/>
        <v/>
      </c>
      <c r="AB7" s="217" t="str">
        <f t="shared" si="43"/>
        <v/>
      </c>
      <c r="AC7" s="217" t="str">
        <f t="shared" si="43"/>
        <v/>
      </c>
      <c r="AD7" s="217" t="str">
        <f t="shared" si="43"/>
        <v/>
      </c>
      <c r="AE7" s="217" t="str">
        <f t="shared" si="43"/>
        <v/>
      </c>
      <c r="AF7" s="217" t="str">
        <f t="shared" si="43"/>
        <v/>
      </c>
      <c r="AG7" s="217" t="str">
        <f t="shared" si="43"/>
        <v/>
      </c>
      <c r="AH7" s="217" t="str">
        <f t="shared" si="43"/>
        <v/>
      </c>
      <c r="AI7" s="217" t="str">
        <f t="shared" si="43"/>
        <v/>
      </c>
      <c r="AJ7" s="217" t="str">
        <f t="shared" si="43"/>
        <v/>
      </c>
      <c r="AK7" s="218" t="str">
        <f t="shared" si="43"/>
        <v/>
      </c>
      <c r="AL7" s="218" t="str">
        <f t="shared" ref="AL7:AS7" si="44">IF(Q7="J",Q20,"")</f>
        <v/>
      </c>
      <c r="AM7" s="218" t="str">
        <f t="shared" si="44"/>
        <v/>
      </c>
      <c r="AN7" s="218" t="str">
        <f t="shared" si="44"/>
        <v/>
      </c>
      <c r="AO7" s="218" t="str">
        <f t="shared" si="44"/>
        <v/>
      </c>
      <c r="AP7" s="218" t="str">
        <f t="shared" si="44"/>
        <v/>
      </c>
      <c r="AQ7" s="218" t="str">
        <f t="shared" si="44"/>
        <v/>
      </c>
      <c r="AR7" s="218">
        <f t="shared" si="44"/>
        <v>0</v>
      </c>
      <c r="AS7" s="219" t="str">
        <f t="shared" si="44"/>
        <v/>
      </c>
      <c r="AT7" s="48">
        <f t="shared" si="1"/>
        <v>0</v>
      </c>
      <c r="AU7" s="216" t="str">
        <f t="shared" ref="AU7:BE7" si="45">IF(E7="LJ",E20,"")</f>
        <v/>
      </c>
      <c r="AV7" s="217" t="str">
        <f t="shared" si="45"/>
        <v/>
      </c>
      <c r="AW7" s="217" t="str">
        <f t="shared" si="45"/>
        <v/>
      </c>
      <c r="AX7" s="217" t="str">
        <f t="shared" si="45"/>
        <v/>
      </c>
      <c r="AY7" s="217" t="str">
        <f t="shared" si="45"/>
        <v/>
      </c>
      <c r="AZ7" s="217" t="str">
        <f t="shared" si="45"/>
        <v/>
      </c>
      <c r="BA7" s="217" t="str">
        <f t="shared" si="45"/>
        <v/>
      </c>
      <c r="BB7" s="217" t="str">
        <f t="shared" si="45"/>
        <v/>
      </c>
      <c r="BC7" s="217" t="str">
        <f t="shared" si="45"/>
        <v/>
      </c>
      <c r="BD7" s="217" t="str">
        <f t="shared" si="45"/>
        <v/>
      </c>
      <c r="BE7" s="217" t="str">
        <f t="shared" si="45"/>
        <v/>
      </c>
      <c r="BF7" s="217" t="str">
        <f t="shared" ref="BF7:BN7" si="46">IF(P7="LJ",P20,"")</f>
        <v/>
      </c>
      <c r="BG7" s="217" t="str">
        <f t="shared" si="46"/>
        <v/>
      </c>
      <c r="BH7" s="217" t="str">
        <f t="shared" si="46"/>
        <v/>
      </c>
      <c r="BI7" s="217" t="str">
        <f t="shared" si="46"/>
        <v/>
      </c>
      <c r="BJ7" s="217" t="str">
        <f t="shared" si="46"/>
        <v/>
      </c>
      <c r="BK7" s="217" t="str">
        <f t="shared" si="46"/>
        <v/>
      </c>
      <c r="BL7" s="217" t="str">
        <f t="shared" si="46"/>
        <v/>
      </c>
      <c r="BM7" s="217" t="str">
        <f t="shared" si="46"/>
        <v/>
      </c>
      <c r="BN7" s="220" t="str">
        <f t="shared" si="46"/>
        <v/>
      </c>
      <c r="BO7" s="48">
        <f t="shared" si="4"/>
        <v>0</v>
      </c>
      <c r="BP7" s="216">
        <f t="shared" ref="BP7:CA7" si="47">IF(E7="B",E20,"")</f>
        <v>9</v>
      </c>
      <c r="BQ7" s="217">
        <f t="shared" si="47"/>
        <v>8</v>
      </c>
      <c r="BR7" s="217" t="str">
        <f t="shared" si="47"/>
        <v/>
      </c>
      <c r="BS7" s="217" t="str">
        <f t="shared" si="47"/>
        <v/>
      </c>
      <c r="BT7" s="217">
        <f t="shared" si="47"/>
        <v>2</v>
      </c>
      <c r="BU7" s="217">
        <f t="shared" si="47"/>
        <v>2</v>
      </c>
      <c r="BV7" s="217">
        <f t="shared" si="47"/>
        <v>0</v>
      </c>
      <c r="BW7" s="217" t="str">
        <f t="shared" si="47"/>
        <v/>
      </c>
      <c r="BX7" s="217">
        <f t="shared" si="47"/>
        <v>2</v>
      </c>
      <c r="BY7" s="217">
        <f t="shared" si="47"/>
        <v>0</v>
      </c>
      <c r="BZ7" s="217" t="str">
        <f t="shared" si="47"/>
        <v/>
      </c>
      <c r="CA7" s="218" t="str">
        <f t="shared" si="47"/>
        <v/>
      </c>
      <c r="CB7" s="218">
        <f t="shared" ref="CB7:CI7" si="48">IF(Q7="B",Q20,"")</f>
        <v>4</v>
      </c>
      <c r="CC7" s="218">
        <f t="shared" si="48"/>
        <v>0</v>
      </c>
      <c r="CD7" s="218" t="str">
        <f t="shared" si="48"/>
        <v/>
      </c>
      <c r="CE7" s="218" t="str">
        <f t="shared" si="48"/>
        <v/>
      </c>
      <c r="CF7" s="218" t="str">
        <f t="shared" si="48"/>
        <v/>
      </c>
      <c r="CG7" s="218" t="str">
        <f t="shared" si="48"/>
        <v/>
      </c>
      <c r="CH7" s="218" t="str">
        <f t="shared" si="48"/>
        <v/>
      </c>
      <c r="CI7" s="219" t="str">
        <f t="shared" si="48"/>
        <v/>
      </c>
      <c r="CJ7" s="48">
        <f t="shared" si="7"/>
        <v>27</v>
      </c>
      <c r="CK7" s="216" t="str">
        <f t="shared" ref="CK7:CU7" si="49">IF(E7="P",E20,"")</f>
        <v/>
      </c>
      <c r="CL7" s="217" t="str">
        <f t="shared" si="49"/>
        <v/>
      </c>
      <c r="CM7" s="217" t="str">
        <f t="shared" si="49"/>
        <v/>
      </c>
      <c r="CN7" s="217" t="str">
        <f t="shared" si="49"/>
        <v/>
      </c>
      <c r="CO7" s="217" t="str">
        <f t="shared" si="49"/>
        <v/>
      </c>
      <c r="CP7" s="217" t="str">
        <f t="shared" si="49"/>
        <v/>
      </c>
      <c r="CQ7" s="217" t="str">
        <f t="shared" si="49"/>
        <v/>
      </c>
      <c r="CR7" s="217" t="str">
        <f t="shared" si="49"/>
        <v/>
      </c>
      <c r="CS7" s="217" t="str">
        <f t="shared" si="49"/>
        <v/>
      </c>
      <c r="CT7" s="217" t="str">
        <f t="shared" si="49"/>
        <v/>
      </c>
      <c r="CU7" s="217" t="str">
        <f t="shared" si="49"/>
        <v/>
      </c>
      <c r="CV7" s="217" t="str">
        <f t="shared" ref="CV7:DC7" si="50">IF(P7="P",P20,"")</f>
        <v/>
      </c>
      <c r="CW7" s="217" t="str">
        <f t="shared" si="50"/>
        <v/>
      </c>
      <c r="CX7" s="217" t="str">
        <f t="shared" si="50"/>
        <v/>
      </c>
      <c r="CY7" s="217" t="str">
        <f t="shared" si="50"/>
        <v/>
      </c>
      <c r="CZ7" s="217" t="str">
        <f t="shared" si="50"/>
        <v/>
      </c>
      <c r="DA7" s="217" t="str">
        <f t="shared" si="50"/>
        <v/>
      </c>
      <c r="DB7" s="217" t="str">
        <f t="shared" si="50"/>
        <v/>
      </c>
      <c r="DC7" s="217" t="str">
        <f t="shared" si="50"/>
        <v/>
      </c>
      <c r="DD7" s="219" t="str">
        <f>IF(X7="P",X20,"")</f>
        <v/>
      </c>
      <c r="DE7" s="48">
        <f t="shared" si="10"/>
        <v>0</v>
      </c>
      <c r="DG7" s="230">
        <f t="shared" si="11"/>
        <v>1</v>
      </c>
      <c r="DH7" s="218">
        <f t="shared" si="12"/>
        <v>0</v>
      </c>
      <c r="DI7" s="218">
        <f t="shared" si="13"/>
        <v>9</v>
      </c>
      <c r="DJ7" s="231">
        <f t="shared" si="14"/>
        <v>9</v>
      </c>
      <c r="DK7" s="232">
        <f>(SUM(DG7:DI7)/COUNT(E19:X19))</f>
        <v>0.5</v>
      </c>
      <c r="DL7" s="221">
        <f t="shared" si="38"/>
        <v>0</v>
      </c>
      <c r="DM7" s="233">
        <f t="shared" si="15"/>
        <v>0</v>
      </c>
      <c r="DN7" s="234">
        <f t="shared" si="16"/>
        <v>0</v>
      </c>
      <c r="DO7" s="235">
        <f t="shared" si="17"/>
        <v>0</v>
      </c>
      <c r="DP7" s="48">
        <f t="shared" si="18"/>
        <v>-7</v>
      </c>
      <c r="DQ7" s="48">
        <f t="shared" si="19"/>
        <v>27</v>
      </c>
      <c r="DR7" s="48">
        <f t="shared" si="20"/>
        <v>18</v>
      </c>
      <c r="DS7" s="48">
        <f>SUM((DQ7/DJ7)-(D2))</f>
        <v>0.63157894736842124</v>
      </c>
      <c r="DT7" s="48">
        <f>SUM((DR7/DJ7)-(D22))</f>
        <v>0</v>
      </c>
      <c r="DU7" s="236">
        <f t="shared" si="21"/>
        <v>0.63157894736842124</v>
      </c>
      <c r="DW7" s="216" t="str">
        <f t="shared" ref="DW7:EP7" si="51">IF(E7="J",SUM((E20)-(E40)),"")</f>
        <v/>
      </c>
      <c r="DX7" s="217" t="str">
        <f t="shared" si="51"/>
        <v/>
      </c>
      <c r="DY7" s="217" t="str">
        <f t="shared" si="51"/>
        <v/>
      </c>
      <c r="DZ7" s="217" t="str">
        <f t="shared" si="51"/>
        <v/>
      </c>
      <c r="EA7" s="217" t="str">
        <f t="shared" si="51"/>
        <v/>
      </c>
      <c r="EB7" s="217" t="str">
        <f t="shared" si="51"/>
        <v/>
      </c>
      <c r="EC7" s="217" t="str">
        <f t="shared" si="51"/>
        <v/>
      </c>
      <c r="ED7" s="217" t="str">
        <f t="shared" si="51"/>
        <v/>
      </c>
      <c r="EE7" s="217" t="str">
        <f t="shared" si="51"/>
        <v/>
      </c>
      <c r="EF7" s="217" t="str">
        <f t="shared" si="51"/>
        <v/>
      </c>
      <c r="EG7" s="217" t="str">
        <f t="shared" si="51"/>
        <v/>
      </c>
      <c r="EH7" s="217" t="str">
        <f t="shared" si="51"/>
        <v/>
      </c>
      <c r="EI7" s="217" t="str">
        <f t="shared" si="51"/>
        <v/>
      </c>
      <c r="EJ7" s="217" t="str">
        <f t="shared" si="51"/>
        <v/>
      </c>
      <c r="EK7" s="217" t="str">
        <f t="shared" si="51"/>
        <v/>
      </c>
      <c r="EL7" s="217" t="str">
        <f t="shared" si="51"/>
        <v/>
      </c>
      <c r="EM7" s="217" t="str">
        <f t="shared" si="51"/>
        <v/>
      </c>
      <c r="EN7" s="217" t="str">
        <f t="shared" si="51"/>
        <v/>
      </c>
      <c r="EO7" s="217">
        <f t="shared" si="51"/>
        <v>-7</v>
      </c>
      <c r="EP7" s="220" t="str">
        <f t="shared" si="51"/>
        <v/>
      </c>
      <c r="EQ7" s="48">
        <f t="shared" si="23"/>
        <v>-7</v>
      </c>
      <c r="ER7" s="216" t="str">
        <f t="shared" ref="ER7:FK7" si="52">IF(E7="LJ",SUM((E20)-(E40)),"")</f>
        <v/>
      </c>
      <c r="ES7" s="217" t="str">
        <f t="shared" si="52"/>
        <v/>
      </c>
      <c r="ET7" s="217" t="str">
        <f t="shared" si="52"/>
        <v/>
      </c>
      <c r="EU7" s="217" t="str">
        <f t="shared" si="52"/>
        <v/>
      </c>
      <c r="EV7" s="217" t="str">
        <f t="shared" si="52"/>
        <v/>
      </c>
      <c r="EW7" s="217" t="str">
        <f t="shared" si="52"/>
        <v/>
      </c>
      <c r="EX7" s="217" t="str">
        <f t="shared" si="52"/>
        <v/>
      </c>
      <c r="EY7" s="217" t="str">
        <f t="shared" si="52"/>
        <v/>
      </c>
      <c r="EZ7" s="217" t="str">
        <f t="shared" si="52"/>
        <v/>
      </c>
      <c r="FA7" s="217" t="str">
        <f t="shared" si="52"/>
        <v/>
      </c>
      <c r="FB7" s="217" t="str">
        <f t="shared" si="52"/>
        <v/>
      </c>
      <c r="FC7" s="217" t="str">
        <f t="shared" si="52"/>
        <v/>
      </c>
      <c r="FD7" s="217" t="str">
        <f t="shared" si="52"/>
        <v/>
      </c>
      <c r="FE7" s="217" t="str">
        <f t="shared" si="52"/>
        <v/>
      </c>
      <c r="FF7" s="217" t="str">
        <f t="shared" si="52"/>
        <v/>
      </c>
      <c r="FG7" s="217" t="str">
        <f t="shared" si="52"/>
        <v/>
      </c>
      <c r="FH7" s="217" t="str">
        <f t="shared" si="52"/>
        <v/>
      </c>
      <c r="FI7" s="217" t="str">
        <f t="shared" si="52"/>
        <v/>
      </c>
      <c r="FJ7" s="217" t="str">
        <f t="shared" si="52"/>
        <v/>
      </c>
      <c r="FK7" s="220" t="str">
        <f t="shared" si="52"/>
        <v/>
      </c>
      <c r="FL7" s="48">
        <f t="shared" si="25"/>
        <v>0</v>
      </c>
      <c r="FM7" s="216">
        <f t="shared" ref="FM7:GF7" si="53">IF(E7="B",E40,"")</f>
        <v>0</v>
      </c>
      <c r="FN7" s="217">
        <f t="shared" si="53"/>
        <v>5</v>
      </c>
      <c r="FO7" s="217" t="str">
        <f t="shared" si="53"/>
        <v/>
      </c>
      <c r="FP7" s="217" t="str">
        <f t="shared" si="53"/>
        <v/>
      </c>
      <c r="FQ7" s="217">
        <f t="shared" si="53"/>
        <v>3</v>
      </c>
      <c r="FR7" s="217">
        <f t="shared" si="53"/>
        <v>0</v>
      </c>
      <c r="FS7" s="217">
        <f t="shared" si="53"/>
        <v>0</v>
      </c>
      <c r="FT7" s="217" t="str">
        <f t="shared" si="53"/>
        <v/>
      </c>
      <c r="FU7" s="217">
        <f t="shared" si="53"/>
        <v>4</v>
      </c>
      <c r="FV7" s="217">
        <f t="shared" si="53"/>
        <v>4</v>
      </c>
      <c r="FW7" s="217" t="str">
        <f t="shared" si="53"/>
        <v/>
      </c>
      <c r="FX7" s="218" t="str">
        <f t="shared" si="53"/>
        <v/>
      </c>
      <c r="FY7" s="218">
        <f t="shared" si="53"/>
        <v>0</v>
      </c>
      <c r="FZ7" s="218">
        <f t="shared" si="53"/>
        <v>2</v>
      </c>
      <c r="GA7" s="218" t="str">
        <f t="shared" si="53"/>
        <v/>
      </c>
      <c r="GB7" s="218" t="str">
        <f t="shared" si="53"/>
        <v/>
      </c>
      <c r="GC7" s="218" t="str">
        <f t="shared" si="53"/>
        <v/>
      </c>
      <c r="GD7" s="218" t="str">
        <f t="shared" si="53"/>
        <v/>
      </c>
      <c r="GE7" s="218" t="str">
        <f t="shared" si="53"/>
        <v/>
      </c>
      <c r="GF7" s="219" t="str">
        <f t="shared" si="53"/>
        <v/>
      </c>
      <c r="GG7" s="48">
        <f t="shared" si="27"/>
        <v>18</v>
      </c>
      <c r="GH7" s="216" t="str">
        <f t="shared" ref="GH7:HA7" si="54">IF(E7="P",E40,"")</f>
        <v/>
      </c>
      <c r="GI7" s="217" t="str">
        <f t="shared" si="54"/>
        <v/>
      </c>
      <c r="GJ7" s="217" t="str">
        <f t="shared" si="54"/>
        <v/>
      </c>
      <c r="GK7" s="217" t="str">
        <f t="shared" si="54"/>
        <v/>
      </c>
      <c r="GL7" s="217" t="str">
        <f t="shared" si="54"/>
        <v/>
      </c>
      <c r="GM7" s="217" t="str">
        <f t="shared" si="54"/>
        <v/>
      </c>
      <c r="GN7" s="217" t="str">
        <f t="shared" si="54"/>
        <v/>
      </c>
      <c r="GO7" s="217" t="str">
        <f t="shared" si="54"/>
        <v/>
      </c>
      <c r="GP7" s="217" t="str">
        <f t="shared" si="54"/>
        <v/>
      </c>
      <c r="GQ7" s="217" t="str">
        <f t="shared" si="54"/>
        <v/>
      </c>
      <c r="GR7" s="217" t="str">
        <f t="shared" si="54"/>
        <v/>
      </c>
      <c r="GS7" s="218" t="str">
        <f t="shared" si="54"/>
        <v/>
      </c>
      <c r="GT7" s="218" t="str">
        <f t="shared" si="54"/>
        <v/>
      </c>
      <c r="GU7" s="218" t="str">
        <f t="shared" si="54"/>
        <v/>
      </c>
      <c r="GV7" s="218" t="str">
        <f t="shared" si="54"/>
        <v/>
      </c>
      <c r="GW7" s="218" t="str">
        <f t="shared" si="54"/>
        <v/>
      </c>
      <c r="GX7" s="218" t="str">
        <f t="shared" si="54"/>
        <v/>
      </c>
      <c r="GY7" s="218" t="str">
        <f t="shared" si="54"/>
        <v/>
      </c>
      <c r="GZ7" s="218" t="str">
        <f t="shared" si="54"/>
        <v/>
      </c>
      <c r="HA7" s="219" t="str">
        <f t="shared" si="54"/>
        <v/>
      </c>
      <c r="HB7" s="48">
        <f t="shared" si="29"/>
        <v>0</v>
      </c>
    </row>
    <row r="8" spans="1:210" s="215" customFormat="1" ht="20" customHeight="1" thickBot="1">
      <c r="A8" s="214">
        <f ca="1">('Game Summary'!B8)</f>
        <v>33</v>
      </c>
      <c r="B8" s="610" t="str">
        <f ca="1">('Game Summary'!C8)</f>
        <v>JAVELIN</v>
      </c>
      <c r="C8" s="611"/>
      <c r="D8" s="612"/>
      <c r="E8" s="218"/>
      <c r="F8" s="218"/>
      <c r="G8" s="218" t="s">
        <v>172</v>
      </c>
      <c r="H8" s="218" t="s">
        <v>172</v>
      </c>
      <c r="I8" s="218" t="s">
        <v>172</v>
      </c>
      <c r="J8" s="218"/>
      <c r="K8" s="218" t="s">
        <v>173</v>
      </c>
      <c r="L8" s="218"/>
      <c r="M8" s="218"/>
      <c r="N8" s="218"/>
      <c r="O8" s="218" t="s">
        <v>172</v>
      </c>
      <c r="P8" s="231" t="s">
        <v>172</v>
      </c>
      <c r="Q8" s="231"/>
      <c r="R8" s="231" t="s">
        <v>173</v>
      </c>
      <c r="S8" s="231"/>
      <c r="T8" s="231"/>
      <c r="U8" s="231" t="s">
        <v>172</v>
      </c>
      <c r="V8" s="231" t="s">
        <v>172</v>
      </c>
      <c r="W8" s="231"/>
      <c r="X8" s="219"/>
      <c r="Z8" s="216" t="str">
        <f t="shared" ref="Z8:AK8" si="55">IF(E8="J",E20,"")</f>
        <v/>
      </c>
      <c r="AA8" s="217" t="str">
        <f t="shared" si="55"/>
        <v/>
      </c>
      <c r="AB8" s="217" t="str">
        <f t="shared" si="55"/>
        <v/>
      </c>
      <c r="AC8" s="217" t="str">
        <f t="shared" si="55"/>
        <v/>
      </c>
      <c r="AD8" s="217" t="str">
        <f t="shared" si="55"/>
        <v/>
      </c>
      <c r="AE8" s="217" t="str">
        <f t="shared" si="55"/>
        <v/>
      </c>
      <c r="AF8" s="217">
        <f t="shared" si="55"/>
        <v>0</v>
      </c>
      <c r="AG8" s="217" t="str">
        <f t="shared" si="55"/>
        <v/>
      </c>
      <c r="AH8" s="217" t="str">
        <f t="shared" si="55"/>
        <v/>
      </c>
      <c r="AI8" s="217" t="str">
        <f t="shared" si="55"/>
        <v/>
      </c>
      <c r="AJ8" s="217" t="str">
        <f t="shared" si="55"/>
        <v/>
      </c>
      <c r="AK8" s="218" t="str">
        <f t="shared" si="55"/>
        <v/>
      </c>
      <c r="AL8" s="218" t="str">
        <f t="shared" ref="AL8:AS8" si="56">IF(Q8="J",Q20,"")</f>
        <v/>
      </c>
      <c r="AM8" s="218">
        <f t="shared" si="56"/>
        <v>0</v>
      </c>
      <c r="AN8" s="218" t="str">
        <f t="shared" si="56"/>
        <v/>
      </c>
      <c r="AO8" s="218" t="str">
        <f t="shared" si="56"/>
        <v/>
      </c>
      <c r="AP8" s="218" t="str">
        <f t="shared" si="56"/>
        <v/>
      </c>
      <c r="AQ8" s="218" t="str">
        <f t="shared" si="56"/>
        <v/>
      </c>
      <c r="AR8" s="218" t="str">
        <f t="shared" si="56"/>
        <v/>
      </c>
      <c r="AS8" s="219" t="str">
        <f t="shared" si="56"/>
        <v/>
      </c>
      <c r="AT8" s="48">
        <f t="shared" si="1"/>
        <v>0</v>
      </c>
      <c r="AU8" s="216" t="str">
        <f t="shared" ref="AU8:BE8" si="57">IF(E8="LJ",E20,"")</f>
        <v/>
      </c>
      <c r="AV8" s="217" t="str">
        <f t="shared" si="57"/>
        <v/>
      </c>
      <c r="AW8" s="217" t="str">
        <f t="shared" si="57"/>
        <v/>
      </c>
      <c r="AX8" s="217" t="str">
        <f t="shared" si="57"/>
        <v/>
      </c>
      <c r="AY8" s="217" t="str">
        <f t="shared" si="57"/>
        <v/>
      </c>
      <c r="AZ8" s="217" t="str">
        <f t="shared" si="57"/>
        <v/>
      </c>
      <c r="BA8" s="217" t="str">
        <f t="shared" si="57"/>
        <v/>
      </c>
      <c r="BB8" s="217" t="str">
        <f t="shared" si="57"/>
        <v/>
      </c>
      <c r="BC8" s="217" t="str">
        <f t="shared" si="57"/>
        <v/>
      </c>
      <c r="BD8" s="217" t="str">
        <f t="shared" si="57"/>
        <v/>
      </c>
      <c r="BE8" s="217" t="str">
        <f t="shared" si="57"/>
        <v/>
      </c>
      <c r="BF8" s="217" t="str">
        <f t="shared" ref="BF8:BN8" si="58">IF(P8="LJ",P20,"")</f>
        <v/>
      </c>
      <c r="BG8" s="217" t="str">
        <f t="shared" si="58"/>
        <v/>
      </c>
      <c r="BH8" s="217" t="str">
        <f t="shared" si="58"/>
        <v/>
      </c>
      <c r="BI8" s="217" t="str">
        <f t="shared" si="58"/>
        <v/>
      </c>
      <c r="BJ8" s="217" t="str">
        <f t="shared" si="58"/>
        <v/>
      </c>
      <c r="BK8" s="217" t="str">
        <f t="shared" si="58"/>
        <v/>
      </c>
      <c r="BL8" s="217" t="str">
        <f t="shared" si="58"/>
        <v/>
      </c>
      <c r="BM8" s="217" t="str">
        <f t="shared" si="58"/>
        <v/>
      </c>
      <c r="BN8" s="220" t="str">
        <f t="shared" si="58"/>
        <v/>
      </c>
      <c r="BO8" s="48">
        <f t="shared" si="4"/>
        <v>0</v>
      </c>
      <c r="BP8" s="216" t="str">
        <f t="shared" ref="BP8:CA8" si="59">IF(E8="B",E20,"")</f>
        <v/>
      </c>
      <c r="BQ8" s="217" t="str">
        <f t="shared" si="59"/>
        <v/>
      </c>
      <c r="BR8" s="217">
        <f t="shared" si="59"/>
        <v>4</v>
      </c>
      <c r="BS8" s="217">
        <f t="shared" si="59"/>
        <v>3</v>
      </c>
      <c r="BT8" s="217">
        <f t="shared" si="59"/>
        <v>2</v>
      </c>
      <c r="BU8" s="217" t="str">
        <f t="shared" si="59"/>
        <v/>
      </c>
      <c r="BV8" s="217" t="str">
        <f t="shared" si="59"/>
        <v/>
      </c>
      <c r="BW8" s="217" t="str">
        <f t="shared" si="59"/>
        <v/>
      </c>
      <c r="BX8" s="217" t="str">
        <f t="shared" si="59"/>
        <v/>
      </c>
      <c r="BY8" s="217" t="str">
        <f t="shared" si="59"/>
        <v/>
      </c>
      <c r="BZ8" s="217">
        <f t="shared" si="59"/>
        <v>0</v>
      </c>
      <c r="CA8" s="218">
        <f t="shared" si="59"/>
        <v>0</v>
      </c>
      <c r="CB8" s="218" t="str">
        <f t="shared" ref="CB8:CH8" si="60">IF(Q8="B",Q20,"")</f>
        <v/>
      </c>
      <c r="CC8" s="218" t="str">
        <f t="shared" si="60"/>
        <v/>
      </c>
      <c r="CD8" s="218" t="str">
        <f t="shared" si="60"/>
        <v/>
      </c>
      <c r="CE8" s="218" t="str">
        <f t="shared" si="60"/>
        <v/>
      </c>
      <c r="CF8" s="218">
        <f t="shared" si="60"/>
        <v>2</v>
      </c>
      <c r="CG8" s="218">
        <f t="shared" si="60"/>
        <v>4</v>
      </c>
      <c r="CH8" s="218" t="str">
        <f t="shared" si="60"/>
        <v/>
      </c>
      <c r="CI8" s="219" t="str">
        <f>IF(X8="B",X20,"")</f>
        <v/>
      </c>
      <c r="CJ8" s="48">
        <f t="shared" si="7"/>
        <v>15</v>
      </c>
      <c r="CK8" s="216" t="str">
        <f t="shared" ref="CK8:CU8" si="61">IF(E8="P",E20,"")</f>
        <v/>
      </c>
      <c r="CL8" s="217" t="str">
        <f t="shared" si="61"/>
        <v/>
      </c>
      <c r="CM8" s="217" t="str">
        <f t="shared" si="61"/>
        <v/>
      </c>
      <c r="CN8" s="217" t="str">
        <f t="shared" si="61"/>
        <v/>
      </c>
      <c r="CO8" s="217" t="str">
        <f t="shared" si="61"/>
        <v/>
      </c>
      <c r="CP8" s="217" t="str">
        <f t="shared" si="61"/>
        <v/>
      </c>
      <c r="CQ8" s="217" t="str">
        <f t="shared" si="61"/>
        <v/>
      </c>
      <c r="CR8" s="217" t="str">
        <f t="shared" si="61"/>
        <v/>
      </c>
      <c r="CS8" s="217" t="str">
        <f t="shared" si="61"/>
        <v/>
      </c>
      <c r="CT8" s="217" t="str">
        <f t="shared" si="61"/>
        <v/>
      </c>
      <c r="CU8" s="217" t="str">
        <f t="shared" si="61"/>
        <v/>
      </c>
      <c r="CV8" s="217" t="str">
        <f t="shared" ref="CV8:DC8" si="62">IF(P8="P",P20,"")</f>
        <v/>
      </c>
      <c r="CW8" s="217" t="str">
        <f t="shared" si="62"/>
        <v/>
      </c>
      <c r="CX8" s="217" t="str">
        <f t="shared" si="62"/>
        <v/>
      </c>
      <c r="CY8" s="217" t="str">
        <f t="shared" si="62"/>
        <v/>
      </c>
      <c r="CZ8" s="217" t="str">
        <f t="shared" si="62"/>
        <v/>
      </c>
      <c r="DA8" s="217" t="str">
        <f t="shared" si="62"/>
        <v/>
      </c>
      <c r="DB8" s="217" t="str">
        <f t="shared" si="62"/>
        <v/>
      </c>
      <c r="DC8" s="217" t="str">
        <f t="shared" si="62"/>
        <v/>
      </c>
      <c r="DD8" s="219" t="str">
        <f>IF(X8="P",X20,"")</f>
        <v/>
      </c>
      <c r="DE8" s="48">
        <f t="shared" si="10"/>
        <v>0</v>
      </c>
      <c r="DG8" s="230">
        <f t="shared" si="11"/>
        <v>2</v>
      </c>
      <c r="DH8" s="218">
        <f t="shared" si="12"/>
        <v>0</v>
      </c>
      <c r="DI8" s="218">
        <f t="shared" si="13"/>
        <v>7</v>
      </c>
      <c r="DJ8" s="231">
        <f t="shared" si="14"/>
        <v>7</v>
      </c>
      <c r="DK8" s="232">
        <f>(SUM(DG8:DI8)/COUNT(E19:X19))</f>
        <v>0.45</v>
      </c>
      <c r="DL8" s="221">
        <f t="shared" si="38"/>
        <v>0</v>
      </c>
      <c r="DM8" s="233">
        <f t="shared" si="15"/>
        <v>0</v>
      </c>
      <c r="DN8" s="234">
        <f t="shared" si="16"/>
        <v>0</v>
      </c>
      <c r="DO8" s="235">
        <f t="shared" si="17"/>
        <v>0</v>
      </c>
      <c r="DP8" s="48">
        <f t="shared" si="18"/>
        <v>-2</v>
      </c>
      <c r="DQ8" s="48">
        <f t="shared" si="19"/>
        <v>15</v>
      </c>
      <c r="DR8" s="48">
        <f t="shared" si="20"/>
        <v>10</v>
      </c>
      <c r="DS8" s="48">
        <f>SUM((DQ8/DJ8)-(D2))</f>
        <v>-0.22556390977443597</v>
      </c>
      <c r="DT8" s="48">
        <f>SUM((DR8/DJ8)-(D22))</f>
        <v>-0.5714285714285714</v>
      </c>
      <c r="DU8" s="236">
        <f t="shared" si="21"/>
        <v>0.34586466165413543</v>
      </c>
      <c r="DW8" s="216" t="str">
        <f t="shared" ref="DW8:EP8" si="63">IF(E8="J",SUM((E20)-(E40)),"")</f>
        <v/>
      </c>
      <c r="DX8" s="217" t="str">
        <f t="shared" si="63"/>
        <v/>
      </c>
      <c r="DY8" s="217" t="str">
        <f t="shared" si="63"/>
        <v/>
      </c>
      <c r="DZ8" s="217" t="str">
        <f t="shared" si="63"/>
        <v/>
      </c>
      <c r="EA8" s="217" t="str">
        <f t="shared" si="63"/>
        <v/>
      </c>
      <c r="EB8" s="217" t="str">
        <f t="shared" si="63"/>
        <v/>
      </c>
      <c r="EC8" s="217">
        <f t="shared" si="63"/>
        <v>0</v>
      </c>
      <c r="ED8" s="217" t="str">
        <f t="shared" si="63"/>
        <v/>
      </c>
      <c r="EE8" s="217" t="str">
        <f t="shared" si="63"/>
        <v/>
      </c>
      <c r="EF8" s="217" t="str">
        <f t="shared" si="63"/>
        <v/>
      </c>
      <c r="EG8" s="217" t="str">
        <f t="shared" si="63"/>
        <v/>
      </c>
      <c r="EH8" s="217" t="str">
        <f t="shared" si="63"/>
        <v/>
      </c>
      <c r="EI8" s="217" t="str">
        <f t="shared" si="63"/>
        <v/>
      </c>
      <c r="EJ8" s="217">
        <f t="shared" si="63"/>
        <v>-2</v>
      </c>
      <c r="EK8" s="217" t="str">
        <f t="shared" si="63"/>
        <v/>
      </c>
      <c r="EL8" s="217" t="str">
        <f t="shared" si="63"/>
        <v/>
      </c>
      <c r="EM8" s="217" t="str">
        <f t="shared" si="63"/>
        <v/>
      </c>
      <c r="EN8" s="217" t="str">
        <f t="shared" si="63"/>
        <v/>
      </c>
      <c r="EO8" s="217" t="str">
        <f t="shared" si="63"/>
        <v/>
      </c>
      <c r="EP8" s="220" t="str">
        <f t="shared" si="63"/>
        <v/>
      </c>
      <c r="EQ8" s="48">
        <f t="shared" si="23"/>
        <v>-2</v>
      </c>
      <c r="ER8" s="216" t="str">
        <f t="shared" ref="ER8:FK8" si="64">IF(E8="LJ",SUM((E20)-(E40)),"")</f>
        <v/>
      </c>
      <c r="ES8" s="217" t="str">
        <f t="shared" si="64"/>
        <v/>
      </c>
      <c r="ET8" s="217" t="str">
        <f t="shared" si="64"/>
        <v/>
      </c>
      <c r="EU8" s="217" t="str">
        <f t="shared" si="64"/>
        <v/>
      </c>
      <c r="EV8" s="217" t="str">
        <f t="shared" si="64"/>
        <v/>
      </c>
      <c r="EW8" s="217" t="str">
        <f t="shared" si="64"/>
        <v/>
      </c>
      <c r="EX8" s="217" t="str">
        <f t="shared" si="64"/>
        <v/>
      </c>
      <c r="EY8" s="217" t="str">
        <f t="shared" si="64"/>
        <v/>
      </c>
      <c r="EZ8" s="217" t="str">
        <f t="shared" si="64"/>
        <v/>
      </c>
      <c r="FA8" s="217" t="str">
        <f t="shared" si="64"/>
        <v/>
      </c>
      <c r="FB8" s="217" t="str">
        <f t="shared" si="64"/>
        <v/>
      </c>
      <c r="FC8" s="217" t="str">
        <f t="shared" si="64"/>
        <v/>
      </c>
      <c r="FD8" s="217" t="str">
        <f t="shared" si="64"/>
        <v/>
      </c>
      <c r="FE8" s="217" t="str">
        <f t="shared" si="64"/>
        <v/>
      </c>
      <c r="FF8" s="217" t="str">
        <f t="shared" si="64"/>
        <v/>
      </c>
      <c r="FG8" s="217" t="str">
        <f t="shared" si="64"/>
        <v/>
      </c>
      <c r="FH8" s="217" t="str">
        <f t="shared" si="64"/>
        <v/>
      </c>
      <c r="FI8" s="217" t="str">
        <f t="shared" si="64"/>
        <v/>
      </c>
      <c r="FJ8" s="217" t="str">
        <f t="shared" si="64"/>
        <v/>
      </c>
      <c r="FK8" s="220" t="str">
        <f t="shared" si="64"/>
        <v/>
      </c>
      <c r="FL8" s="48">
        <f t="shared" si="25"/>
        <v>0</v>
      </c>
      <c r="FM8" s="216" t="str">
        <f t="shared" ref="FM8:GF8" si="65">IF(E8="B",E40,"")</f>
        <v/>
      </c>
      <c r="FN8" s="217" t="str">
        <f t="shared" si="65"/>
        <v/>
      </c>
      <c r="FO8" s="217">
        <f t="shared" si="65"/>
        <v>0</v>
      </c>
      <c r="FP8" s="217">
        <f t="shared" si="65"/>
        <v>0</v>
      </c>
      <c r="FQ8" s="217">
        <f t="shared" si="65"/>
        <v>3</v>
      </c>
      <c r="FR8" s="217" t="str">
        <f t="shared" si="65"/>
        <v/>
      </c>
      <c r="FS8" s="217" t="str">
        <f t="shared" si="65"/>
        <v/>
      </c>
      <c r="FT8" s="217" t="str">
        <f t="shared" si="65"/>
        <v/>
      </c>
      <c r="FU8" s="217" t="str">
        <f t="shared" si="65"/>
        <v/>
      </c>
      <c r="FV8" s="217" t="str">
        <f t="shared" si="65"/>
        <v/>
      </c>
      <c r="FW8" s="217">
        <f t="shared" si="65"/>
        <v>4</v>
      </c>
      <c r="FX8" s="218">
        <f t="shared" si="65"/>
        <v>0</v>
      </c>
      <c r="FY8" s="218" t="str">
        <f t="shared" si="65"/>
        <v/>
      </c>
      <c r="FZ8" s="218" t="str">
        <f t="shared" si="65"/>
        <v/>
      </c>
      <c r="GA8" s="218" t="str">
        <f t="shared" si="65"/>
        <v/>
      </c>
      <c r="GB8" s="218" t="str">
        <f t="shared" si="65"/>
        <v/>
      </c>
      <c r="GC8" s="218">
        <f t="shared" si="65"/>
        <v>2</v>
      </c>
      <c r="GD8" s="218">
        <f t="shared" si="65"/>
        <v>1</v>
      </c>
      <c r="GE8" s="218" t="str">
        <f t="shared" si="65"/>
        <v/>
      </c>
      <c r="GF8" s="219" t="str">
        <f t="shared" si="65"/>
        <v/>
      </c>
      <c r="GG8" s="48">
        <f t="shared" si="27"/>
        <v>10</v>
      </c>
      <c r="GH8" s="216" t="str">
        <f t="shared" ref="GH8:HA8" si="66">IF(E8="P",E40,"")</f>
        <v/>
      </c>
      <c r="GI8" s="217" t="str">
        <f t="shared" si="66"/>
        <v/>
      </c>
      <c r="GJ8" s="217" t="str">
        <f t="shared" si="66"/>
        <v/>
      </c>
      <c r="GK8" s="217" t="str">
        <f t="shared" si="66"/>
        <v/>
      </c>
      <c r="GL8" s="217" t="str">
        <f t="shared" si="66"/>
        <v/>
      </c>
      <c r="GM8" s="217" t="str">
        <f t="shared" si="66"/>
        <v/>
      </c>
      <c r="GN8" s="217" t="str">
        <f t="shared" si="66"/>
        <v/>
      </c>
      <c r="GO8" s="217" t="str">
        <f t="shared" si="66"/>
        <v/>
      </c>
      <c r="GP8" s="217" t="str">
        <f t="shared" si="66"/>
        <v/>
      </c>
      <c r="GQ8" s="217" t="str">
        <f t="shared" si="66"/>
        <v/>
      </c>
      <c r="GR8" s="217" t="str">
        <f t="shared" si="66"/>
        <v/>
      </c>
      <c r="GS8" s="218" t="str">
        <f t="shared" si="66"/>
        <v/>
      </c>
      <c r="GT8" s="218" t="str">
        <f t="shared" si="66"/>
        <v/>
      </c>
      <c r="GU8" s="218" t="str">
        <f t="shared" si="66"/>
        <v/>
      </c>
      <c r="GV8" s="218" t="str">
        <f t="shared" si="66"/>
        <v/>
      </c>
      <c r="GW8" s="218" t="str">
        <f t="shared" si="66"/>
        <v/>
      </c>
      <c r="GX8" s="218" t="str">
        <f t="shared" si="66"/>
        <v/>
      </c>
      <c r="GY8" s="218" t="str">
        <f t="shared" si="66"/>
        <v/>
      </c>
      <c r="GZ8" s="218" t="str">
        <f t="shared" si="66"/>
        <v/>
      </c>
      <c r="HA8" s="219" t="str">
        <f t="shared" si="66"/>
        <v/>
      </c>
      <c r="HB8" s="48">
        <f t="shared" si="29"/>
        <v>0</v>
      </c>
    </row>
    <row r="9" spans="1:210" s="215" customFormat="1" ht="20" customHeight="1" thickBot="1">
      <c r="A9" s="214">
        <f ca="1">('Game Summary'!B9)</f>
        <v>63</v>
      </c>
      <c r="B9" s="610" t="str">
        <f ca="1">('Game Summary'!C9)</f>
        <v>BATTLE AXE</v>
      </c>
      <c r="C9" s="611"/>
      <c r="D9" s="612"/>
      <c r="E9" s="218"/>
      <c r="F9" s="218"/>
      <c r="G9" s="218" t="s">
        <v>171</v>
      </c>
      <c r="H9" s="218" t="s">
        <v>171</v>
      </c>
      <c r="I9" s="218"/>
      <c r="J9" s="218"/>
      <c r="K9" s="218" t="s">
        <v>171</v>
      </c>
      <c r="L9" s="218" t="s">
        <v>171</v>
      </c>
      <c r="M9" s="218"/>
      <c r="N9" s="218"/>
      <c r="O9" s="218"/>
      <c r="P9" s="231" t="s">
        <v>171</v>
      </c>
      <c r="Q9" s="231"/>
      <c r="R9" s="231"/>
      <c r="S9" s="231"/>
      <c r="T9" s="231"/>
      <c r="U9" s="231" t="s">
        <v>171</v>
      </c>
      <c r="V9" s="231" t="s">
        <v>171</v>
      </c>
      <c r="W9" s="231"/>
      <c r="X9" s="219"/>
      <c r="Z9" s="216" t="str">
        <f t="shared" ref="Z9:AK9" si="67">IF(E9="J",E20,"")</f>
        <v/>
      </c>
      <c r="AA9" s="217" t="str">
        <f t="shared" si="67"/>
        <v/>
      </c>
      <c r="AB9" s="217" t="str">
        <f t="shared" si="67"/>
        <v/>
      </c>
      <c r="AC9" s="217" t="str">
        <f t="shared" si="67"/>
        <v/>
      </c>
      <c r="AD9" s="217" t="str">
        <f t="shared" si="67"/>
        <v/>
      </c>
      <c r="AE9" s="217" t="str">
        <f t="shared" si="67"/>
        <v/>
      </c>
      <c r="AF9" s="217" t="str">
        <f t="shared" si="67"/>
        <v/>
      </c>
      <c r="AG9" s="217" t="str">
        <f t="shared" si="67"/>
        <v/>
      </c>
      <c r="AH9" s="217" t="str">
        <f t="shared" si="67"/>
        <v/>
      </c>
      <c r="AI9" s="217" t="str">
        <f t="shared" si="67"/>
        <v/>
      </c>
      <c r="AJ9" s="217" t="str">
        <f t="shared" si="67"/>
        <v/>
      </c>
      <c r="AK9" s="218" t="str">
        <f t="shared" si="67"/>
        <v/>
      </c>
      <c r="AL9" s="218" t="str">
        <f t="shared" ref="AL9:AS9" si="68">IF(Q9="J",Q20,"")</f>
        <v/>
      </c>
      <c r="AM9" s="218" t="str">
        <f t="shared" si="68"/>
        <v/>
      </c>
      <c r="AN9" s="218" t="str">
        <f t="shared" si="68"/>
        <v/>
      </c>
      <c r="AO9" s="218" t="str">
        <f t="shared" si="68"/>
        <v/>
      </c>
      <c r="AP9" s="218" t="str">
        <f t="shared" si="68"/>
        <v/>
      </c>
      <c r="AQ9" s="218" t="str">
        <f t="shared" si="68"/>
        <v/>
      </c>
      <c r="AR9" s="218" t="str">
        <f t="shared" si="68"/>
        <v/>
      </c>
      <c r="AS9" s="219" t="str">
        <f t="shared" si="68"/>
        <v/>
      </c>
      <c r="AT9" s="48">
        <f t="shared" si="1"/>
        <v>0</v>
      </c>
      <c r="AU9" s="216" t="str">
        <f t="shared" ref="AU9:BE9" si="69">IF(E9="LJ",E20,"")</f>
        <v/>
      </c>
      <c r="AV9" s="217" t="str">
        <f t="shared" si="69"/>
        <v/>
      </c>
      <c r="AW9" s="217" t="str">
        <f t="shared" si="69"/>
        <v/>
      </c>
      <c r="AX9" s="217" t="str">
        <f t="shared" si="69"/>
        <v/>
      </c>
      <c r="AY9" s="217" t="str">
        <f t="shared" si="69"/>
        <v/>
      </c>
      <c r="AZ9" s="217" t="str">
        <f t="shared" si="69"/>
        <v/>
      </c>
      <c r="BA9" s="217" t="str">
        <f t="shared" si="69"/>
        <v/>
      </c>
      <c r="BB9" s="217" t="str">
        <f t="shared" si="69"/>
        <v/>
      </c>
      <c r="BC9" s="217" t="str">
        <f t="shared" si="69"/>
        <v/>
      </c>
      <c r="BD9" s="217" t="str">
        <f t="shared" si="69"/>
        <v/>
      </c>
      <c r="BE9" s="217" t="str">
        <f t="shared" si="69"/>
        <v/>
      </c>
      <c r="BF9" s="217" t="str">
        <f t="shared" ref="BF9:BN9" si="70">IF(P9="LJ",P20,"")</f>
        <v/>
      </c>
      <c r="BG9" s="217" t="str">
        <f t="shared" si="70"/>
        <v/>
      </c>
      <c r="BH9" s="217" t="str">
        <f t="shared" si="70"/>
        <v/>
      </c>
      <c r="BI9" s="217" t="str">
        <f t="shared" si="70"/>
        <v/>
      </c>
      <c r="BJ9" s="217" t="str">
        <f t="shared" si="70"/>
        <v/>
      </c>
      <c r="BK9" s="217" t="str">
        <f t="shared" si="70"/>
        <v/>
      </c>
      <c r="BL9" s="217" t="str">
        <f t="shared" si="70"/>
        <v/>
      </c>
      <c r="BM9" s="217" t="str">
        <f t="shared" si="70"/>
        <v/>
      </c>
      <c r="BN9" s="220" t="str">
        <f t="shared" si="70"/>
        <v/>
      </c>
      <c r="BO9" s="48">
        <f t="shared" si="4"/>
        <v>0</v>
      </c>
      <c r="BP9" s="216" t="str">
        <f t="shared" ref="BP9:CA9" si="71">IF(E9="B",E20,"")</f>
        <v/>
      </c>
      <c r="BQ9" s="217" t="str">
        <f t="shared" si="71"/>
        <v/>
      </c>
      <c r="BR9" s="217" t="str">
        <f t="shared" si="71"/>
        <v/>
      </c>
      <c r="BS9" s="217" t="str">
        <f t="shared" si="71"/>
        <v/>
      </c>
      <c r="BT9" s="217" t="str">
        <f t="shared" si="71"/>
        <v/>
      </c>
      <c r="BU9" s="217" t="str">
        <f t="shared" si="71"/>
        <v/>
      </c>
      <c r="BV9" s="217" t="str">
        <f t="shared" si="71"/>
        <v/>
      </c>
      <c r="BW9" s="217" t="str">
        <f t="shared" si="71"/>
        <v/>
      </c>
      <c r="BX9" s="217" t="str">
        <f t="shared" si="71"/>
        <v/>
      </c>
      <c r="BY9" s="217" t="str">
        <f t="shared" si="71"/>
        <v/>
      </c>
      <c r="BZ9" s="217" t="str">
        <f t="shared" si="71"/>
        <v/>
      </c>
      <c r="CA9" s="218" t="str">
        <f t="shared" si="71"/>
        <v/>
      </c>
      <c r="CB9" s="218" t="str">
        <f t="shared" ref="CB9:CH9" si="72">IF(Q9="B",Q20,"")</f>
        <v/>
      </c>
      <c r="CC9" s="218" t="str">
        <f t="shared" si="72"/>
        <v/>
      </c>
      <c r="CD9" s="218" t="str">
        <f t="shared" si="72"/>
        <v/>
      </c>
      <c r="CE9" s="218" t="str">
        <f t="shared" si="72"/>
        <v/>
      </c>
      <c r="CF9" s="218" t="str">
        <f t="shared" si="72"/>
        <v/>
      </c>
      <c r="CG9" s="218" t="str">
        <f t="shared" si="72"/>
        <v/>
      </c>
      <c r="CH9" s="218" t="str">
        <f t="shared" si="72"/>
        <v/>
      </c>
      <c r="CI9" s="219" t="str">
        <f>IF(X9="B",X20,"")</f>
        <v/>
      </c>
      <c r="CJ9" s="48">
        <f t="shared" si="7"/>
        <v>0</v>
      </c>
      <c r="CK9" s="216" t="str">
        <f t="shared" ref="CK9:CU9" si="73">IF(E9="P",E20,"")</f>
        <v/>
      </c>
      <c r="CL9" s="217" t="str">
        <f t="shared" si="73"/>
        <v/>
      </c>
      <c r="CM9" s="217">
        <f t="shared" si="73"/>
        <v>4</v>
      </c>
      <c r="CN9" s="217">
        <f t="shared" si="73"/>
        <v>3</v>
      </c>
      <c r="CO9" s="217" t="str">
        <f t="shared" si="73"/>
        <v/>
      </c>
      <c r="CP9" s="217" t="str">
        <f t="shared" si="73"/>
        <v/>
      </c>
      <c r="CQ9" s="217">
        <f t="shared" si="73"/>
        <v>0</v>
      </c>
      <c r="CR9" s="217">
        <f t="shared" si="73"/>
        <v>0</v>
      </c>
      <c r="CS9" s="217" t="str">
        <f t="shared" si="73"/>
        <v/>
      </c>
      <c r="CT9" s="217" t="str">
        <f t="shared" si="73"/>
        <v/>
      </c>
      <c r="CU9" s="217" t="str">
        <f t="shared" si="73"/>
        <v/>
      </c>
      <c r="CV9" s="217">
        <f t="shared" ref="CV9:DC9" si="74">IF(P9="P",P20,"")</f>
        <v>0</v>
      </c>
      <c r="CW9" s="217" t="str">
        <f t="shared" si="74"/>
        <v/>
      </c>
      <c r="CX9" s="217" t="str">
        <f t="shared" si="74"/>
        <v/>
      </c>
      <c r="CY9" s="217" t="str">
        <f t="shared" si="74"/>
        <v/>
      </c>
      <c r="CZ9" s="217" t="str">
        <f t="shared" si="74"/>
        <v/>
      </c>
      <c r="DA9" s="217">
        <f t="shared" si="74"/>
        <v>2</v>
      </c>
      <c r="DB9" s="217">
        <f t="shared" si="74"/>
        <v>4</v>
      </c>
      <c r="DC9" s="217" t="str">
        <f t="shared" si="74"/>
        <v/>
      </c>
      <c r="DD9" s="219" t="str">
        <f>IF(X9="P",X20,"")</f>
        <v/>
      </c>
      <c r="DE9" s="48">
        <f t="shared" si="10"/>
        <v>13</v>
      </c>
      <c r="DG9" s="230">
        <f t="shared" si="11"/>
        <v>0</v>
      </c>
      <c r="DH9" s="218">
        <f t="shared" si="12"/>
        <v>7</v>
      </c>
      <c r="DI9" s="218">
        <f t="shared" si="13"/>
        <v>0</v>
      </c>
      <c r="DJ9" s="231">
        <f t="shared" si="14"/>
        <v>7</v>
      </c>
      <c r="DK9" s="232">
        <f>(SUM(DG9:DI9)/COUNT(E19:X19))</f>
        <v>0.35</v>
      </c>
      <c r="DL9" s="221">
        <f t="shared" si="38"/>
        <v>0</v>
      </c>
      <c r="DM9" s="233" t="e">
        <f t="shared" si="15"/>
        <v>#DIV/0!</v>
      </c>
      <c r="DN9" s="234">
        <f t="shared" si="16"/>
        <v>0</v>
      </c>
      <c r="DO9" s="235" t="e">
        <f t="shared" si="17"/>
        <v>#DIV/0!</v>
      </c>
      <c r="DP9" s="48">
        <f t="shared" si="18"/>
        <v>0</v>
      </c>
      <c r="DQ9" s="48">
        <f t="shared" si="19"/>
        <v>13</v>
      </c>
      <c r="DR9" s="48">
        <f t="shared" si="20"/>
        <v>6</v>
      </c>
      <c r="DS9" s="48">
        <f>SUM((DQ9/DJ9)-(D2))</f>
        <v>-0.51127819548872155</v>
      </c>
      <c r="DT9" s="48">
        <f>SUM((DR9/DJ9)-(D22))</f>
        <v>-1.1428571428571428</v>
      </c>
      <c r="DU9" s="236">
        <f t="shared" si="21"/>
        <v>0.63157894736842124</v>
      </c>
      <c r="DW9" s="216" t="str">
        <f t="shared" ref="DW9:EP9" si="75">IF(E9="J",SUM((E20)-(E40)),"")</f>
        <v/>
      </c>
      <c r="DX9" s="217" t="str">
        <f t="shared" si="75"/>
        <v/>
      </c>
      <c r="DY9" s="217" t="str">
        <f t="shared" si="75"/>
        <v/>
      </c>
      <c r="DZ9" s="217" t="str">
        <f t="shared" si="75"/>
        <v/>
      </c>
      <c r="EA9" s="217" t="str">
        <f t="shared" si="75"/>
        <v/>
      </c>
      <c r="EB9" s="217" t="str">
        <f t="shared" si="75"/>
        <v/>
      </c>
      <c r="EC9" s="217" t="str">
        <f t="shared" si="75"/>
        <v/>
      </c>
      <c r="ED9" s="217" t="str">
        <f t="shared" si="75"/>
        <v/>
      </c>
      <c r="EE9" s="217" t="str">
        <f t="shared" si="75"/>
        <v/>
      </c>
      <c r="EF9" s="217" t="str">
        <f t="shared" si="75"/>
        <v/>
      </c>
      <c r="EG9" s="217" t="str">
        <f t="shared" si="75"/>
        <v/>
      </c>
      <c r="EH9" s="217" t="str">
        <f t="shared" si="75"/>
        <v/>
      </c>
      <c r="EI9" s="217" t="str">
        <f t="shared" si="75"/>
        <v/>
      </c>
      <c r="EJ9" s="217" t="str">
        <f t="shared" si="75"/>
        <v/>
      </c>
      <c r="EK9" s="217" t="str">
        <f t="shared" si="75"/>
        <v/>
      </c>
      <c r="EL9" s="217" t="str">
        <f t="shared" si="75"/>
        <v/>
      </c>
      <c r="EM9" s="217" t="str">
        <f t="shared" si="75"/>
        <v/>
      </c>
      <c r="EN9" s="217" t="str">
        <f t="shared" si="75"/>
        <v/>
      </c>
      <c r="EO9" s="217" t="str">
        <f t="shared" si="75"/>
        <v/>
      </c>
      <c r="EP9" s="220" t="str">
        <f t="shared" si="75"/>
        <v/>
      </c>
      <c r="EQ9" s="48">
        <f t="shared" si="23"/>
        <v>0</v>
      </c>
      <c r="ER9" s="216" t="str">
        <f t="shared" ref="ER9:FK9" si="76">IF(E9="LJ",SUM((E20)-(E40)),"")</f>
        <v/>
      </c>
      <c r="ES9" s="217" t="str">
        <f t="shared" si="76"/>
        <v/>
      </c>
      <c r="ET9" s="217" t="str">
        <f t="shared" si="76"/>
        <v/>
      </c>
      <c r="EU9" s="217" t="str">
        <f t="shared" si="76"/>
        <v/>
      </c>
      <c r="EV9" s="217" t="str">
        <f t="shared" si="76"/>
        <v/>
      </c>
      <c r="EW9" s="217" t="str">
        <f t="shared" si="76"/>
        <v/>
      </c>
      <c r="EX9" s="217" t="str">
        <f t="shared" si="76"/>
        <v/>
      </c>
      <c r="EY9" s="217" t="str">
        <f t="shared" si="76"/>
        <v/>
      </c>
      <c r="EZ9" s="217" t="str">
        <f t="shared" si="76"/>
        <v/>
      </c>
      <c r="FA9" s="217" t="str">
        <f t="shared" si="76"/>
        <v/>
      </c>
      <c r="FB9" s="217" t="str">
        <f t="shared" si="76"/>
        <v/>
      </c>
      <c r="FC9" s="217" t="str">
        <f t="shared" si="76"/>
        <v/>
      </c>
      <c r="FD9" s="217" t="str">
        <f t="shared" si="76"/>
        <v/>
      </c>
      <c r="FE9" s="217" t="str">
        <f t="shared" si="76"/>
        <v/>
      </c>
      <c r="FF9" s="217" t="str">
        <f t="shared" si="76"/>
        <v/>
      </c>
      <c r="FG9" s="217" t="str">
        <f t="shared" si="76"/>
        <v/>
      </c>
      <c r="FH9" s="217" t="str">
        <f t="shared" si="76"/>
        <v/>
      </c>
      <c r="FI9" s="217" t="str">
        <f t="shared" si="76"/>
        <v/>
      </c>
      <c r="FJ9" s="217" t="str">
        <f t="shared" si="76"/>
        <v/>
      </c>
      <c r="FK9" s="220" t="str">
        <f t="shared" si="76"/>
        <v/>
      </c>
      <c r="FL9" s="48">
        <f t="shared" si="25"/>
        <v>0</v>
      </c>
      <c r="FM9" s="216" t="str">
        <f t="shared" ref="FM9:GF9" si="77">IF(E9="B",E40,"")</f>
        <v/>
      </c>
      <c r="FN9" s="217" t="str">
        <f t="shared" si="77"/>
        <v/>
      </c>
      <c r="FO9" s="217" t="str">
        <f t="shared" si="77"/>
        <v/>
      </c>
      <c r="FP9" s="217" t="str">
        <f t="shared" si="77"/>
        <v/>
      </c>
      <c r="FQ9" s="217" t="str">
        <f t="shared" si="77"/>
        <v/>
      </c>
      <c r="FR9" s="217" t="str">
        <f t="shared" si="77"/>
        <v/>
      </c>
      <c r="FS9" s="217" t="str">
        <f t="shared" si="77"/>
        <v/>
      </c>
      <c r="FT9" s="217" t="str">
        <f t="shared" si="77"/>
        <v/>
      </c>
      <c r="FU9" s="217" t="str">
        <f t="shared" si="77"/>
        <v/>
      </c>
      <c r="FV9" s="217" t="str">
        <f t="shared" si="77"/>
        <v/>
      </c>
      <c r="FW9" s="217" t="str">
        <f t="shared" si="77"/>
        <v/>
      </c>
      <c r="FX9" s="218" t="str">
        <f t="shared" si="77"/>
        <v/>
      </c>
      <c r="FY9" s="218" t="str">
        <f t="shared" si="77"/>
        <v/>
      </c>
      <c r="FZ9" s="218" t="str">
        <f t="shared" si="77"/>
        <v/>
      </c>
      <c r="GA9" s="218" t="str">
        <f t="shared" si="77"/>
        <v/>
      </c>
      <c r="GB9" s="218" t="str">
        <f t="shared" si="77"/>
        <v/>
      </c>
      <c r="GC9" s="218" t="str">
        <f t="shared" si="77"/>
        <v/>
      </c>
      <c r="GD9" s="218" t="str">
        <f t="shared" si="77"/>
        <v/>
      </c>
      <c r="GE9" s="218" t="str">
        <f t="shared" si="77"/>
        <v/>
      </c>
      <c r="GF9" s="219" t="str">
        <f t="shared" si="77"/>
        <v/>
      </c>
      <c r="GG9" s="48">
        <f t="shared" si="27"/>
        <v>0</v>
      </c>
      <c r="GH9" s="216" t="str">
        <f t="shared" ref="GH9:HA9" si="78">IF(E9="P",E40,"")</f>
        <v/>
      </c>
      <c r="GI9" s="217" t="str">
        <f t="shared" si="78"/>
        <v/>
      </c>
      <c r="GJ9" s="217">
        <f t="shared" si="78"/>
        <v>0</v>
      </c>
      <c r="GK9" s="217">
        <f t="shared" si="78"/>
        <v>0</v>
      </c>
      <c r="GL9" s="217" t="str">
        <f t="shared" si="78"/>
        <v/>
      </c>
      <c r="GM9" s="217" t="str">
        <f t="shared" si="78"/>
        <v/>
      </c>
      <c r="GN9" s="217">
        <f t="shared" si="78"/>
        <v>0</v>
      </c>
      <c r="GO9" s="217">
        <f t="shared" si="78"/>
        <v>3</v>
      </c>
      <c r="GP9" s="217" t="str">
        <f t="shared" si="78"/>
        <v/>
      </c>
      <c r="GQ9" s="217" t="str">
        <f t="shared" si="78"/>
        <v/>
      </c>
      <c r="GR9" s="217" t="str">
        <f t="shared" si="78"/>
        <v/>
      </c>
      <c r="GS9" s="218">
        <f t="shared" si="78"/>
        <v>0</v>
      </c>
      <c r="GT9" s="218" t="str">
        <f t="shared" si="78"/>
        <v/>
      </c>
      <c r="GU9" s="218" t="str">
        <f t="shared" si="78"/>
        <v/>
      </c>
      <c r="GV9" s="218" t="str">
        <f t="shared" si="78"/>
        <v/>
      </c>
      <c r="GW9" s="218" t="str">
        <f t="shared" si="78"/>
        <v/>
      </c>
      <c r="GX9" s="218">
        <f t="shared" si="78"/>
        <v>2</v>
      </c>
      <c r="GY9" s="218">
        <f t="shared" si="78"/>
        <v>1</v>
      </c>
      <c r="GZ9" s="218" t="str">
        <f t="shared" si="78"/>
        <v/>
      </c>
      <c r="HA9" s="219" t="str">
        <f t="shared" si="78"/>
        <v/>
      </c>
      <c r="HB9" s="48">
        <f t="shared" si="29"/>
        <v>6</v>
      </c>
    </row>
    <row r="10" spans="1:210" s="215" customFormat="1" ht="20" customHeight="1" thickBot="1">
      <c r="A10" s="214">
        <f ca="1">('Game Summary'!B10)</f>
        <v>86</v>
      </c>
      <c r="B10" s="610" t="str">
        <f ca="1">('Game Summary'!C10)</f>
        <v>BERRETTA BRASS</v>
      </c>
      <c r="C10" s="611"/>
      <c r="D10" s="612"/>
      <c r="E10" s="218" t="s">
        <v>172</v>
      </c>
      <c r="F10" s="218" t="s">
        <v>172</v>
      </c>
      <c r="G10" s="218"/>
      <c r="H10" s="218"/>
      <c r="I10" s="218"/>
      <c r="J10" s="218" t="s">
        <v>172</v>
      </c>
      <c r="K10" s="218"/>
      <c r="L10" s="218"/>
      <c r="M10" s="218"/>
      <c r="N10" s="218" t="s">
        <v>172</v>
      </c>
      <c r="O10" s="218"/>
      <c r="P10" s="231"/>
      <c r="Q10" s="231" t="s">
        <v>172</v>
      </c>
      <c r="R10" s="231" t="s">
        <v>172</v>
      </c>
      <c r="S10" s="231"/>
      <c r="T10" s="231"/>
      <c r="U10" s="231"/>
      <c r="V10" s="231" t="s">
        <v>172</v>
      </c>
      <c r="W10" s="231"/>
      <c r="X10" s="219"/>
      <c r="Z10" s="216" t="str">
        <f t="shared" ref="Z10:AK10" si="79">IF(E10="J",E20,"")</f>
        <v/>
      </c>
      <c r="AA10" s="217" t="str">
        <f t="shared" si="79"/>
        <v/>
      </c>
      <c r="AB10" s="217" t="str">
        <f t="shared" si="79"/>
        <v/>
      </c>
      <c r="AC10" s="217" t="str">
        <f t="shared" si="79"/>
        <v/>
      </c>
      <c r="AD10" s="217" t="str">
        <f t="shared" si="79"/>
        <v/>
      </c>
      <c r="AE10" s="217" t="str">
        <f t="shared" si="79"/>
        <v/>
      </c>
      <c r="AF10" s="217" t="str">
        <f t="shared" si="79"/>
        <v/>
      </c>
      <c r="AG10" s="217" t="str">
        <f t="shared" si="79"/>
        <v/>
      </c>
      <c r="AH10" s="217" t="str">
        <f t="shared" si="79"/>
        <v/>
      </c>
      <c r="AI10" s="217" t="str">
        <f t="shared" si="79"/>
        <v/>
      </c>
      <c r="AJ10" s="217" t="str">
        <f t="shared" si="79"/>
        <v/>
      </c>
      <c r="AK10" s="218" t="str">
        <f t="shared" si="79"/>
        <v/>
      </c>
      <c r="AL10" s="218" t="str">
        <f t="shared" ref="AL10:AS10" si="80">IF(Q10="J",Q20,"")</f>
        <v/>
      </c>
      <c r="AM10" s="218" t="str">
        <f t="shared" si="80"/>
        <v/>
      </c>
      <c r="AN10" s="218" t="str">
        <f t="shared" si="80"/>
        <v/>
      </c>
      <c r="AO10" s="218" t="str">
        <f t="shared" si="80"/>
        <v/>
      </c>
      <c r="AP10" s="218" t="str">
        <f t="shared" si="80"/>
        <v/>
      </c>
      <c r="AQ10" s="218" t="str">
        <f t="shared" si="80"/>
        <v/>
      </c>
      <c r="AR10" s="218" t="str">
        <f t="shared" si="80"/>
        <v/>
      </c>
      <c r="AS10" s="219" t="str">
        <f t="shared" si="80"/>
        <v/>
      </c>
      <c r="AT10" s="48">
        <f t="shared" si="1"/>
        <v>0</v>
      </c>
      <c r="AU10" s="216" t="str">
        <f t="shared" ref="AU10:BE10" si="81">IF(E10="LJ",E20,"")</f>
        <v/>
      </c>
      <c r="AV10" s="217" t="str">
        <f t="shared" si="81"/>
        <v/>
      </c>
      <c r="AW10" s="217" t="str">
        <f t="shared" si="81"/>
        <v/>
      </c>
      <c r="AX10" s="217" t="str">
        <f t="shared" si="81"/>
        <v/>
      </c>
      <c r="AY10" s="217" t="str">
        <f t="shared" si="81"/>
        <v/>
      </c>
      <c r="AZ10" s="217" t="str">
        <f t="shared" si="81"/>
        <v/>
      </c>
      <c r="BA10" s="217" t="str">
        <f t="shared" si="81"/>
        <v/>
      </c>
      <c r="BB10" s="217" t="str">
        <f t="shared" si="81"/>
        <v/>
      </c>
      <c r="BC10" s="217" t="str">
        <f t="shared" si="81"/>
        <v/>
      </c>
      <c r="BD10" s="217" t="str">
        <f t="shared" si="81"/>
        <v/>
      </c>
      <c r="BE10" s="217" t="str">
        <f t="shared" si="81"/>
        <v/>
      </c>
      <c r="BF10" s="217" t="str">
        <f t="shared" ref="BF10:BN10" si="82">IF(P10="LJ",P20,"")</f>
        <v/>
      </c>
      <c r="BG10" s="217" t="str">
        <f t="shared" si="82"/>
        <v/>
      </c>
      <c r="BH10" s="217" t="str">
        <f t="shared" si="82"/>
        <v/>
      </c>
      <c r="BI10" s="217" t="str">
        <f t="shared" si="82"/>
        <v/>
      </c>
      <c r="BJ10" s="217" t="str">
        <f t="shared" si="82"/>
        <v/>
      </c>
      <c r="BK10" s="217" t="str">
        <f t="shared" si="82"/>
        <v/>
      </c>
      <c r="BL10" s="217" t="str">
        <f t="shared" si="82"/>
        <v/>
      </c>
      <c r="BM10" s="217" t="str">
        <f t="shared" si="82"/>
        <v/>
      </c>
      <c r="BN10" s="220" t="str">
        <f t="shared" si="82"/>
        <v/>
      </c>
      <c r="BO10" s="48">
        <f t="shared" si="4"/>
        <v>0</v>
      </c>
      <c r="BP10" s="216">
        <f t="shared" ref="BP10:CA10" si="83">IF(E10="B",E20,"")</f>
        <v>9</v>
      </c>
      <c r="BQ10" s="217">
        <f t="shared" si="83"/>
        <v>8</v>
      </c>
      <c r="BR10" s="217" t="str">
        <f t="shared" si="83"/>
        <v/>
      </c>
      <c r="BS10" s="217" t="str">
        <f t="shared" si="83"/>
        <v/>
      </c>
      <c r="BT10" s="217" t="str">
        <f t="shared" si="83"/>
        <v/>
      </c>
      <c r="BU10" s="217">
        <f t="shared" si="83"/>
        <v>2</v>
      </c>
      <c r="BV10" s="217" t="str">
        <f t="shared" si="83"/>
        <v/>
      </c>
      <c r="BW10" s="217" t="str">
        <f t="shared" si="83"/>
        <v/>
      </c>
      <c r="BX10" s="217" t="str">
        <f t="shared" si="83"/>
        <v/>
      </c>
      <c r="BY10" s="217">
        <f t="shared" si="83"/>
        <v>0</v>
      </c>
      <c r="BZ10" s="217" t="str">
        <f t="shared" si="83"/>
        <v/>
      </c>
      <c r="CA10" s="218" t="str">
        <f t="shared" si="83"/>
        <v/>
      </c>
      <c r="CB10" s="218">
        <f t="shared" ref="CB10:CH10" si="84">IF(Q10="B",Q20,"")</f>
        <v>4</v>
      </c>
      <c r="CC10" s="218">
        <f t="shared" si="84"/>
        <v>0</v>
      </c>
      <c r="CD10" s="218" t="str">
        <f t="shared" si="84"/>
        <v/>
      </c>
      <c r="CE10" s="218" t="str">
        <f t="shared" si="84"/>
        <v/>
      </c>
      <c r="CF10" s="218" t="str">
        <f t="shared" si="84"/>
        <v/>
      </c>
      <c r="CG10" s="218">
        <f t="shared" si="84"/>
        <v>4</v>
      </c>
      <c r="CH10" s="218" t="str">
        <f t="shared" si="84"/>
        <v/>
      </c>
      <c r="CI10" s="219" t="str">
        <f>IF(X10="B",X20,"")</f>
        <v/>
      </c>
      <c r="CJ10" s="48">
        <f t="shared" si="7"/>
        <v>27</v>
      </c>
      <c r="CK10" s="216" t="str">
        <f t="shared" ref="CK10:CU10" si="85">IF(E10="P",E20,"")</f>
        <v/>
      </c>
      <c r="CL10" s="217" t="str">
        <f t="shared" si="85"/>
        <v/>
      </c>
      <c r="CM10" s="217" t="str">
        <f t="shared" si="85"/>
        <v/>
      </c>
      <c r="CN10" s="217" t="str">
        <f t="shared" si="85"/>
        <v/>
      </c>
      <c r="CO10" s="217" t="str">
        <f t="shared" si="85"/>
        <v/>
      </c>
      <c r="CP10" s="217" t="str">
        <f t="shared" si="85"/>
        <v/>
      </c>
      <c r="CQ10" s="217" t="str">
        <f t="shared" si="85"/>
        <v/>
      </c>
      <c r="CR10" s="217" t="str">
        <f t="shared" si="85"/>
        <v/>
      </c>
      <c r="CS10" s="217" t="str">
        <f t="shared" si="85"/>
        <v/>
      </c>
      <c r="CT10" s="217" t="str">
        <f t="shared" si="85"/>
        <v/>
      </c>
      <c r="CU10" s="217" t="str">
        <f t="shared" si="85"/>
        <v/>
      </c>
      <c r="CV10" s="217" t="str">
        <f t="shared" ref="CV10:DC10" si="86">IF(P10="P",P20,"")</f>
        <v/>
      </c>
      <c r="CW10" s="217" t="str">
        <f t="shared" si="86"/>
        <v/>
      </c>
      <c r="CX10" s="217" t="str">
        <f t="shared" si="86"/>
        <v/>
      </c>
      <c r="CY10" s="217" t="str">
        <f t="shared" si="86"/>
        <v/>
      </c>
      <c r="CZ10" s="217" t="str">
        <f t="shared" si="86"/>
        <v/>
      </c>
      <c r="DA10" s="217" t="str">
        <f t="shared" si="86"/>
        <v/>
      </c>
      <c r="DB10" s="217" t="str">
        <f t="shared" si="86"/>
        <v/>
      </c>
      <c r="DC10" s="217" t="str">
        <f t="shared" si="86"/>
        <v/>
      </c>
      <c r="DD10" s="219" t="str">
        <f>IF(X10="P",X20,"")</f>
        <v/>
      </c>
      <c r="DE10" s="48">
        <f t="shared" si="10"/>
        <v>0</v>
      </c>
      <c r="DG10" s="230">
        <f t="shared" si="11"/>
        <v>0</v>
      </c>
      <c r="DH10" s="218">
        <f t="shared" si="12"/>
        <v>0</v>
      </c>
      <c r="DI10" s="218">
        <f t="shared" si="13"/>
        <v>7</v>
      </c>
      <c r="DJ10" s="231">
        <f t="shared" si="14"/>
        <v>7</v>
      </c>
      <c r="DK10" s="232">
        <f>(SUM(DG10:DI10)/COUNT(E19:X19))</f>
        <v>0.35</v>
      </c>
      <c r="DL10" s="221">
        <f t="shared" si="38"/>
        <v>0</v>
      </c>
      <c r="DM10" s="233" t="e">
        <f t="shared" si="15"/>
        <v>#DIV/0!</v>
      </c>
      <c r="DN10" s="234">
        <f t="shared" si="16"/>
        <v>0</v>
      </c>
      <c r="DO10" s="235" t="e">
        <f t="shared" si="17"/>
        <v>#DIV/0!</v>
      </c>
      <c r="DP10" s="48">
        <f t="shared" si="18"/>
        <v>0</v>
      </c>
      <c r="DQ10" s="48">
        <f t="shared" si="19"/>
        <v>27</v>
      </c>
      <c r="DR10" s="48">
        <f t="shared" si="20"/>
        <v>12</v>
      </c>
      <c r="DS10" s="48">
        <f>SUM((DQ10/DJ10)-(D2))</f>
        <v>1.4887218045112784</v>
      </c>
      <c r="DT10" s="48">
        <f>SUM((DR10/DJ10)-(D22))</f>
        <v>-0.28571428571428581</v>
      </c>
      <c r="DU10" s="236">
        <f t="shared" si="21"/>
        <v>1.7744360902255643</v>
      </c>
      <c r="DW10" s="216" t="str">
        <f t="shared" ref="DW10:EP10" si="87">IF(E10="J",SUM((E20)-(E40)),"")</f>
        <v/>
      </c>
      <c r="DX10" s="217" t="str">
        <f t="shared" si="87"/>
        <v/>
      </c>
      <c r="DY10" s="217" t="str">
        <f t="shared" si="87"/>
        <v/>
      </c>
      <c r="DZ10" s="217" t="str">
        <f t="shared" si="87"/>
        <v/>
      </c>
      <c r="EA10" s="217" t="str">
        <f t="shared" si="87"/>
        <v/>
      </c>
      <c r="EB10" s="217" t="str">
        <f t="shared" si="87"/>
        <v/>
      </c>
      <c r="EC10" s="217" t="str">
        <f t="shared" si="87"/>
        <v/>
      </c>
      <c r="ED10" s="217" t="str">
        <f t="shared" si="87"/>
        <v/>
      </c>
      <c r="EE10" s="217" t="str">
        <f t="shared" si="87"/>
        <v/>
      </c>
      <c r="EF10" s="217" t="str">
        <f t="shared" si="87"/>
        <v/>
      </c>
      <c r="EG10" s="217" t="str">
        <f t="shared" si="87"/>
        <v/>
      </c>
      <c r="EH10" s="217" t="str">
        <f t="shared" si="87"/>
        <v/>
      </c>
      <c r="EI10" s="217" t="str">
        <f t="shared" si="87"/>
        <v/>
      </c>
      <c r="EJ10" s="217" t="str">
        <f t="shared" si="87"/>
        <v/>
      </c>
      <c r="EK10" s="217" t="str">
        <f t="shared" si="87"/>
        <v/>
      </c>
      <c r="EL10" s="217" t="str">
        <f t="shared" si="87"/>
        <v/>
      </c>
      <c r="EM10" s="217" t="str">
        <f t="shared" si="87"/>
        <v/>
      </c>
      <c r="EN10" s="217" t="str">
        <f t="shared" si="87"/>
        <v/>
      </c>
      <c r="EO10" s="217" t="str">
        <f t="shared" si="87"/>
        <v/>
      </c>
      <c r="EP10" s="220" t="str">
        <f t="shared" si="87"/>
        <v/>
      </c>
      <c r="EQ10" s="48">
        <f t="shared" si="23"/>
        <v>0</v>
      </c>
      <c r="ER10" s="216" t="str">
        <f t="shared" ref="ER10:FK10" si="88">IF(E10="LJ",SUM((E20)-(E40)),"")</f>
        <v/>
      </c>
      <c r="ES10" s="217" t="str">
        <f t="shared" si="88"/>
        <v/>
      </c>
      <c r="ET10" s="217" t="str">
        <f t="shared" si="88"/>
        <v/>
      </c>
      <c r="EU10" s="217" t="str">
        <f t="shared" si="88"/>
        <v/>
      </c>
      <c r="EV10" s="217" t="str">
        <f t="shared" si="88"/>
        <v/>
      </c>
      <c r="EW10" s="217" t="str">
        <f t="shared" si="88"/>
        <v/>
      </c>
      <c r="EX10" s="217" t="str">
        <f t="shared" si="88"/>
        <v/>
      </c>
      <c r="EY10" s="217" t="str">
        <f t="shared" si="88"/>
        <v/>
      </c>
      <c r="EZ10" s="217" t="str">
        <f t="shared" si="88"/>
        <v/>
      </c>
      <c r="FA10" s="217" t="str">
        <f t="shared" si="88"/>
        <v/>
      </c>
      <c r="FB10" s="217" t="str">
        <f t="shared" si="88"/>
        <v/>
      </c>
      <c r="FC10" s="217" t="str">
        <f t="shared" si="88"/>
        <v/>
      </c>
      <c r="FD10" s="217" t="str">
        <f t="shared" si="88"/>
        <v/>
      </c>
      <c r="FE10" s="217" t="str">
        <f t="shared" si="88"/>
        <v/>
      </c>
      <c r="FF10" s="217" t="str">
        <f t="shared" si="88"/>
        <v/>
      </c>
      <c r="FG10" s="217" t="str">
        <f t="shared" si="88"/>
        <v/>
      </c>
      <c r="FH10" s="217" t="str">
        <f t="shared" si="88"/>
        <v/>
      </c>
      <c r="FI10" s="217" t="str">
        <f t="shared" si="88"/>
        <v/>
      </c>
      <c r="FJ10" s="217" t="str">
        <f t="shared" si="88"/>
        <v/>
      </c>
      <c r="FK10" s="220" t="str">
        <f t="shared" si="88"/>
        <v/>
      </c>
      <c r="FL10" s="48">
        <f t="shared" si="25"/>
        <v>0</v>
      </c>
      <c r="FM10" s="216">
        <f t="shared" ref="FM10:GF10" si="89">IF(E10="B",E40,"")</f>
        <v>0</v>
      </c>
      <c r="FN10" s="217">
        <f t="shared" si="89"/>
        <v>5</v>
      </c>
      <c r="FO10" s="217" t="str">
        <f t="shared" si="89"/>
        <v/>
      </c>
      <c r="FP10" s="217" t="str">
        <f t="shared" si="89"/>
        <v/>
      </c>
      <c r="FQ10" s="217" t="str">
        <f t="shared" si="89"/>
        <v/>
      </c>
      <c r="FR10" s="217">
        <f t="shared" si="89"/>
        <v>0</v>
      </c>
      <c r="FS10" s="217" t="str">
        <f t="shared" si="89"/>
        <v/>
      </c>
      <c r="FT10" s="217" t="str">
        <f t="shared" si="89"/>
        <v/>
      </c>
      <c r="FU10" s="217" t="str">
        <f t="shared" si="89"/>
        <v/>
      </c>
      <c r="FV10" s="217">
        <f t="shared" si="89"/>
        <v>4</v>
      </c>
      <c r="FW10" s="217" t="str">
        <f t="shared" si="89"/>
        <v/>
      </c>
      <c r="FX10" s="218" t="str">
        <f t="shared" si="89"/>
        <v/>
      </c>
      <c r="FY10" s="218">
        <f t="shared" si="89"/>
        <v>0</v>
      </c>
      <c r="FZ10" s="218">
        <f t="shared" si="89"/>
        <v>2</v>
      </c>
      <c r="GA10" s="218" t="str">
        <f t="shared" si="89"/>
        <v/>
      </c>
      <c r="GB10" s="218" t="str">
        <f t="shared" si="89"/>
        <v/>
      </c>
      <c r="GC10" s="218" t="str">
        <f t="shared" si="89"/>
        <v/>
      </c>
      <c r="GD10" s="218">
        <f t="shared" si="89"/>
        <v>1</v>
      </c>
      <c r="GE10" s="218" t="str">
        <f t="shared" si="89"/>
        <v/>
      </c>
      <c r="GF10" s="219" t="str">
        <f t="shared" si="89"/>
        <v/>
      </c>
      <c r="GG10" s="48">
        <f t="shared" si="27"/>
        <v>12</v>
      </c>
      <c r="GH10" s="216" t="str">
        <f t="shared" ref="GH10:HA10" si="90">IF(E10="P",E40,"")</f>
        <v/>
      </c>
      <c r="GI10" s="217" t="str">
        <f t="shared" si="90"/>
        <v/>
      </c>
      <c r="GJ10" s="217" t="str">
        <f t="shared" si="90"/>
        <v/>
      </c>
      <c r="GK10" s="217" t="str">
        <f t="shared" si="90"/>
        <v/>
      </c>
      <c r="GL10" s="217" t="str">
        <f t="shared" si="90"/>
        <v/>
      </c>
      <c r="GM10" s="217" t="str">
        <f t="shared" si="90"/>
        <v/>
      </c>
      <c r="GN10" s="217" t="str">
        <f t="shared" si="90"/>
        <v/>
      </c>
      <c r="GO10" s="217" t="str">
        <f t="shared" si="90"/>
        <v/>
      </c>
      <c r="GP10" s="217" t="str">
        <f t="shared" si="90"/>
        <v/>
      </c>
      <c r="GQ10" s="217" t="str">
        <f t="shared" si="90"/>
        <v/>
      </c>
      <c r="GR10" s="217" t="str">
        <f t="shared" si="90"/>
        <v/>
      </c>
      <c r="GS10" s="218" t="str">
        <f t="shared" si="90"/>
        <v/>
      </c>
      <c r="GT10" s="218" t="str">
        <f t="shared" si="90"/>
        <v/>
      </c>
      <c r="GU10" s="218" t="str">
        <f t="shared" si="90"/>
        <v/>
      </c>
      <c r="GV10" s="218" t="str">
        <f t="shared" si="90"/>
        <v/>
      </c>
      <c r="GW10" s="218" t="str">
        <f t="shared" si="90"/>
        <v/>
      </c>
      <c r="GX10" s="218" t="str">
        <f t="shared" si="90"/>
        <v/>
      </c>
      <c r="GY10" s="218" t="str">
        <f t="shared" si="90"/>
        <v/>
      </c>
      <c r="GZ10" s="218" t="str">
        <f t="shared" si="90"/>
        <v/>
      </c>
      <c r="HA10" s="219" t="str">
        <f t="shared" si="90"/>
        <v/>
      </c>
      <c r="HB10" s="48">
        <f t="shared" si="29"/>
        <v>0</v>
      </c>
    </row>
    <row r="11" spans="1:210" s="215" customFormat="1" ht="20" customHeight="1" thickBot="1">
      <c r="A11" s="214">
        <f ca="1">('Game Summary'!B11)</f>
        <v>187</v>
      </c>
      <c r="B11" s="610" t="str">
        <f ca="1">('Game Summary'!C11)</f>
        <v>DELILAH DANGER</v>
      </c>
      <c r="C11" s="611"/>
      <c r="D11" s="612"/>
      <c r="E11" s="218" t="s">
        <v>170</v>
      </c>
      <c r="F11" s="218" t="s">
        <v>171</v>
      </c>
      <c r="G11" s="218"/>
      <c r="H11" s="218"/>
      <c r="I11" s="218" t="s">
        <v>171</v>
      </c>
      <c r="J11" s="218" t="s">
        <v>171</v>
      </c>
      <c r="K11" s="218"/>
      <c r="L11" s="218"/>
      <c r="M11" s="218" t="s">
        <v>171</v>
      </c>
      <c r="N11" s="218" t="s">
        <v>171</v>
      </c>
      <c r="O11" s="218" t="s">
        <v>171</v>
      </c>
      <c r="P11" s="231"/>
      <c r="Q11" s="231"/>
      <c r="R11" s="231"/>
      <c r="S11" s="231" t="s">
        <v>171</v>
      </c>
      <c r="T11" s="231" t="s">
        <v>171</v>
      </c>
      <c r="U11" s="231"/>
      <c r="V11" s="231"/>
      <c r="W11" s="231" t="s">
        <v>171</v>
      </c>
      <c r="X11" s="219"/>
      <c r="Z11" s="216" t="str">
        <f t="shared" ref="Z11:AK11" si="91">IF(E11="J",E20,"")</f>
        <v/>
      </c>
      <c r="AA11" s="217" t="str">
        <f t="shared" si="91"/>
        <v/>
      </c>
      <c r="AB11" s="217" t="str">
        <f t="shared" si="91"/>
        <v/>
      </c>
      <c r="AC11" s="217" t="str">
        <f t="shared" si="91"/>
        <v/>
      </c>
      <c r="AD11" s="217" t="str">
        <f t="shared" si="91"/>
        <v/>
      </c>
      <c r="AE11" s="217" t="str">
        <f t="shared" si="91"/>
        <v/>
      </c>
      <c r="AF11" s="217" t="str">
        <f t="shared" si="91"/>
        <v/>
      </c>
      <c r="AG11" s="217" t="str">
        <f t="shared" si="91"/>
        <v/>
      </c>
      <c r="AH11" s="217" t="str">
        <f t="shared" si="91"/>
        <v/>
      </c>
      <c r="AI11" s="217" t="str">
        <f t="shared" si="91"/>
        <v/>
      </c>
      <c r="AJ11" s="217" t="str">
        <f t="shared" si="91"/>
        <v/>
      </c>
      <c r="AK11" s="218" t="str">
        <f t="shared" si="91"/>
        <v/>
      </c>
      <c r="AL11" s="218" t="str">
        <f t="shared" ref="AL11:AS11" si="92">IF(Q11="J",Q20,"")</f>
        <v/>
      </c>
      <c r="AM11" s="218" t="str">
        <f t="shared" si="92"/>
        <v/>
      </c>
      <c r="AN11" s="218" t="str">
        <f t="shared" si="92"/>
        <v/>
      </c>
      <c r="AO11" s="218" t="str">
        <f t="shared" si="92"/>
        <v/>
      </c>
      <c r="AP11" s="218" t="str">
        <f t="shared" si="92"/>
        <v/>
      </c>
      <c r="AQ11" s="218" t="str">
        <f t="shared" si="92"/>
        <v/>
      </c>
      <c r="AR11" s="218" t="str">
        <f t="shared" si="92"/>
        <v/>
      </c>
      <c r="AS11" s="219" t="str">
        <f t="shared" si="92"/>
        <v/>
      </c>
      <c r="AT11" s="48">
        <f t="shared" si="1"/>
        <v>0</v>
      </c>
      <c r="AU11" s="216" t="str">
        <f t="shared" ref="AU11:BE11" si="93">IF(E11="LJ",E20,"")</f>
        <v/>
      </c>
      <c r="AV11" s="217" t="str">
        <f t="shared" si="93"/>
        <v/>
      </c>
      <c r="AW11" s="217" t="str">
        <f t="shared" si="93"/>
        <v/>
      </c>
      <c r="AX11" s="217" t="str">
        <f t="shared" si="93"/>
        <v/>
      </c>
      <c r="AY11" s="217" t="str">
        <f t="shared" si="93"/>
        <v/>
      </c>
      <c r="AZ11" s="217" t="str">
        <f t="shared" si="93"/>
        <v/>
      </c>
      <c r="BA11" s="217" t="str">
        <f t="shared" si="93"/>
        <v/>
      </c>
      <c r="BB11" s="217" t="str">
        <f t="shared" si="93"/>
        <v/>
      </c>
      <c r="BC11" s="217" t="str">
        <f t="shared" si="93"/>
        <v/>
      </c>
      <c r="BD11" s="217" t="str">
        <f t="shared" si="93"/>
        <v/>
      </c>
      <c r="BE11" s="217" t="str">
        <f t="shared" si="93"/>
        <v/>
      </c>
      <c r="BF11" s="217" t="str">
        <f t="shared" ref="BF11:BN11" si="94">IF(P11="LJ",P20,"")</f>
        <v/>
      </c>
      <c r="BG11" s="217" t="str">
        <f t="shared" si="94"/>
        <v/>
      </c>
      <c r="BH11" s="217" t="str">
        <f t="shared" si="94"/>
        <v/>
      </c>
      <c r="BI11" s="217" t="str">
        <f t="shared" si="94"/>
        <v/>
      </c>
      <c r="BJ11" s="217" t="str">
        <f t="shared" si="94"/>
        <v/>
      </c>
      <c r="BK11" s="217" t="str">
        <f t="shared" si="94"/>
        <v/>
      </c>
      <c r="BL11" s="217" t="str">
        <f t="shared" si="94"/>
        <v/>
      </c>
      <c r="BM11" s="217" t="str">
        <f t="shared" si="94"/>
        <v/>
      </c>
      <c r="BN11" s="220" t="str">
        <f t="shared" si="94"/>
        <v/>
      </c>
      <c r="BO11" s="48">
        <f t="shared" si="4"/>
        <v>0</v>
      </c>
      <c r="BP11" s="216" t="str">
        <f t="shared" ref="BP11:CA11" si="95">IF(E11="B",E20,"")</f>
        <v/>
      </c>
      <c r="BQ11" s="217" t="str">
        <f t="shared" si="95"/>
        <v/>
      </c>
      <c r="BR11" s="217" t="str">
        <f t="shared" si="95"/>
        <v/>
      </c>
      <c r="BS11" s="217" t="str">
        <f t="shared" si="95"/>
        <v/>
      </c>
      <c r="BT11" s="217" t="str">
        <f t="shared" si="95"/>
        <v/>
      </c>
      <c r="BU11" s="217" t="str">
        <f t="shared" si="95"/>
        <v/>
      </c>
      <c r="BV11" s="217" t="str">
        <f t="shared" si="95"/>
        <v/>
      </c>
      <c r="BW11" s="217" t="str">
        <f t="shared" si="95"/>
        <v/>
      </c>
      <c r="BX11" s="217" t="str">
        <f t="shared" si="95"/>
        <v/>
      </c>
      <c r="BY11" s="217" t="str">
        <f t="shared" si="95"/>
        <v/>
      </c>
      <c r="BZ11" s="217" t="str">
        <f t="shared" si="95"/>
        <v/>
      </c>
      <c r="CA11" s="218" t="str">
        <f t="shared" si="95"/>
        <v/>
      </c>
      <c r="CB11" s="218" t="str">
        <f t="shared" ref="CB11:CH11" si="96">IF(Q11="B",Q20,"")</f>
        <v/>
      </c>
      <c r="CC11" s="218" t="str">
        <f t="shared" si="96"/>
        <v/>
      </c>
      <c r="CD11" s="218" t="str">
        <f t="shared" si="96"/>
        <v/>
      </c>
      <c r="CE11" s="218" t="str">
        <f t="shared" si="96"/>
        <v/>
      </c>
      <c r="CF11" s="218" t="str">
        <f t="shared" si="96"/>
        <v/>
      </c>
      <c r="CG11" s="218" t="str">
        <f t="shared" si="96"/>
        <v/>
      </c>
      <c r="CH11" s="218" t="str">
        <f t="shared" si="96"/>
        <v/>
      </c>
      <c r="CI11" s="219" t="str">
        <f>IF(X11="B",X20,"")</f>
        <v/>
      </c>
      <c r="CJ11" s="48">
        <f t="shared" si="7"/>
        <v>0</v>
      </c>
      <c r="CK11" s="216" t="str">
        <f t="shared" ref="CK11:CU11" si="97">IF(E11="P",E20,"")</f>
        <v/>
      </c>
      <c r="CL11" s="217">
        <f t="shared" si="97"/>
        <v>8</v>
      </c>
      <c r="CM11" s="217" t="str">
        <f t="shared" si="97"/>
        <v/>
      </c>
      <c r="CN11" s="217" t="str">
        <f t="shared" si="97"/>
        <v/>
      </c>
      <c r="CO11" s="217">
        <f t="shared" si="97"/>
        <v>2</v>
      </c>
      <c r="CP11" s="217">
        <f t="shared" si="97"/>
        <v>2</v>
      </c>
      <c r="CQ11" s="217" t="str">
        <f t="shared" si="97"/>
        <v/>
      </c>
      <c r="CR11" s="217" t="str">
        <f t="shared" si="97"/>
        <v/>
      </c>
      <c r="CS11" s="217">
        <f t="shared" si="97"/>
        <v>2</v>
      </c>
      <c r="CT11" s="217">
        <f t="shared" si="97"/>
        <v>0</v>
      </c>
      <c r="CU11" s="217">
        <f t="shared" si="97"/>
        <v>0</v>
      </c>
      <c r="CV11" s="217" t="str">
        <f t="shared" ref="CV11:DC11" si="98">IF(P11="P",P20,"")</f>
        <v/>
      </c>
      <c r="CW11" s="217" t="str">
        <f t="shared" si="98"/>
        <v/>
      </c>
      <c r="CX11" s="217" t="str">
        <f t="shared" si="98"/>
        <v/>
      </c>
      <c r="CY11" s="217">
        <f t="shared" si="98"/>
        <v>3</v>
      </c>
      <c r="CZ11" s="217">
        <f t="shared" si="98"/>
        <v>2</v>
      </c>
      <c r="DA11" s="217" t="str">
        <f t="shared" si="98"/>
        <v/>
      </c>
      <c r="DB11" s="217" t="str">
        <f t="shared" si="98"/>
        <v/>
      </c>
      <c r="DC11" s="217">
        <f t="shared" si="98"/>
        <v>0</v>
      </c>
      <c r="DD11" s="219" t="str">
        <f>IF(X11="P",X20,"")</f>
        <v/>
      </c>
      <c r="DE11" s="48">
        <f t="shared" si="10"/>
        <v>19</v>
      </c>
      <c r="DG11" s="230">
        <f t="shared" si="11"/>
        <v>0</v>
      </c>
      <c r="DH11" s="218">
        <f t="shared" si="12"/>
        <v>9</v>
      </c>
      <c r="DI11" s="218">
        <f t="shared" si="13"/>
        <v>0</v>
      </c>
      <c r="DJ11" s="231">
        <f t="shared" si="14"/>
        <v>9</v>
      </c>
      <c r="DK11" s="232">
        <f>(SUM(DG11:DI11)/COUNT(E19:X19))</f>
        <v>0.45</v>
      </c>
      <c r="DL11" s="221">
        <f t="shared" si="38"/>
        <v>0</v>
      </c>
      <c r="DM11" s="233" t="e">
        <f t="shared" si="15"/>
        <v>#DIV/0!</v>
      </c>
      <c r="DN11" s="234">
        <f t="shared" si="16"/>
        <v>0</v>
      </c>
      <c r="DO11" s="235" t="e">
        <f t="shared" si="17"/>
        <v>#DIV/0!</v>
      </c>
      <c r="DP11" s="48">
        <f t="shared" si="18"/>
        <v>0</v>
      </c>
      <c r="DQ11" s="48">
        <f t="shared" si="19"/>
        <v>19</v>
      </c>
      <c r="DR11" s="48">
        <f t="shared" si="20"/>
        <v>30</v>
      </c>
      <c r="DS11" s="48">
        <f>SUM((DQ11/DJ11)-(D2))</f>
        <v>-0.2573099415204676</v>
      </c>
      <c r="DT11" s="48">
        <f>SUM((DR11/DJ11)-(D22))</f>
        <v>1.3333333333333335</v>
      </c>
      <c r="DU11" s="236">
        <f t="shared" si="21"/>
        <v>-1.5906432748538011</v>
      </c>
      <c r="DW11" s="216" t="str">
        <f t="shared" ref="DW11:EP11" si="99">IF(E11="J",SUM((E20)-(E40)),"")</f>
        <v/>
      </c>
      <c r="DX11" s="217" t="str">
        <f t="shared" si="99"/>
        <v/>
      </c>
      <c r="DY11" s="217" t="str">
        <f t="shared" si="99"/>
        <v/>
      </c>
      <c r="DZ11" s="217" t="str">
        <f t="shared" si="99"/>
        <v/>
      </c>
      <c r="EA11" s="217" t="str">
        <f t="shared" si="99"/>
        <v/>
      </c>
      <c r="EB11" s="217" t="str">
        <f t="shared" si="99"/>
        <v/>
      </c>
      <c r="EC11" s="217" t="str">
        <f t="shared" si="99"/>
        <v/>
      </c>
      <c r="ED11" s="217" t="str">
        <f t="shared" si="99"/>
        <v/>
      </c>
      <c r="EE11" s="217" t="str">
        <f t="shared" si="99"/>
        <v/>
      </c>
      <c r="EF11" s="217" t="str">
        <f t="shared" si="99"/>
        <v/>
      </c>
      <c r="EG11" s="217" t="str">
        <f t="shared" si="99"/>
        <v/>
      </c>
      <c r="EH11" s="217" t="str">
        <f t="shared" si="99"/>
        <v/>
      </c>
      <c r="EI11" s="217" t="str">
        <f t="shared" si="99"/>
        <v/>
      </c>
      <c r="EJ11" s="217" t="str">
        <f t="shared" si="99"/>
        <v/>
      </c>
      <c r="EK11" s="217" t="str">
        <f t="shared" si="99"/>
        <v/>
      </c>
      <c r="EL11" s="217" t="str">
        <f t="shared" si="99"/>
        <v/>
      </c>
      <c r="EM11" s="217" t="str">
        <f t="shared" si="99"/>
        <v/>
      </c>
      <c r="EN11" s="217" t="str">
        <f t="shared" si="99"/>
        <v/>
      </c>
      <c r="EO11" s="217" t="str">
        <f t="shared" si="99"/>
        <v/>
      </c>
      <c r="EP11" s="220" t="str">
        <f t="shared" si="99"/>
        <v/>
      </c>
      <c r="EQ11" s="48">
        <f t="shared" si="23"/>
        <v>0</v>
      </c>
      <c r="ER11" s="216" t="str">
        <f t="shared" ref="ER11:FK11" si="100">IF(E11="LJ",SUM((E20)-(E40)),"")</f>
        <v/>
      </c>
      <c r="ES11" s="217" t="str">
        <f t="shared" si="100"/>
        <v/>
      </c>
      <c r="ET11" s="217" t="str">
        <f t="shared" si="100"/>
        <v/>
      </c>
      <c r="EU11" s="217" t="str">
        <f t="shared" si="100"/>
        <v/>
      </c>
      <c r="EV11" s="217" t="str">
        <f t="shared" si="100"/>
        <v/>
      </c>
      <c r="EW11" s="217" t="str">
        <f t="shared" si="100"/>
        <v/>
      </c>
      <c r="EX11" s="217" t="str">
        <f t="shared" si="100"/>
        <v/>
      </c>
      <c r="EY11" s="217" t="str">
        <f t="shared" si="100"/>
        <v/>
      </c>
      <c r="EZ11" s="217" t="str">
        <f t="shared" si="100"/>
        <v/>
      </c>
      <c r="FA11" s="217" t="str">
        <f t="shared" si="100"/>
        <v/>
      </c>
      <c r="FB11" s="217" t="str">
        <f t="shared" si="100"/>
        <v/>
      </c>
      <c r="FC11" s="217" t="str">
        <f t="shared" si="100"/>
        <v/>
      </c>
      <c r="FD11" s="217" t="str">
        <f t="shared" si="100"/>
        <v/>
      </c>
      <c r="FE11" s="217" t="str">
        <f t="shared" si="100"/>
        <v/>
      </c>
      <c r="FF11" s="217" t="str">
        <f t="shared" si="100"/>
        <v/>
      </c>
      <c r="FG11" s="217" t="str">
        <f t="shared" si="100"/>
        <v/>
      </c>
      <c r="FH11" s="217" t="str">
        <f t="shared" si="100"/>
        <v/>
      </c>
      <c r="FI11" s="217" t="str">
        <f t="shared" si="100"/>
        <v/>
      </c>
      <c r="FJ11" s="217" t="str">
        <f t="shared" si="100"/>
        <v/>
      </c>
      <c r="FK11" s="220" t="str">
        <f t="shared" si="100"/>
        <v/>
      </c>
      <c r="FL11" s="48">
        <f t="shared" si="25"/>
        <v>0</v>
      </c>
      <c r="FM11" s="216" t="str">
        <f t="shared" ref="FM11:GF11" si="101">IF(E11="B",E40,"")</f>
        <v/>
      </c>
      <c r="FN11" s="217" t="str">
        <f t="shared" si="101"/>
        <v/>
      </c>
      <c r="FO11" s="217" t="str">
        <f t="shared" si="101"/>
        <v/>
      </c>
      <c r="FP11" s="217" t="str">
        <f t="shared" si="101"/>
        <v/>
      </c>
      <c r="FQ11" s="217" t="str">
        <f t="shared" si="101"/>
        <v/>
      </c>
      <c r="FR11" s="217" t="str">
        <f t="shared" si="101"/>
        <v/>
      </c>
      <c r="FS11" s="217" t="str">
        <f t="shared" si="101"/>
        <v/>
      </c>
      <c r="FT11" s="217" t="str">
        <f t="shared" si="101"/>
        <v/>
      </c>
      <c r="FU11" s="217" t="str">
        <f t="shared" si="101"/>
        <v/>
      </c>
      <c r="FV11" s="217" t="str">
        <f t="shared" si="101"/>
        <v/>
      </c>
      <c r="FW11" s="217" t="str">
        <f t="shared" si="101"/>
        <v/>
      </c>
      <c r="FX11" s="218" t="str">
        <f t="shared" si="101"/>
        <v/>
      </c>
      <c r="FY11" s="218" t="str">
        <f t="shared" si="101"/>
        <v/>
      </c>
      <c r="FZ11" s="218" t="str">
        <f t="shared" si="101"/>
        <v/>
      </c>
      <c r="GA11" s="218" t="str">
        <f t="shared" si="101"/>
        <v/>
      </c>
      <c r="GB11" s="218" t="str">
        <f t="shared" si="101"/>
        <v/>
      </c>
      <c r="GC11" s="218" t="str">
        <f t="shared" si="101"/>
        <v/>
      </c>
      <c r="GD11" s="218" t="str">
        <f t="shared" si="101"/>
        <v/>
      </c>
      <c r="GE11" s="218" t="str">
        <f t="shared" si="101"/>
        <v/>
      </c>
      <c r="GF11" s="219" t="str">
        <f t="shared" si="101"/>
        <v/>
      </c>
      <c r="GG11" s="48">
        <f t="shared" si="27"/>
        <v>0</v>
      </c>
      <c r="GH11" s="216" t="str">
        <f t="shared" ref="GH11:HA11" si="102">IF(E11="P",E40,"")</f>
        <v/>
      </c>
      <c r="GI11" s="217">
        <f t="shared" si="102"/>
        <v>5</v>
      </c>
      <c r="GJ11" s="217" t="str">
        <f t="shared" si="102"/>
        <v/>
      </c>
      <c r="GK11" s="217" t="str">
        <f t="shared" si="102"/>
        <v/>
      </c>
      <c r="GL11" s="217">
        <f t="shared" si="102"/>
        <v>3</v>
      </c>
      <c r="GM11" s="217">
        <f t="shared" si="102"/>
        <v>0</v>
      </c>
      <c r="GN11" s="217" t="str">
        <f t="shared" si="102"/>
        <v/>
      </c>
      <c r="GO11" s="217" t="str">
        <f t="shared" si="102"/>
        <v/>
      </c>
      <c r="GP11" s="217">
        <f t="shared" si="102"/>
        <v>4</v>
      </c>
      <c r="GQ11" s="217">
        <f t="shared" si="102"/>
        <v>4</v>
      </c>
      <c r="GR11" s="217">
        <f t="shared" si="102"/>
        <v>4</v>
      </c>
      <c r="GS11" s="218" t="str">
        <f t="shared" si="102"/>
        <v/>
      </c>
      <c r="GT11" s="218" t="str">
        <f t="shared" si="102"/>
        <v/>
      </c>
      <c r="GU11" s="218" t="str">
        <f t="shared" si="102"/>
        <v/>
      </c>
      <c r="GV11" s="218">
        <f t="shared" si="102"/>
        <v>0</v>
      </c>
      <c r="GW11" s="218">
        <f t="shared" si="102"/>
        <v>3</v>
      </c>
      <c r="GX11" s="218" t="str">
        <f t="shared" si="102"/>
        <v/>
      </c>
      <c r="GY11" s="218" t="str">
        <f t="shared" si="102"/>
        <v/>
      </c>
      <c r="GZ11" s="218">
        <f t="shared" si="102"/>
        <v>7</v>
      </c>
      <c r="HA11" s="219" t="str">
        <f t="shared" si="102"/>
        <v/>
      </c>
      <c r="HB11" s="48">
        <f t="shared" si="29"/>
        <v>30</v>
      </c>
    </row>
    <row r="12" spans="1:210" s="215" customFormat="1" ht="20" customHeight="1" thickBot="1">
      <c r="A12" s="214">
        <f ca="1">('Game Summary'!B12)</f>
        <v>666</v>
      </c>
      <c r="B12" s="610" t="str">
        <f ca="1">('Game Summary'!C12)</f>
        <v>HOMOTIDAL CENDENCIES</v>
      </c>
      <c r="C12" s="611"/>
      <c r="D12" s="612"/>
      <c r="E12" s="218"/>
      <c r="F12" s="218"/>
      <c r="G12" s="218"/>
      <c r="H12" s="218"/>
      <c r="I12" s="218" t="s">
        <v>172</v>
      </c>
      <c r="J12" s="218" t="s">
        <v>172</v>
      </c>
      <c r="K12" s="218"/>
      <c r="L12" s="218"/>
      <c r="M12" s="218"/>
      <c r="N12" s="218"/>
      <c r="O12" s="218"/>
      <c r="P12" s="231"/>
      <c r="Q12" s="231"/>
      <c r="R12" s="231"/>
      <c r="S12" s="231" t="s">
        <v>172</v>
      </c>
      <c r="T12" s="231"/>
      <c r="U12" s="231"/>
      <c r="V12" s="231"/>
      <c r="W12" s="231"/>
      <c r="X12" s="219"/>
      <c r="Z12" s="216" t="str">
        <f t="shared" ref="Z12:AK12" si="103">IF(E12="J",E20,"")</f>
        <v/>
      </c>
      <c r="AA12" s="217" t="str">
        <f t="shared" si="103"/>
        <v/>
      </c>
      <c r="AB12" s="217" t="str">
        <f t="shared" si="103"/>
        <v/>
      </c>
      <c r="AC12" s="217" t="str">
        <f t="shared" si="103"/>
        <v/>
      </c>
      <c r="AD12" s="217" t="str">
        <f t="shared" si="103"/>
        <v/>
      </c>
      <c r="AE12" s="217" t="str">
        <f t="shared" si="103"/>
        <v/>
      </c>
      <c r="AF12" s="217" t="str">
        <f t="shared" si="103"/>
        <v/>
      </c>
      <c r="AG12" s="217" t="str">
        <f t="shared" si="103"/>
        <v/>
      </c>
      <c r="AH12" s="217" t="str">
        <f t="shared" si="103"/>
        <v/>
      </c>
      <c r="AI12" s="217" t="str">
        <f t="shared" si="103"/>
        <v/>
      </c>
      <c r="AJ12" s="217" t="str">
        <f t="shared" si="103"/>
        <v/>
      </c>
      <c r="AK12" s="218" t="str">
        <f t="shared" si="103"/>
        <v/>
      </c>
      <c r="AL12" s="218" t="str">
        <f t="shared" ref="AL12:AS12" si="104">IF(Q12="J",Q20,"")</f>
        <v/>
      </c>
      <c r="AM12" s="218" t="str">
        <f t="shared" si="104"/>
        <v/>
      </c>
      <c r="AN12" s="218" t="str">
        <f t="shared" si="104"/>
        <v/>
      </c>
      <c r="AO12" s="218" t="str">
        <f t="shared" si="104"/>
        <v/>
      </c>
      <c r="AP12" s="218" t="str">
        <f t="shared" si="104"/>
        <v/>
      </c>
      <c r="AQ12" s="218" t="str">
        <f t="shared" si="104"/>
        <v/>
      </c>
      <c r="AR12" s="218" t="str">
        <f t="shared" si="104"/>
        <v/>
      </c>
      <c r="AS12" s="219" t="str">
        <f t="shared" si="104"/>
        <v/>
      </c>
      <c r="AT12" s="48">
        <f t="shared" si="1"/>
        <v>0</v>
      </c>
      <c r="AU12" s="216" t="str">
        <f t="shared" ref="AU12:BE12" si="105">IF(E12="LJ",E20,"")</f>
        <v/>
      </c>
      <c r="AV12" s="217" t="str">
        <f t="shared" si="105"/>
        <v/>
      </c>
      <c r="AW12" s="217" t="str">
        <f t="shared" si="105"/>
        <v/>
      </c>
      <c r="AX12" s="217" t="str">
        <f t="shared" si="105"/>
        <v/>
      </c>
      <c r="AY12" s="217" t="str">
        <f t="shared" si="105"/>
        <v/>
      </c>
      <c r="AZ12" s="217" t="str">
        <f t="shared" si="105"/>
        <v/>
      </c>
      <c r="BA12" s="217" t="str">
        <f t="shared" si="105"/>
        <v/>
      </c>
      <c r="BB12" s="217" t="str">
        <f t="shared" si="105"/>
        <v/>
      </c>
      <c r="BC12" s="217" t="str">
        <f t="shared" si="105"/>
        <v/>
      </c>
      <c r="BD12" s="217" t="str">
        <f t="shared" si="105"/>
        <v/>
      </c>
      <c r="BE12" s="217" t="str">
        <f t="shared" si="105"/>
        <v/>
      </c>
      <c r="BF12" s="217" t="str">
        <f t="shared" ref="BF12:BN12" si="106">IF(P12="LJ",P20,"")</f>
        <v/>
      </c>
      <c r="BG12" s="217" t="str">
        <f t="shared" si="106"/>
        <v/>
      </c>
      <c r="BH12" s="217" t="str">
        <f t="shared" si="106"/>
        <v/>
      </c>
      <c r="BI12" s="217" t="str">
        <f t="shared" si="106"/>
        <v/>
      </c>
      <c r="BJ12" s="217" t="str">
        <f t="shared" si="106"/>
        <v/>
      </c>
      <c r="BK12" s="217" t="str">
        <f t="shared" si="106"/>
        <v/>
      </c>
      <c r="BL12" s="217" t="str">
        <f t="shared" si="106"/>
        <v/>
      </c>
      <c r="BM12" s="217" t="str">
        <f t="shared" si="106"/>
        <v/>
      </c>
      <c r="BN12" s="220" t="str">
        <f t="shared" si="106"/>
        <v/>
      </c>
      <c r="BO12" s="48">
        <f t="shared" si="4"/>
        <v>0</v>
      </c>
      <c r="BP12" s="216" t="str">
        <f t="shared" ref="BP12:CA12" si="107">IF(E12="B",E20,"")</f>
        <v/>
      </c>
      <c r="BQ12" s="217" t="str">
        <f t="shared" si="107"/>
        <v/>
      </c>
      <c r="BR12" s="217" t="str">
        <f t="shared" si="107"/>
        <v/>
      </c>
      <c r="BS12" s="217" t="str">
        <f t="shared" si="107"/>
        <v/>
      </c>
      <c r="BT12" s="217">
        <f t="shared" si="107"/>
        <v>2</v>
      </c>
      <c r="BU12" s="217">
        <f t="shared" si="107"/>
        <v>2</v>
      </c>
      <c r="BV12" s="217" t="str">
        <f t="shared" si="107"/>
        <v/>
      </c>
      <c r="BW12" s="217" t="str">
        <f t="shared" si="107"/>
        <v/>
      </c>
      <c r="BX12" s="217" t="str">
        <f t="shared" si="107"/>
        <v/>
      </c>
      <c r="BY12" s="217" t="str">
        <f t="shared" si="107"/>
        <v/>
      </c>
      <c r="BZ12" s="217" t="str">
        <f t="shared" si="107"/>
        <v/>
      </c>
      <c r="CA12" s="218" t="str">
        <f t="shared" si="107"/>
        <v/>
      </c>
      <c r="CB12" s="218" t="str">
        <f t="shared" ref="CB12:CH12" si="108">IF(Q12="B",Q20,"")</f>
        <v/>
      </c>
      <c r="CC12" s="218" t="str">
        <f t="shared" si="108"/>
        <v/>
      </c>
      <c r="CD12" s="218">
        <f t="shared" si="108"/>
        <v>3</v>
      </c>
      <c r="CE12" s="218" t="str">
        <f t="shared" si="108"/>
        <v/>
      </c>
      <c r="CF12" s="218" t="str">
        <f t="shared" si="108"/>
        <v/>
      </c>
      <c r="CG12" s="218" t="str">
        <f t="shared" si="108"/>
        <v/>
      </c>
      <c r="CH12" s="218" t="str">
        <f t="shared" si="108"/>
        <v/>
      </c>
      <c r="CI12" s="219" t="str">
        <f>IF(X12="B",X20,"")</f>
        <v/>
      </c>
      <c r="CJ12" s="48">
        <f t="shared" si="7"/>
        <v>7</v>
      </c>
      <c r="CK12" s="216" t="str">
        <f t="shared" ref="CK12:CU12" si="109">IF(E12="P",E20,"")</f>
        <v/>
      </c>
      <c r="CL12" s="217" t="str">
        <f t="shared" si="109"/>
        <v/>
      </c>
      <c r="CM12" s="217" t="str">
        <f t="shared" si="109"/>
        <v/>
      </c>
      <c r="CN12" s="217" t="str">
        <f t="shared" si="109"/>
        <v/>
      </c>
      <c r="CO12" s="217" t="str">
        <f t="shared" si="109"/>
        <v/>
      </c>
      <c r="CP12" s="217" t="str">
        <f t="shared" si="109"/>
        <v/>
      </c>
      <c r="CQ12" s="217" t="str">
        <f t="shared" si="109"/>
        <v/>
      </c>
      <c r="CR12" s="217" t="str">
        <f t="shared" si="109"/>
        <v/>
      </c>
      <c r="CS12" s="217" t="str">
        <f t="shared" si="109"/>
        <v/>
      </c>
      <c r="CT12" s="217" t="str">
        <f t="shared" si="109"/>
        <v/>
      </c>
      <c r="CU12" s="217" t="str">
        <f t="shared" si="109"/>
        <v/>
      </c>
      <c r="CV12" s="217" t="str">
        <f t="shared" ref="CV12:DC12" si="110">IF(P12="P",P20,"")</f>
        <v/>
      </c>
      <c r="CW12" s="217" t="str">
        <f t="shared" si="110"/>
        <v/>
      </c>
      <c r="CX12" s="217" t="str">
        <f t="shared" si="110"/>
        <v/>
      </c>
      <c r="CY12" s="217" t="str">
        <f t="shared" si="110"/>
        <v/>
      </c>
      <c r="CZ12" s="217" t="str">
        <f t="shared" si="110"/>
        <v/>
      </c>
      <c r="DA12" s="217" t="str">
        <f t="shared" si="110"/>
        <v/>
      </c>
      <c r="DB12" s="217" t="str">
        <f t="shared" si="110"/>
        <v/>
      </c>
      <c r="DC12" s="217" t="str">
        <f t="shared" si="110"/>
        <v/>
      </c>
      <c r="DD12" s="219" t="str">
        <f>IF(X12="P",X20,"")</f>
        <v/>
      </c>
      <c r="DE12" s="48">
        <f t="shared" si="10"/>
        <v>0</v>
      </c>
      <c r="DG12" s="230">
        <f t="shared" si="11"/>
        <v>0</v>
      </c>
      <c r="DH12" s="218">
        <f t="shared" ref="DH12:DH18" si="111">COUNTIF(E12:X12,"P")</f>
        <v>0</v>
      </c>
      <c r="DI12" s="218">
        <f t="shared" si="13"/>
        <v>3</v>
      </c>
      <c r="DJ12" s="231">
        <f t="shared" si="14"/>
        <v>3</v>
      </c>
      <c r="DK12" s="232">
        <f>(SUM(DG12:DI12)/COUNT(E19:X19))</f>
        <v>0.15</v>
      </c>
      <c r="DL12" s="221">
        <f t="shared" si="38"/>
        <v>0</v>
      </c>
      <c r="DM12" s="233" t="e">
        <f t="shared" si="15"/>
        <v>#DIV/0!</v>
      </c>
      <c r="DN12" s="234">
        <f t="shared" si="16"/>
        <v>0</v>
      </c>
      <c r="DO12" s="235" t="e">
        <f t="shared" si="17"/>
        <v>#DIV/0!</v>
      </c>
      <c r="DP12" s="48">
        <f t="shared" si="18"/>
        <v>0</v>
      </c>
      <c r="DQ12" s="48">
        <f t="shared" si="19"/>
        <v>7</v>
      </c>
      <c r="DR12" s="48">
        <f t="shared" si="20"/>
        <v>3</v>
      </c>
      <c r="DS12" s="48">
        <f>SUM((DQ12/DJ12)-(D2))</f>
        <v>-3.5087719298245279E-2</v>
      </c>
      <c r="DT12" s="48">
        <f>SUM((DR12/DJ12)-(D22))</f>
        <v>-1</v>
      </c>
      <c r="DU12" s="236">
        <f t="shared" si="21"/>
        <v>0.96491228070175472</v>
      </c>
      <c r="DW12" s="216" t="str">
        <f t="shared" ref="DW12:EP12" si="112">IF(E12="J",SUM((E20)-(E40)),"")</f>
        <v/>
      </c>
      <c r="DX12" s="217" t="str">
        <f t="shared" si="112"/>
        <v/>
      </c>
      <c r="DY12" s="217" t="str">
        <f t="shared" si="112"/>
        <v/>
      </c>
      <c r="DZ12" s="217" t="str">
        <f t="shared" si="112"/>
        <v/>
      </c>
      <c r="EA12" s="217" t="str">
        <f t="shared" si="112"/>
        <v/>
      </c>
      <c r="EB12" s="217" t="str">
        <f t="shared" si="112"/>
        <v/>
      </c>
      <c r="EC12" s="217" t="str">
        <f t="shared" si="112"/>
        <v/>
      </c>
      <c r="ED12" s="217" t="str">
        <f t="shared" si="112"/>
        <v/>
      </c>
      <c r="EE12" s="217" t="str">
        <f t="shared" si="112"/>
        <v/>
      </c>
      <c r="EF12" s="217" t="str">
        <f t="shared" si="112"/>
        <v/>
      </c>
      <c r="EG12" s="217" t="str">
        <f t="shared" si="112"/>
        <v/>
      </c>
      <c r="EH12" s="217" t="str">
        <f t="shared" si="112"/>
        <v/>
      </c>
      <c r="EI12" s="217" t="str">
        <f t="shared" si="112"/>
        <v/>
      </c>
      <c r="EJ12" s="217" t="str">
        <f t="shared" si="112"/>
        <v/>
      </c>
      <c r="EK12" s="217" t="str">
        <f t="shared" si="112"/>
        <v/>
      </c>
      <c r="EL12" s="217" t="str">
        <f t="shared" si="112"/>
        <v/>
      </c>
      <c r="EM12" s="217" t="str">
        <f t="shared" si="112"/>
        <v/>
      </c>
      <c r="EN12" s="217" t="str">
        <f t="shared" si="112"/>
        <v/>
      </c>
      <c r="EO12" s="217" t="str">
        <f t="shared" si="112"/>
        <v/>
      </c>
      <c r="EP12" s="220" t="str">
        <f t="shared" si="112"/>
        <v/>
      </c>
      <c r="EQ12" s="48">
        <f t="shared" si="23"/>
        <v>0</v>
      </c>
      <c r="ER12" s="216" t="str">
        <f t="shared" ref="ER12:FK12" si="113">IF(E12="LJ",SUM((E20)-(E40)),"")</f>
        <v/>
      </c>
      <c r="ES12" s="217" t="str">
        <f t="shared" si="113"/>
        <v/>
      </c>
      <c r="ET12" s="217" t="str">
        <f t="shared" si="113"/>
        <v/>
      </c>
      <c r="EU12" s="217" t="str">
        <f t="shared" si="113"/>
        <v/>
      </c>
      <c r="EV12" s="217" t="str">
        <f t="shared" si="113"/>
        <v/>
      </c>
      <c r="EW12" s="217" t="str">
        <f t="shared" si="113"/>
        <v/>
      </c>
      <c r="EX12" s="217" t="str">
        <f t="shared" si="113"/>
        <v/>
      </c>
      <c r="EY12" s="217" t="str">
        <f t="shared" si="113"/>
        <v/>
      </c>
      <c r="EZ12" s="217" t="str">
        <f t="shared" si="113"/>
        <v/>
      </c>
      <c r="FA12" s="217" t="str">
        <f t="shared" si="113"/>
        <v/>
      </c>
      <c r="FB12" s="217" t="str">
        <f t="shared" si="113"/>
        <v/>
      </c>
      <c r="FC12" s="217" t="str">
        <f t="shared" si="113"/>
        <v/>
      </c>
      <c r="FD12" s="217" t="str">
        <f t="shared" si="113"/>
        <v/>
      </c>
      <c r="FE12" s="217" t="str">
        <f t="shared" si="113"/>
        <v/>
      </c>
      <c r="FF12" s="217" t="str">
        <f t="shared" si="113"/>
        <v/>
      </c>
      <c r="FG12" s="217" t="str">
        <f t="shared" si="113"/>
        <v/>
      </c>
      <c r="FH12" s="217" t="str">
        <f t="shared" si="113"/>
        <v/>
      </c>
      <c r="FI12" s="217" t="str">
        <f t="shared" si="113"/>
        <v/>
      </c>
      <c r="FJ12" s="217" t="str">
        <f t="shared" si="113"/>
        <v/>
      </c>
      <c r="FK12" s="220" t="str">
        <f t="shared" si="113"/>
        <v/>
      </c>
      <c r="FL12" s="48">
        <f t="shared" si="25"/>
        <v>0</v>
      </c>
      <c r="FM12" s="216" t="str">
        <f t="shared" ref="FM12:GF12" si="114">IF(E12="B",E40,"")</f>
        <v/>
      </c>
      <c r="FN12" s="217" t="str">
        <f t="shared" si="114"/>
        <v/>
      </c>
      <c r="FO12" s="217" t="str">
        <f t="shared" si="114"/>
        <v/>
      </c>
      <c r="FP12" s="217" t="str">
        <f t="shared" si="114"/>
        <v/>
      </c>
      <c r="FQ12" s="217">
        <f t="shared" si="114"/>
        <v>3</v>
      </c>
      <c r="FR12" s="217">
        <f t="shared" si="114"/>
        <v>0</v>
      </c>
      <c r="FS12" s="217" t="str">
        <f t="shared" si="114"/>
        <v/>
      </c>
      <c r="FT12" s="217" t="str">
        <f t="shared" si="114"/>
        <v/>
      </c>
      <c r="FU12" s="217" t="str">
        <f t="shared" si="114"/>
        <v/>
      </c>
      <c r="FV12" s="217" t="str">
        <f t="shared" si="114"/>
        <v/>
      </c>
      <c r="FW12" s="217" t="str">
        <f t="shared" si="114"/>
        <v/>
      </c>
      <c r="FX12" s="218" t="str">
        <f t="shared" si="114"/>
        <v/>
      </c>
      <c r="FY12" s="218" t="str">
        <f t="shared" si="114"/>
        <v/>
      </c>
      <c r="FZ12" s="218" t="str">
        <f t="shared" si="114"/>
        <v/>
      </c>
      <c r="GA12" s="218">
        <f t="shared" si="114"/>
        <v>0</v>
      </c>
      <c r="GB12" s="218" t="str">
        <f t="shared" si="114"/>
        <v/>
      </c>
      <c r="GC12" s="218" t="str">
        <f t="shared" si="114"/>
        <v/>
      </c>
      <c r="GD12" s="218" t="str">
        <f t="shared" si="114"/>
        <v/>
      </c>
      <c r="GE12" s="218" t="str">
        <f t="shared" si="114"/>
        <v/>
      </c>
      <c r="GF12" s="219" t="str">
        <f t="shared" si="114"/>
        <v/>
      </c>
      <c r="GG12" s="48">
        <f t="shared" si="27"/>
        <v>3</v>
      </c>
      <c r="GH12" s="216" t="str">
        <f t="shared" ref="GH12:HA12" si="115">IF(E12="P",E40,"")</f>
        <v/>
      </c>
      <c r="GI12" s="217" t="str">
        <f t="shared" si="115"/>
        <v/>
      </c>
      <c r="GJ12" s="217" t="str">
        <f t="shared" si="115"/>
        <v/>
      </c>
      <c r="GK12" s="217" t="str">
        <f t="shared" si="115"/>
        <v/>
      </c>
      <c r="GL12" s="217" t="str">
        <f t="shared" si="115"/>
        <v/>
      </c>
      <c r="GM12" s="217" t="str">
        <f t="shared" si="115"/>
        <v/>
      </c>
      <c r="GN12" s="217" t="str">
        <f t="shared" si="115"/>
        <v/>
      </c>
      <c r="GO12" s="217" t="str">
        <f t="shared" si="115"/>
        <v/>
      </c>
      <c r="GP12" s="217" t="str">
        <f t="shared" si="115"/>
        <v/>
      </c>
      <c r="GQ12" s="217" t="str">
        <f t="shared" si="115"/>
        <v/>
      </c>
      <c r="GR12" s="217" t="str">
        <f t="shared" si="115"/>
        <v/>
      </c>
      <c r="GS12" s="218" t="str">
        <f t="shared" si="115"/>
        <v/>
      </c>
      <c r="GT12" s="218" t="str">
        <f t="shared" si="115"/>
        <v/>
      </c>
      <c r="GU12" s="218" t="str">
        <f t="shared" si="115"/>
        <v/>
      </c>
      <c r="GV12" s="218" t="str">
        <f t="shared" si="115"/>
        <v/>
      </c>
      <c r="GW12" s="218" t="str">
        <f t="shared" si="115"/>
        <v/>
      </c>
      <c r="GX12" s="218" t="str">
        <f t="shared" si="115"/>
        <v/>
      </c>
      <c r="GY12" s="218" t="str">
        <f t="shared" si="115"/>
        <v/>
      </c>
      <c r="GZ12" s="218" t="str">
        <f t="shared" si="115"/>
        <v/>
      </c>
      <c r="HA12" s="219" t="str">
        <f t="shared" si="115"/>
        <v/>
      </c>
      <c r="HB12" s="48">
        <f t="shared" si="29"/>
        <v>0</v>
      </c>
    </row>
    <row r="13" spans="1:210" s="215" customFormat="1" ht="20" customHeight="1" thickBot="1">
      <c r="A13" s="214">
        <f ca="1">('Game Summary'!B13)</f>
        <v>808</v>
      </c>
      <c r="B13" s="610" t="str">
        <f ca="1">('Game Summary'!C13)</f>
        <v>KA-POWSKI</v>
      </c>
      <c r="C13" s="611"/>
      <c r="D13" s="612"/>
      <c r="E13" s="218"/>
      <c r="F13" s="218"/>
      <c r="G13" s="218" t="s">
        <v>172</v>
      </c>
      <c r="H13" s="218" t="s">
        <v>172</v>
      </c>
      <c r="I13" s="218"/>
      <c r="J13" s="218"/>
      <c r="K13" s="218" t="s">
        <v>172</v>
      </c>
      <c r="L13" s="218" t="s">
        <v>172</v>
      </c>
      <c r="M13" s="218"/>
      <c r="N13" s="218" t="s">
        <v>172</v>
      </c>
      <c r="O13" s="218" t="s">
        <v>172</v>
      </c>
      <c r="P13" s="231" t="s">
        <v>172</v>
      </c>
      <c r="Q13" s="231"/>
      <c r="R13" s="231"/>
      <c r="S13" s="231" t="s">
        <v>172</v>
      </c>
      <c r="T13" s="231" t="s">
        <v>172</v>
      </c>
      <c r="U13" s="231" t="s">
        <v>172</v>
      </c>
      <c r="V13" s="231"/>
      <c r="W13" s="231" t="s">
        <v>172</v>
      </c>
      <c r="X13" s="219"/>
      <c r="Z13" s="216" t="str">
        <f t="shared" ref="Z13:AK13" si="116">IF(E13="J",E20,"")</f>
        <v/>
      </c>
      <c r="AA13" s="217" t="str">
        <f t="shared" si="116"/>
        <v/>
      </c>
      <c r="AB13" s="217" t="str">
        <f t="shared" si="116"/>
        <v/>
      </c>
      <c r="AC13" s="217" t="str">
        <f t="shared" si="116"/>
        <v/>
      </c>
      <c r="AD13" s="217" t="str">
        <f t="shared" si="116"/>
        <v/>
      </c>
      <c r="AE13" s="217" t="str">
        <f t="shared" si="116"/>
        <v/>
      </c>
      <c r="AF13" s="217" t="str">
        <f t="shared" si="116"/>
        <v/>
      </c>
      <c r="AG13" s="217" t="str">
        <f t="shared" si="116"/>
        <v/>
      </c>
      <c r="AH13" s="217" t="str">
        <f t="shared" si="116"/>
        <v/>
      </c>
      <c r="AI13" s="217" t="str">
        <f t="shared" si="116"/>
        <v/>
      </c>
      <c r="AJ13" s="217" t="str">
        <f t="shared" si="116"/>
        <v/>
      </c>
      <c r="AK13" s="218" t="str">
        <f t="shared" si="116"/>
        <v/>
      </c>
      <c r="AL13" s="218" t="str">
        <f t="shared" ref="AL13:AS13" si="117">IF(Q13="J",Q20,"")</f>
        <v/>
      </c>
      <c r="AM13" s="218" t="str">
        <f t="shared" si="117"/>
        <v/>
      </c>
      <c r="AN13" s="218" t="str">
        <f t="shared" si="117"/>
        <v/>
      </c>
      <c r="AO13" s="218" t="str">
        <f t="shared" si="117"/>
        <v/>
      </c>
      <c r="AP13" s="218" t="str">
        <f t="shared" si="117"/>
        <v/>
      </c>
      <c r="AQ13" s="218" t="str">
        <f t="shared" si="117"/>
        <v/>
      </c>
      <c r="AR13" s="218" t="str">
        <f t="shared" si="117"/>
        <v/>
      </c>
      <c r="AS13" s="219" t="str">
        <f t="shared" si="117"/>
        <v/>
      </c>
      <c r="AT13" s="48">
        <f t="shared" si="1"/>
        <v>0</v>
      </c>
      <c r="AU13" s="216" t="str">
        <f t="shared" ref="AU13:BE13" si="118">IF(E13="LJ",E20,"")</f>
        <v/>
      </c>
      <c r="AV13" s="217" t="str">
        <f t="shared" si="118"/>
        <v/>
      </c>
      <c r="AW13" s="217" t="str">
        <f t="shared" si="118"/>
        <v/>
      </c>
      <c r="AX13" s="217" t="str">
        <f t="shared" si="118"/>
        <v/>
      </c>
      <c r="AY13" s="217" t="str">
        <f t="shared" si="118"/>
        <v/>
      </c>
      <c r="AZ13" s="217" t="str">
        <f t="shared" si="118"/>
        <v/>
      </c>
      <c r="BA13" s="217" t="str">
        <f t="shared" si="118"/>
        <v/>
      </c>
      <c r="BB13" s="217" t="str">
        <f t="shared" si="118"/>
        <v/>
      </c>
      <c r="BC13" s="217" t="str">
        <f t="shared" si="118"/>
        <v/>
      </c>
      <c r="BD13" s="217" t="str">
        <f t="shared" si="118"/>
        <v/>
      </c>
      <c r="BE13" s="217" t="str">
        <f t="shared" si="118"/>
        <v/>
      </c>
      <c r="BF13" s="217" t="str">
        <f t="shared" ref="BF13:BN13" si="119">IF(P13="LJ",P20,"")</f>
        <v/>
      </c>
      <c r="BG13" s="217" t="str">
        <f t="shared" si="119"/>
        <v/>
      </c>
      <c r="BH13" s="217" t="str">
        <f t="shared" si="119"/>
        <v/>
      </c>
      <c r="BI13" s="217" t="str">
        <f t="shared" si="119"/>
        <v/>
      </c>
      <c r="BJ13" s="217" t="str">
        <f t="shared" si="119"/>
        <v/>
      </c>
      <c r="BK13" s="217" t="str">
        <f t="shared" si="119"/>
        <v/>
      </c>
      <c r="BL13" s="217" t="str">
        <f t="shared" si="119"/>
        <v/>
      </c>
      <c r="BM13" s="217" t="str">
        <f t="shared" si="119"/>
        <v/>
      </c>
      <c r="BN13" s="220" t="str">
        <f t="shared" si="119"/>
        <v/>
      </c>
      <c r="BO13" s="48">
        <f t="shared" si="4"/>
        <v>0</v>
      </c>
      <c r="BP13" s="216" t="str">
        <f t="shared" ref="BP13:CA13" si="120">IF(E13="B",E20,"")</f>
        <v/>
      </c>
      <c r="BQ13" s="217" t="str">
        <f t="shared" si="120"/>
        <v/>
      </c>
      <c r="BR13" s="217">
        <f t="shared" si="120"/>
        <v>4</v>
      </c>
      <c r="BS13" s="217">
        <f t="shared" si="120"/>
        <v>3</v>
      </c>
      <c r="BT13" s="217" t="str">
        <f t="shared" si="120"/>
        <v/>
      </c>
      <c r="BU13" s="217" t="str">
        <f t="shared" si="120"/>
        <v/>
      </c>
      <c r="BV13" s="217">
        <f t="shared" si="120"/>
        <v>0</v>
      </c>
      <c r="BW13" s="217">
        <f t="shared" si="120"/>
        <v>0</v>
      </c>
      <c r="BX13" s="217" t="str">
        <f t="shared" si="120"/>
        <v/>
      </c>
      <c r="BY13" s="217">
        <f t="shared" si="120"/>
        <v>0</v>
      </c>
      <c r="BZ13" s="217">
        <f t="shared" si="120"/>
        <v>0</v>
      </c>
      <c r="CA13" s="218">
        <f t="shared" si="120"/>
        <v>0</v>
      </c>
      <c r="CB13" s="218" t="str">
        <f t="shared" ref="CB13:CH13" si="121">IF(Q13="B",Q20,"")</f>
        <v/>
      </c>
      <c r="CC13" s="218" t="str">
        <f t="shared" si="121"/>
        <v/>
      </c>
      <c r="CD13" s="218">
        <f t="shared" si="121"/>
        <v>3</v>
      </c>
      <c r="CE13" s="218">
        <f t="shared" si="121"/>
        <v>2</v>
      </c>
      <c r="CF13" s="218">
        <f t="shared" si="121"/>
        <v>2</v>
      </c>
      <c r="CG13" s="218" t="str">
        <f t="shared" si="121"/>
        <v/>
      </c>
      <c r="CH13" s="218">
        <f t="shared" si="121"/>
        <v>0</v>
      </c>
      <c r="CI13" s="219" t="str">
        <f>IF(X13="B",X20,"")</f>
        <v/>
      </c>
      <c r="CJ13" s="48">
        <f t="shared" si="7"/>
        <v>14</v>
      </c>
      <c r="CK13" s="216" t="str">
        <f t="shared" ref="CK13:CU13" si="122">IF(E13="P",E20,"")</f>
        <v/>
      </c>
      <c r="CL13" s="217" t="str">
        <f t="shared" si="122"/>
        <v/>
      </c>
      <c r="CM13" s="217" t="str">
        <f t="shared" si="122"/>
        <v/>
      </c>
      <c r="CN13" s="217" t="str">
        <f t="shared" si="122"/>
        <v/>
      </c>
      <c r="CO13" s="217" t="str">
        <f t="shared" si="122"/>
        <v/>
      </c>
      <c r="CP13" s="217" t="str">
        <f t="shared" si="122"/>
        <v/>
      </c>
      <c r="CQ13" s="217" t="str">
        <f t="shared" si="122"/>
        <v/>
      </c>
      <c r="CR13" s="217" t="str">
        <f t="shared" si="122"/>
        <v/>
      </c>
      <c r="CS13" s="217" t="str">
        <f t="shared" si="122"/>
        <v/>
      </c>
      <c r="CT13" s="217" t="str">
        <f t="shared" si="122"/>
        <v/>
      </c>
      <c r="CU13" s="217" t="str">
        <f t="shared" si="122"/>
        <v/>
      </c>
      <c r="CV13" s="217" t="str">
        <f t="shared" ref="CV13:DC13" si="123">IF(P13="P",P20,"")</f>
        <v/>
      </c>
      <c r="CW13" s="217" t="str">
        <f t="shared" si="123"/>
        <v/>
      </c>
      <c r="CX13" s="217" t="str">
        <f t="shared" si="123"/>
        <v/>
      </c>
      <c r="CY13" s="217" t="str">
        <f t="shared" si="123"/>
        <v/>
      </c>
      <c r="CZ13" s="217" t="str">
        <f t="shared" si="123"/>
        <v/>
      </c>
      <c r="DA13" s="217" t="str">
        <f t="shared" si="123"/>
        <v/>
      </c>
      <c r="DB13" s="217" t="str">
        <f t="shared" si="123"/>
        <v/>
      </c>
      <c r="DC13" s="217" t="str">
        <f t="shared" si="123"/>
        <v/>
      </c>
      <c r="DD13" s="219" t="str">
        <f>IF(X13="P",X20,"")</f>
        <v/>
      </c>
      <c r="DE13" s="48">
        <f t="shared" si="10"/>
        <v>0</v>
      </c>
      <c r="DG13" s="230">
        <f t="shared" si="11"/>
        <v>0</v>
      </c>
      <c r="DH13" s="237">
        <f t="shared" si="111"/>
        <v>0</v>
      </c>
      <c r="DI13" s="237">
        <f t="shared" si="13"/>
        <v>11</v>
      </c>
      <c r="DJ13" s="238">
        <f t="shared" si="14"/>
        <v>11</v>
      </c>
      <c r="DK13" s="239">
        <f>(SUM(DG13:DI13)/COUNT(E19:X19))</f>
        <v>0.55000000000000004</v>
      </c>
      <c r="DL13" s="221">
        <f t="shared" si="38"/>
        <v>0</v>
      </c>
      <c r="DM13" s="240" t="e">
        <f t="shared" si="15"/>
        <v>#DIV/0!</v>
      </c>
      <c r="DN13" s="234">
        <f t="shared" si="16"/>
        <v>0</v>
      </c>
      <c r="DO13" s="241" t="e">
        <f t="shared" si="17"/>
        <v>#DIV/0!</v>
      </c>
      <c r="DP13" s="48">
        <f t="shared" si="18"/>
        <v>0</v>
      </c>
      <c r="DQ13" s="48">
        <f t="shared" si="19"/>
        <v>14</v>
      </c>
      <c r="DR13" s="48">
        <f t="shared" si="20"/>
        <v>23</v>
      </c>
      <c r="DS13" s="48">
        <f>SUM((DQ13/DJ13)-(D2))</f>
        <v>-1.0956937799043061</v>
      </c>
      <c r="DT13" s="48">
        <f>SUM((DR13/DJ13)-(D22))</f>
        <v>9.0909090909090828E-2</v>
      </c>
      <c r="DU13" s="236">
        <f t="shared" si="21"/>
        <v>-1.1866028708133969</v>
      </c>
      <c r="DW13" s="216" t="str">
        <f t="shared" ref="DW13:EP13" si="124">IF(E13="J",SUM((E20)-(E40)),"")</f>
        <v/>
      </c>
      <c r="DX13" s="217" t="str">
        <f t="shared" si="124"/>
        <v/>
      </c>
      <c r="DY13" s="217" t="str">
        <f t="shared" si="124"/>
        <v/>
      </c>
      <c r="DZ13" s="217" t="str">
        <f t="shared" si="124"/>
        <v/>
      </c>
      <c r="EA13" s="217" t="str">
        <f t="shared" si="124"/>
        <v/>
      </c>
      <c r="EB13" s="217" t="str">
        <f t="shared" si="124"/>
        <v/>
      </c>
      <c r="EC13" s="217" t="str">
        <f t="shared" si="124"/>
        <v/>
      </c>
      <c r="ED13" s="217" t="str">
        <f t="shared" si="124"/>
        <v/>
      </c>
      <c r="EE13" s="217" t="str">
        <f t="shared" si="124"/>
        <v/>
      </c>
      <c r="EF13" s="217" t="str">
        <f t="shared" si="124"/>
        <v/>
      </c>
      <c r="EG13" s="217" t="str">
        <f t="shared" si="124"/>
        <v/>
      </c>
      <c r="EH13" s="217" t="str">
        <f t="shared" si="124"/>
        <v/>
      </c>
      <c r="EI13" s="217" t="str">
        <f t="shared" si="124"/>
        <v/>
      </c>
      <c r="EJ13" s="217" t="str">
        <f t="shared" si="124"/>
        <v/>
      </c>
      <c r="EK13" s="217" t="str">
        <f t="shared" si="124"/>
        <v/>
      </c>
      <c r="EL13" s="217" t="str">
        <f t="shared" si="124"/>
        <v/>
      </c>
      <c r="EM13" s="217" t="str">
        <f t="shared" si="124"/>
        <v/>
      </c>
      <c r="EN13" s="217" t="str">
        <f t="shared" si="124"/>
        <v/>
      </c>
      <c r="EO13" s="217" t="str">
        <f t="shared" si="124"/>
        <v/>
      </c>
      <c r="EP13" s="220" t="str">
        <f t="shared" si="124"/>
        <v/>
      </c>
      <c r="EQ13" s="48">
        <f t="shared" si="23"/>
        <v>0</v>
      </c>
      <c r="ER13" s="216" t="str">
        <f t="shared" ref="ER13:FK13" si="125">IF(E13="LJ",SUM((E20)-(E40)),"")</f>
        <v/>
      </c>
      <c r="ES13" s="217" t="str">
        <f t="shared" si="125"/>
        <v/>
      </c>
      <c r="ET13" s="217" t="str">
        <f t="shared" si="125"/>
        <v/>
      </c>
      <c r="EU13" s="217" t="str">
        <f t="shared" si="125"/>
        <v/>
      </c>
      <c r="EV13" s="217" t="str">
        <f t="shared" si="125"/>
        <v/>
      </c>
      <c r="EW13" s="217" t="str">
        <f t="shared" si="125"/>
        <v/>
      </c>
      <c r="EX13" s="217" t="str">
        <f t="shared" si="125"/>
        <v/>
      </c>
      <c r="EY13" s="217" t="str">
        <f t="shared" si="125"/>
        <v/>
      </c>
      <c r="EZ13" s="217" t="str">
        <f t="shared" si="125"/>
        <v/>
      </c>
      <c r="FA13" s="217" t="str">
        <f t="shared" si="125"/>
        <v/>
      </c>
      <c r="FB13" s="217" t="str">
        <f t="shared" si="125"/>
        <v/>
      </c>
      <c r="FC13" s="217" t="str">
        <f t="shared" si="125"/>
        <v/>
      </c>
      <c r="FD13" s="217" t="str">
        <f t="shared" si="125"/>
        <v/>
      </c>
      <c r="FE13" s="217" t="str">
        <f t="shared" si="125"/>
        <v/>
      </c>
      <c r="FF13" s="217" t="str">
        <f t="shared" si="125"/>
        <v/>
      </c>
      <c r="FG13" s="217" t="str">
        <f t="shared" si="125"/>
        <v/>
      </c>
      <c r="FH13" s="217" t="str">
        <f t="shared" si="125"/>
        <v/>
      </c>
      <c r="FI13" s="217" t="str">
        <f t="shared" si="125"/>
        <v/>
      </c>
      <c r="FJ13" s="217" t="str">
        <f t="shared" si="125"/>
        <v/>
      </c>
      <c r="FK13" s="220" t="str">
        <f t="shared" si="125"/>
        <v/>
      </c>
      <c r="FL13" s="48">
        <f t="shared" si="25"/>
        <v>0</v>
      </c>
      <c r="FM13" s="216" t="str">
        <f t="shared" ref="FM13:GF13" si="126">IF(E13="B",E40,"")</f>
        <v/>
      </c>
      <c r="FN13" s="217" t="str">
        <f t="shared" si="126"/>
        <v/>
      </c>
      <c r="FO13" s="217">
        <f t="shared" si="126"/>
        <v>0</v>
      </c>
      <c r="FP13" s="217">
        <f t="shared" si="126"/>
        <v>0</v>
      </c>
      <c r="FQ13" s="217" t="str">
        <f t="shared" si="126"/>
        <v/>
      </c>
      <c r="FR13" s="217" t="str">
        <f t="shared" si="126"/>
        <v/>
      </c>
      <c r="FS13" s="217">
        <f t="shared" si="126"/>
        <v>0</v>
      </c>
      <c r="FT13" s="217">
        <f t="shared" si="126"/>
        <v>3</v>
      </c>
      <c r="FU13" s="217" t="str">
        <f t="shared" si="126"/>
        <v/>
      </c>
      <c r="FV13" s="217">
        <f t="shared" si="126"/>
        <v>4</v>
      </c>
      <c r="FW13" s="217">
        <f t="shared" si="126"/>
        <v>4</v>
      </c>
      <c r="FX13" s="218">
        <f t="shared" si="126"/>
        <v>0</v>
      </c>
      <c r="FY13" s="218" t="str">
        <f t="shared" si="126"/>
        <v/>
      </c>
      <c r="FZ13" s="218" t="str">
        <f t="shared" si="126"/>
        <v/>
      </c>
      <c r="GA13" s="218">
        <f t="shared" si="126"/>
        <v>0</v>
      </c>
      <c r="GB13" s="218">
        <f t="shared" si="126"/>
        <v>3</v>
      </c>
      <c r="GC13" s="218">
        <f t="shared" si="126"/>
        <v>2</v>
      </c>
      <c r="GD13" s="218" t="str">
        <f t="shared" si="126"/>
        <v/>
      </c>
      <c r="GE13" s="218">
        <f t="shared" si="126"/>
        <v>7</v>
      </c>
      <c r="GF13" s="219" t="str">
        <f t="shared" si="126"/>
        <v/>
      </c>
      <c r="GG13" s="48">
        <f t="shared" si="27"/>
        <v>23</v>
      </c>
      <c r="GH13" s="216" t="str">
        <f t="shared" ref="GH13:HA13" si="127">IF(E13="P",E40,"")</f>
        <v/>
      </c>
      <c r="GI13" s="217" t="str">
        <f t="shared" si="127"/>
        <v/>
      </c>
      <c r="GJ13" s="217" t="str">
        <f t="shared" si="127"/>
        <v/>
      </c>
      <c r="GK13" s="217" t="str">
        <f t="shared" si="127"/>
        <v/>
      </c>
      <c r="GL13" s="217" t="str">
        <f t="shared" si="127"/>
        <v/>
      </c>
      <c r="GM13" s="217" t="str">
        <f t="shared" si="127"/>
        <v/>
      </c>
      <c r="GN13" s="217" t="str">
        <f t="shared" si="127"/>
        <v/>
      </c>
      <c r="GO13" s="217" t="str">
        <f t="shared" si="127"/>
        <v/>
      </c>
      <c r="GP13" s="217" t="str">
        <f t="shared" si="127"/>
        <v/>
      </c>
      <c r="GQ13" s="217" t="str">
        <f t="shared" si="127"/>
        <v/>
      </c>
      <c r="GR13" s="217" t="str">
        <f t="shared" si="127"/>
        <v/>
      </c>
      <c r="GS13" s="218" t="str">
        <f t="shared" si="127"/>
        <v/>
      </c>
      <c r="GT13" s="218" t="str">
        <f t="shared" si="127"/>
        <v/>
      </c>
      <c r="GU13" s="218" t="str">
        <f t="shared" si="127"/>
        <v/>
      </c>
      <c r="GV13" s="218" t="str">
        <f t="shared" si="127"/>
        <v/>
      </c>
      <c r="GW13" s="218" t="str">
        <f t="shared" si="127"/>
        <v/>
      </c>
      <c r="GX13" s="218" t="str">
        <f t="shared" si="127"/>
        <v/>
      </c>
      <c r="GY13" s="218" t="str">
        <f t="shared" si="127"/>
        <v/>
      </c>
      <c r="GZ13" s="218" t="str">
        <f t="shared" si="127"/>
        <v/>
      </c>
      <c r="HA13" s="219" t="str">
        <f t="shared" si="127"/>
        <v/>
      </c>
      <c r="HB13" s="48">
        <f t="shared" si="29"/>
        <v>0</v>
      </c>
    </row>
    <row r="14" spans="1:210" s="215" customFormat="1" ht="20" customHeight="1" thickBot="1">
      <c r="A14" s="214">
        <f ca="1">('Game Summary'!B14)</f>
        <v>1837</v>
      </c>
      <c r="B14" s="610" t="str">
        <f ca="1">('Game Summary'!C14)</f>
        <v>JANE DEERE</v>
      </c>
      <c r="C14" s="611"/>
      <c r="D14" s="612"/>
      <c r="E14" s="218"/>
      <c r="F14" s="218"/>
      <c r="G14" s="218"/>
      <c r="H14" s="218"/>
      <c r="I14" s="218"/>
      <c r="J14" s="218"/>
      <c r="K14" s="218"/>
      <c r="L14" s="218"/>
      <c r="M14" s="218"/>
      <c r="N14" s="218"/>
      <c r="O14" s="218" t="s">
        <v>172</v>
      </c>
      <c r="P14" s="231" t="s">
        <v>172</v>
      </c>
      <c r="Q14" s="231"/>
      <c r="R14" s="231"/>
      <c r="S14" s="231" t="s">
        <v>172</v>
      </c>
      <c r="T14" s="231" t="s">
        <v>172</v>
      </c>
      <c r="U14" s="231"/>
      <c r="V14" s="231"/>
      <c r="W14" s="231"/>
      <c r="X14" s="219"/>
      <c r="Z14" s="216" t="str">
        <f t="shared" ref="Z14:AK14" si="128">IF(E14="J",E20,"")</f>
        <v/>
      </c>
      <c r="AA14" s="217" t="str">
        <f t="shared" si="128"/>
        <v/>
      </c>
      <c r="AB14" s="217" t="str">
        <f t="shared" si="128"/>
        <v/>
      </c>
      <c r="AC14" s="217" t="str">
        <f t="shared" si="128"/>
        <v/>
      </c>
      <c r="AD14" s="217" t="str">
        <f t="shared" si="128"/>
        <v/>
      </c>
      <c r="AE14" s="217" t="str">
        <f t="shared" si="128"/>
        <v/>
      </c>
      <c r="AF14" s="217" t="str">
        <f t="shared" si="128"/>
        <v/>
      </c>
      <c r="AG14" s="217" t="str">
        <f t="shared" si="128"/>
        <v/>
      </c>
      <c r="AH14" s="217" t="str">
        <f t="shared" si="128"/>
        <v/>
      </c>
      <c r="AI14" s="217" t="str">
        <f t="shared" si="128"/>
        <v/>
      </c>
      <c r="AJ14" s="217" t="str">
        <f t="shared" si="128"/>
        <v/>
      </c>
      <c r="AK14" s="218" t="str">
        <f t="shared" si="128"/>
        <v/>
      </c>
      <c r="AL14" s="218" t="str">
        <f t="shared" ref="AL14:AS14" si="129">IF(Q14="J",Q20,"")</f>
        <v/>
      </c>
      <c r="AM14" s="218" t="str">
        <f t="shared" si="129"/>
        <v/>
      </c>
      <c r="AN14" s="218" t="str">
        <f t="shared" si="129"/>
        <v/>
      </c>
      <c r="AO14" s="218" t="str">
        <f t="shared" si="129"/>
        <v/>
      </c>
      <c r="AP14" s="218" t="str">
        <f t="shared" si="129"/>
        <v/>
      </c>
      <c r="AQ14" s="218" t="str">
        <f t="shared" si="129"/>
        <v/>
      </c>
      <c r="AR14" s="218" t="str">
        <f t="shared" si="129"/>
        <v/>
      </c>
      <c r="AS14" s="219" t="str">
        <f t="shared" si="129"/>
        <v/>
      </c>
      <c r="AT14" s="48">
        <f t="shared" si="1"/>
        <v>0</v>
      </c>
      <c r="AU14" s="216" t="str">
        <f t="shared" ref="AU14:BE14" si="130">IF(E14="LJ",E20,"")</f>
        <v/>
      </c>
      <c r="AV14" s="217" t="str">
        <f t="shared" si="130"/>
        <v/>
      </c>
      <c r="AW14" s="217" t="str">
        <f t="shared" si="130"/>
        <v/>
      </c>
      <c r="AX14" s="217" t="str">
        <f t="shared" si="130"/>
        <v/>
      </c>
      <c r="AY14" s="217" t="str">
        <f t="shared" si="130"/>
        <v/>
      </c>
      <c r="AZ14" s="217" t="str">
        <f t="shared" si="130"/>
        <v/>
      </c>
      <c r="BA14" s="217" t="str">
        <f t="shared" si="130"/>
        <v/>
      </c>
      <c r="BB14" s="217" t="str">
        <f t="shared" si="130"/>
        <v/>
      </c>
      <c r="BC14" s="217" t="str">
        <f t="shared" si="130"/>
        <v/>
      </c>
      <c r="BD14" s="217" t="str">
        <f t="shared" si="130"/>
        <v/>
      </c>
      <c r="BE14" s="217" t="str">
        <f t="shared" si="130"/>
        <v/>
      </c>
      <c r="BF14" s="217" t="str">
        <f t="shared" ref="BF14:BN14" si="131">IF(P14="LJ",P20,"")</f>
        <v/>
      </c>
      <c r="BG14" s="217" t="str">
        <f t="shared" si="131"/>
        <v/>
      </c>
      <c r="BH14" s="217" t="str">
        <f t="shared" si="131"/>
        <v/>
      </c>
      <c r="BI14" s="217" t="str">
        <f t="shared" si="131"/>
        <v/>
      </c>
      <c r="BJ14" s="217" t="str">
        <f t="shared" si="131"/>
        <v/>
      </c>
      <c r="BK14" s="217" t="str">
        <f t="shared" si="131"/>
        <v/>
      </c>
      <c r="BL14" s="217" t="str">
        <f t="shared" si="131"/>
        <v/>
      </c>
      <c r="BM14" s="217" t="str">
        <f t="shared" si="131"/>
        <v/>
      </c>
      <c r="BN14" s="220" t="str">
        <f t="shared" si="131"/>
        <v/>
      </c>
      <c r="BO14" s="48">
        <f t="shared" si="4"/>
        <v>0</v>
      </c>
      <c r="BP14" s="216" t="str">
        <f t="shared" ref="BP14:CA14" si="132">IF(E14="B",E20,"")</f>
        <v/>
      </c>
      <c r="BQ14" s="217" t="str">
        <f t="shared" si="132"/>
        <v/>
      </c>
      <c r="BR14" s="217" t="str">
        <f t="shared" si="132"/>
        <v/>
      </c>
      <c r="BS14" s="217" t="str">
        <f t="shared" si="132"/>
        <v/>
      </c>
      <c r="BT14" s="217" t="str">
        <f t="shared" si="132"/>
        <v/>
      </c>
      <c r="BU14" s="217" t="str">
        <f t="shared" si="132"/>
        <v/>
      </c>
      <c r="BV14" s="217" t="str">
        <f t="shared" si="132"/>
        <v/>
      </c>
      <c r="BW14" s="217" t="str">
        <f t="shared" si="132"/>
        <v/>
      </c>
      <c r="BX14" s="217" t="str">
        <f t="shared" si="132"/>
        <v/>
      </c>
      <c r="BY14" s="217" t="str">
        <f t="shared" si="132"/>
        <v/>
      </c>
      <c r="BZ14" s="217">
        <f t="shared" si="132"/>
        <v>0</v>
      </c>
      <c r="CA14" s="218">
        <f t="shared" si="132"/>
        <v>0</v>
      </c>
      <c r="CB14" s="218" t="str">
        <f t="shared" ref="CB14:CH14" si="133">IF(Q14="B",Q20,"")</f>
        <v/>
      </c>
      <c r="CC14" s="218" t="str">
        <f t="shared" si="133"/>
        <v/>
      </c>
      <c r="CD14" s="218">
        <f t="shared" si="133"/>
        <v>3</v>
      </c>
      <c r="CE14" s="218">
        <f t="shared" si="133"/>
        <v>2</v>
      </c>
      <c r="CF14" s="218" t="str">
        <f t="shared" si="133"/>
        <v/>
      </c>
      <c r="CG14" s="218" t="str">
        <f t="shared" si="133"/>
        <v/>
      </c>
      <c r="CH14" s="218" t="str">
        <f t="shared" si="133"/>
        <v/>
      </c>
      <c r="CI14" s="219" t="str">
        <f>IF(X14="B",X20,"")</f>
        <v/>
      </c>
      <c r="CJ14" s="48">
        <f t="shared" si="7"/>
        <v>5</v>
      </c>
      <c r="CK14" s="216" t="str">
        <f t="shared" ref="CK14:CU14" si="134">IF(E14="P",E20,"")</f>
        <v/>
      </c>
      <c r="CL14" s="217" t="str">
        <f t="shared" si="134"/>
        <v/>
      </c>
      <c r="CM14" s="217" t="str">
        <f t="shared" si="134"/>
        <v/>
      </c>
      <c r="CN14" s="217" t="str">
        <f t="shared" si="134"/>
        <v/>
      </c>
      <c r="CO14" s="217" t="str">
        <f t="shared" si="134"/>
        <v/>
      </c>
      <c r="CP14" s="217" t="str">
        <f t="shared" si="134"/>
        <v/>
      </c>
      <c r="CQ14" s="217" t="str">
        <f t="shared" si="134"/>
        <v/>
      </c>
      <c r="CR14" s="217" t="str">
        <f t="shared" si="134"/>
        <v/>
      </c>
      <c r="CS14" s="217" t="str">
        <f t="shared" si="134"/>
        <v/>
      </c>
      <c r="CT14" s="217" t="str">
        <f t="shared" si="134"/>
        <v/>
      </c>
      <c r="CU14" s="217" t="str">
        <f t="shared" si="134"/>
        <v/>
      </c>
      <c r="CV14" s="217" t="str">
        <f t="shared" ref="CV14:DC14" si="135">IF(P14="P",P20,"")</f>
        <v/>
      </c>
      <c r="CW14" s="217" t="str">
        <f t="shared" si="135"/>
        <v/>
      </c>
      <c r="CX14" s="217" t="str">
        <f t="shared" si="135"/>
        <v/>
      </c>
      <c r="CY14" s="217" t="str">
        <f t="shared" si="135"/>
        <v/>
      </c>
      <c r="CZ14" s="217" t="str">
        <f t="shared" si="135"/>
        <v/>
      </c>
      <c r="DA14" s="217" t="str">
        <f t="shared" si="135"/>
        <v/>
      </c>
      <c r="DB14" s="217" t="str">
        <f t="shared" si="135"/>
        <v/>
      </c>
      <c r="DC14" s="217" t="str">
        <f t="shared" si="135"/>
        <v/>
      </c>
      <c r="DD14" s="219" t="str">
        <f>IF(X14="P",X20,"")</f>
        <v/>
      </c>
      <c r="DE14" s="48">
        <f t="shared" si="10"/>
        <v>0</v>
      </c>
      <c r="DG14" s="230">
        <f t="shared" si="11"/>
        <v>0</v>
      </c>
      <c r="DH14" s="237">
        <f t="shared" si="111"/>
        <v>0</v>
      </c>
      <c r="DI14" s="237">
        <f t="shared" si="13"/>
        <v>4</v>
      </c>
      <c r="DJ14" s="238">
        <f t="shared" si="14"/>
        <v>4</v>
      </c>
      <c r="DK14" s="239">
        <f>(SUM(DG14:DI14)/COUNT(E19:X19))</f>
        <v>0.2</v>
      </c>
      <c r="DL14" s="221">
        <f t="shared" si="38"/>
        <v>0</v>
      </c>
      <c r="DM14" s="240" t="e">
        <f t="shared" si="15"/>
        <v>#DIV/0!</v>
      </c>
      <c r="DN14" s="242">
        <f t="shared" si="16"/>
        <v>0</v>
      </c>
      <c r="DO14" s="241" t="e">
        <f t="shared" si="17"/>
        <v>#DIV/0!</v>
      </c>
      <c r="DP14" s="48">
        <f t="shared" si="18"/>
        <v>0</v>
      </c>
      <c r="DQ14" s="48">
        <f t="shared" si="19"/>
        <v>5</v>
      </c>
      <c r="DR14" s="48">
        <f t="shared" si="20"/>
        <v>7</v>
      </c>
      <c r="DS14" s="48">
        <f>SUM((DQ14/DJ14)-(D2))</f>
        <v>-1.1184210526315788</v>
      </c>
      <c r="DT14" s="48">
        <f>SUM((DR14/DJ14)-(D22))</f>
        <v>-0.25</v>
      </c>
      <c r="DU14" s="236">
        <f t="shared" si="21"/>
        <v>-0.86842105263157876</v>
      </c>
      <c r="DW14" s="216" t="str">
        <f t="shared" ref="DW14:EP14" si="136">IF(E14="J",SUM((E20)-(E40)),"")</f>
        <v/>
      </c>
      <c r="DX14" s="217" t="str">
        <f t="shared" si="136"/>
        <v/>
      </c>
      <c r="DY14" s="217" t="str">
        <f t="shared" si="136"/>
        <v/>
      </c>
      <c r="DZ14" s="217" t="str">
        <f t="shared" si="136"/>
        <v/>
      </c>
      <c r="EA14" s="217" t="str">
        <f t="shared" si="136"/>
        <v/>
      </c>
      <c r="EB14" s="217" t="str">
        <f t="shared" si="136"/>
        <v/>
      </c>
      <c r="EC14" s="217" t="str">
        <f t="shared" si="136"/>
        <v/>
      </c>
      <c r="ED14" s="217" t="str">
        <f t="shared" si="136"/>
        <v/>
      </c>
      <c r="EE14" s="217" t="str">
        <f t="shared" si="136"/>
        <v/>
      </c>
      <c r="EF14" s="217" t="str">
        <f t="shared" si="136"/>
        <v/>
      </c>
      <c r="EG14" s="217" t="str">
        <f t="shared" si="136"/>
        <v/>
      </c>
      <c r="EH14" s="217" t="str">
        <f t="shared" si="136"/>
        <v/>
      </c>
      <c r="EI14" s="217" t="str">
        <f t="shared" si="136"/>
        <v/>
      </c>
      <c r="EJ14" s="217" t="str">
        <f t="shared" si="136"/>
        <v/>
      </c>
      <c r="EK14" s="217" t="str">
        <f t="shared" si="136"/>
        <v/>
      </c>
      <c r="EL14" s="217" t="str">
        <f t="shared" si="136"/>
        <v/>
      </c>
      <c r="EM14" s="217" t="str">
        <f t="shared" si="136"/>
        <v/>
      </c>
      <c r="EN14" s="217" t="str">
        <f t="shared" si="136"/>
        <v/>
      </c>
      <c r="EO14" s="217" t="str">
        <f t="shared" si="136"/>
        <v/>
      </c>
      <c r="EP14" s="220" t="str">
        <f t="shared" si="136"/>
        <v/>
      </c>
      <c r="EQ14" s="48">
        <f t="shared" si="23"/>
        <v>0</v>
      </c>
      <c r="ER14" s="216" t="str">
        <f t="shared" ref="ER14:FK14" si="137">IF(E14="LJ",SUM((E20)-(E40)),"")</f>
        <v/>
      </c>
      <c r="ES14" s="217" t="str">
        <f t="shared" si="137"/>
        <v/>
      </c>
      <c r="ET14" s="217" t="str">
        <f t="shared" si="137"/>
        <v/>
      </c>
      <c r="EU14" s="217" t="str">
        <f t="shared" si="137"/>
        <v/>
      </c>
      <c r="EV14" s="217" t="str">
        <f t="shared" si="137"/>
        <v/>
      </c>
      <c r="EW14" s="217" t="str">
        <f t="shared" si="137"/>
        <v/>
      </c>
      <c r="EX14" s="217" t="str">
        <f t="shared" si="137"/>
        <v/>
      </c>
      <c r="EY14" s="217" t="str">
        <f t="shared" si="137"/>
        <v/>
      </c>
      <c r="EZ14" s="217" t="str">
        <f t="shared" si="137"/>
        <v/>
      </c>
      <c r="FA14" s="217" t="str">
        <f t="shared" si="137"/>
        <v/>
      </c>
      <c r="FB14" s="217" t="str">
        <f t="shared" si="137"/>
        <v/>
      </c>
      <c r="FC14" s="217" t="str">
        <f t="shared" si="137"/>
        <v/>
      </c>
      <c r="FD14" s="217" t="str">
        <f t="shared" si="137"/>
        <v/>
      </c>
      <c r="FE14" s="217" t="str">
        <f t="shared" si="137"/>
        <v/>
      </c>
      <c r="FF14" s="217" t="str">
        <f t="shared" si="137"/>
        <v/>
      </c>
      <c r="FG14" s="217" t="str">
        <f t="shared" si="137"/>
        <v/>
      </c>
      <c r="FH14" s="217" t="str">
        <f t="shared" si="137"/>
        <v/>
      </c>
      <c r="FI14" s="217" t="str">
        <f t="shared" si="137"/>
        <v/>
      </c>
      <c r="FJ14" s="217" t="str">
        <f t="shared" si="137"/>
        <v/>
      </c>
      <c r="FK14" s="220" t="str">
        <f t="shared" si="137"/>
        <v/>
      </c>
      <c r="FL14" s="48">
        <f t="shared" si="25"/>
        <v>0</v>
      </c>
      <c r="FM14" s="216" t="str">
        <f t="shared" ref="FM14:GF14" si="138">IF(E14="B",E40,"")</f>
        <v/>
      </c>
      <c r="FN14" s="217" t="str">
        <f t="shared" si="138"/>
        <v/>
      </c>
      <c r="FO14" s="217" t="str">
        <f t="shared" si="138"/>
        <v/>
      </c>
      <c r="FP14" s="217" t="str">
        <f t="shared" si="138"/>
        <v/>
      </c>
      <c r="FQ14" s="217" t="str">
        <f t="shared" si="138"/>
        <v/>
      </c>
      <c r="FR14" s="217" t="str">
        <f t="shared" si="138"/>
        <v/>
      </c>
      <c r="FS14" s="217" t="str">
        <f t="shared" si="138"/>
        <v/>
      </c>
      <c r="FT14" s="217" t="str">
        <f t="shared" si="138"/>
        <v/>
      </c>
      <c r="FU14" s="217" t="str">
        <f t="shared" si="138"/>
        <v/>
      </c>
      <c r="FV14" s="217" t="str">
        <f t="shared" si="138"/>
        <v/>
      </c>
      <c r="FW14" s="217">
        <f t="shared" si="138"/>
        <v>4</v>
      </c>
      <c r="FX14" s="218">
        <f t="shared" si="138"/>
        <v>0</v>
      </c>
      <c r="FY14" s="218" t="str">
        <f t="shared" si="138"/>
        <v/>
      </c>
      <c r="FZ14" s="218" t="str">
        <f t="shared" si="138"/>
        <v/>
      </c>
      <c r="GA14" s="218">
        <f t="shared" si="138"/>
        <v>0</v>
      </c>
      <c r="GB14" s="218">
        <f t="shared" si="138"/>
        <v>3</v>
      </c>
      <c r="GC14" s="218" t="str">
        <f t="shared" si="138"/>
        <v/>
      </c>
      <c r="GD14" s="218" t="str">
        <f t="shared" si="138"/>
        <v/>
      </c>
      <c r="GE14" s="218" t="str">
        <f t="shared" si="138"/>
        <v/>
      </c>
      <c r="GF14" s="219" t="str">
        <f t="shared" si="138"/>
        <v/>
      </c>
      <c r="GG14" s="48">
        <f t="shared" si="27"/>
        <v>7</v>
      </c>
      <c r="GH14" s="216" t="str">
        <f t="shared" ref="GH14:HA14" si="139">IF(E14="P",E40,"")</f>
        <v/>
      </c>
      <c r="GI14" s="217" t="str">
        <f t="shared" si="139"/>
        <v/>
      </c>
      <c r="GJ14" s="217" t="str">
        <f t="shared" si="139"/>
        <v/>
      </c>
      <c r="GK14" s="217" t="str">
        <f t="shared" si="139"/>
        <v/>
      </c>
      <c r="GL14" s="217" t="str">
        <f t="shared" si="139"/>
        <v/>
      </c>
      <c r="GM14" s="217" t="str">
        <f t="shared" si="139"/>
        <v/>
      </c>
      <c r="GN14" s="217" t="str">
        <f t="shared" si="139"/>
        <v/>
      </c>
      <c r="GO14" s="217" t="str">
        <f t="shared" si="139"/>
        <v/>
      </c>
      <c r="GP14" s="217" t="str">
        <f t="shared" si="139"/>
        <v/>
      </c>
      <c r="GQ14" s="217" t="str">
        <f t="shared" si="139"/>
        <v/>
      </c>
      <c r="GR14" s="217" t="str">
        <f t="shared" si="139"/>
        <v/>
      </c>
      <c r="GS14" s="218" t="str">
        <f t="shared" si="139"/>
        <v/>
      </c>
      <c r="GT14" s="218" t="str">
        <f t="shared" si="139"/>
        <v/>
      </c>
      <c r="GU14" s="218" t="str">
        <f t="shared" si="139"/>
        <v/>
      </c>
      <c r="GV14" s="218" t="str">
        <f t="shared" si="139"/>
        <v/>
      </c>
      <c r="GW14" s="218" t="str">
        <f t="shared" si="139"/>
        <v/>
      </c>
      <c r="GX14" s="218" t="str">
        <f t="shared" si="139"/>
        <v/>
      </c>
      <c r="GY14" s="218" t="str">
        <f t="shared" si="139"/>
        <v/>
      </c>
      <c r="GZ14" s="218" t="str">
        <f t="shared" si="139"/>
        <v/>
      </c>
      <c r="HA14" s="219" t="str">
        <f t="shared" si="139"/>
        <v/>
      </c>
      <c r="HB14" s="48">
        <f t="shared" si="29"/>
        <v>0</v>
      </c>
    </row>
    <row r="15" spans="1:210" s="215" customFormat="1" ht="20" customHeight="1" thickBot="1">
      <c r="A15" s="214">
        <f ca="1">('Game Summary'!B15)</f>
        <v>1984</v>
      </c>
      <c r="B15" s="610" t="str">
        <f ca="1">('Game Summary'!C15)</f>
        <v>NOAM STOMPSKI</v>
      </c>
      <c r="C15" s="611"/>
      <c r="D15" s="612"/>
      <c r="E15" s="218" t="s">
        <v>172</v>
      </c>
      <c r="F15" s="218" t="s">
        <v>172</v>
      </c>
      <c r="G15" s="218"/>
      <c r="H15" s="218"/>
      <c r="I15" s="218"/>
      <c r="J15" s="218"/>
      <c r="K15" s="218"/>
      <c r="L15" s="218"/>
      <c r="M15" s="218" t="s">
        <v>172</v>
      </c>
      <c r="N15" s="218"/>
      <c r="O15" s="218"/>
      <c r="P15" s="231"/>
      <c r="Q15" s="231" t="s">
        <v>171</v>
      </c>
      <c r="R15" s="231" t="s">
        <v>171</v>
      </c>
      <c r="S15" s="231"/>
      <c r="T15" s="231"/>
      <c r="U15" s="231"/>
      <c r="V15" s="231" t="s">
        <v>172</v>
      </c>
      <c r="W15" s="231"/>
      <c r="X15" s="219"/>
      <c r="Z15" s="216" t="str">
        <f t="shared" ref="Z15:AK15" si="140">IF(E15="J",E20,"")</f>
        <v/>
      </c>
      <c r="AA15" s="217" t="str">
        <f t="shared" si="140"/>
        <v/>
      </c>
      <c r="AB15" s="217" t="str">
        <f t="shared" si="140"/>
        <v/>
      </c>
      <c r="AC15" s="217" t="str">
        <f t="shared" si="140"/>
        <v/>
      </c>
      <c r="AD15" s="217" t="str">
        <f t="shared" si="140"/>
        <v/>
      </c>
      <c r="AE15" s="217" t="str">
        <f t="shared" si="140"/>
        <v/>
      </c>
      <c r="AF15" s="217" t="str">
        <f t="shared" si="140"/>
        <v/>
      </c>
      <c r="AG15" s="217" t="str">
        <f t="shared" si="140"/>
        <v/>
      </c>
      <c r="AH15" s="217" t="str">
        <f t="shared" si="140"/>
        <v/>
      </c>
      <c r="AI15" s="217" t="str">
        <f t="shared" si="140"/>
        <v/>
      </c>
      <c r="AJ15" s="217" t="str">
        <f t="shared" si="140"/>
        <v/>
      </c>
      <c r="AK15" s="218" t="str">
        <f t="shared" si="140"/>
        <v/>
      </c>
      <c r="AL15" s="218" t="str">
        <f t="shared" ref="AL15:AS15" si="141">IF(Q15="J",Q20,"")</f>
        <v/>
      </c>
      <c r="AM15" s="218" t="str">
        <f t="shared" si="141"/>
        <v/>
      </c>
      <c r="AN15" s="218" t="str">
        <f t="shared" si="141"/>
        <v/>
      </c>
      <c r="AO15" s="218" t="str">
        <f t="shared" si="141"/>
        <v/>
      </c>
      <c r="AP15" s="218" t="str">
        <f t="shared" si="141"/>
        <v/>
      </c>
      <c r="AQ15" s="218" t="str">
        <f t="shared" si="141"/>
        <v/>
      </c>
      <c r="AR15" s="218" t="str">
        <f t="shared" si="141"/>
        <v/>
      </c>
      <c r="AS15" s="219" t="str">
        <f t="shared" si="141"/>
        <v/>
      </c>
      <c r="AT15" s="48">
        <f t="shared" si="1"/>
        <v>0</v>
      </c>
      <c r="AU15" s="216" t="str">
        <f t="shared" ref="AU15:BE15" si="142">IF(E15="LJ",E20,"")</f>
        <v/>
      </c>
      <c r="AV15" s="217" t="str">
        <f t="shared" si="142"/>
        <v/>
      </c>
      <c r="AW15" s="217" t="str">
        <f t="shared" si="142"/>
        <v/>
      </c>
      <c r="AX15" s="217" t="str">
        <f t="shared" si="142"/>
        <v/>
      </c>
      <c r="AY15" s="217" t="str">
        <f t="shared" si="142"/>
        <v/>
      </c>
      <c r="AZ15" s="217" t="str">
        <f t="shared" si="142"/>
        <v/>
      </c>
      <c r="BA15" s="217" t="str">
        <f t="shared" si="142"/>
        <v/>
      </c>
      <c r="BB15" s="217" t="str">
        <f t="shared" si="142"/>
        <v/>
      </c>
      <c r="BC15" s="217" t="str">
        <f t="shared" si="142"/>
        <v/>
      </c>
      <c r="BD15" s="217" t="str">
        <f t="shared" si="142"/>
        <v/>
      </c>
      <c r="BE15" s="217" t="str">
        <f t="shared" si="142"/>
        <v/>
      </c>
      <c r="BF15" s="217" t="str">
        <f t="shared" ref="BF15:BN15" si="143">IF(P15="LJ",P20,"")</f>
        <v/>
      </c>
      <c r="BG15" s="217" t="str">
        <f t="shared" si="143"/>
        <v/>
      </c>
      <c r="BH15" s="217" t="str">
        <f t="shared" si="143"/>
        <v/>
      </c>
      <c r="BI15" s="217" t="str">
        <f t="shared" si="143"/>
        <v/>
      </c>
      <c r="BJ15" s="217" t="str">
        <f t="shared" si="143"/>
        <v/>
      </c>
      <c r="BK15" s="217" t="str">
        <f t="shared" si="143"/>
        <v/>
      </c>
      <c r="BL15" s="217" t="str">
        <f t="shared" si="143"/>
        <v/>
      </c>
      <c r="BM15" s="217" t="str">
        <f t="shared" si="143"/>
        <v/>
      </c>
      <c r="BN15" s="220" t="str">
        <f t="shared" si="143"/>
        <v/>
      </c>
      <c r="BO15" s="48">
        <f t="shared" si="4"/>
        <v>0</v>
      </c>
      <c r="BP15" s="216">
        <f t="shared" ref="BP15:CA15" si="144">IF(E15="B",E20,"")</f>
        <v>9</v>
      </c>
      <c r="BQ15" s="217">
        <f t="shared" si="144"/>
        <v>8</v>
      </c>
      <c r="BR15" s="217" t="str">
        <f t="shared" si="144"/>
        <v/>
      </c>
      <c r="BS15" s="217" t="str">
        <f t="shared" si="144"/>
        <v/>
      </c>
      <c r="BT15" s="217" t="str">
        <f t="shared" si="144"/>
        <v/>
      </c>
      <c r="BU15" s="217" t="str">
        <f t="shared" si="144"/>
        <v/>
      </c>
      <c r="BV15" s="217" t="str">
        <f t="shared" si="144"/>
        <v/>
      </c>
      <c r="BW15" s="217" t="str">
        <f t="shared" si="144"/>
        <v/>
      </c>
      <c r="BX15" s="217">
        <f t="shared" si="144"/>
        <v>2</v>
      </c>
      <c r="BY15" s="217" t="str">
        <f t="shared" si="144"/>
        <v/>
      </c>
      <c r="BZ15" s="217" t="str">
        <f t="shared" si="144"/>
        <v/>
      </c>
      <c r="CA15" s="218" t="str">
        <f t="shared" si="144"/>
        <v/>
      </c>
      <c r="CB15" s="218" t="str">
        <f t="shared" ref="CB15:CH15" si="145">IF(Q15="B",Q20,"")</f>
        <v/>
      </c>
      <c r="CC15" s="218" t="str">
        <f t="shared" si="145"/>
        <v/>
      </c>
      <c r="CD15" s="218" t="str">
        <f t="shared" si="145"/>
        <v/>
      </c>
      <c r="CE15" s="218" t="str">
        <f t="shared" si="145"/>
        <v/>
      </c>
      <c r="CF15" s="218" t="str">
        <f t="shared" si="145"/>
        <v/>
      </c>
      <c r="CG15" s="218">
        <f t="shared" si="145"/>
        <v>4</v>
      </c>
      <c r="CH15" s="218" t="str">
        <f t="shared" si="145"/>
        <v/>
      </c>
      <c r="CI15" s="219" t="str">
        <f>IF(X15="B",X20,"")</f>
        <v/>
      </c>
      <c r="CJ15" s="48">
        <f t="shared" si="7"/>
        <v>23</v>
      </c>
      <c r="CK15" s="216" t="str">
        <f t="shared" ref="CK15:CU15" si="146">IF(E15="P",E20,"")</f>
        <v/>
      </c>
      <c r="CL15" s="217" t="str">
        <f t="shared" si="146"/>
        <v/>
      </c>
      <c r="CM15" s="217" t="str">
        <f t="shared" si="146"/>
        <v/>
      </c>
      <c r="CN15" s="217" t="str">
        <f t="shared" si="146"/>
        <v/>
      </c>
      <c r="CO15" s="217" t="str">
        <f t="shared" si="146"/>
        <v/>
      </c>
      <c r="CP15" s="217" t="str">
        <f t="shared" si="146"/>
        <v/>
      </c>
      <c r="CQ15" s="217" t="str">
        <f t="shared" si="146"/>
        <v/>
      </c>
      <c r="CR15" s="217" t="str">
        <f t="shared" si="146"/>
        <v/>
      </c>
      <c r="CS15" s="217" t="str">
        <f t="shared" si="146"/>
        <v/>
      </c>
      <c r="CT15" s="217" t="str">
        <f t="shared" si="146"/>
        <v/>
      </c>
      <c r="CU15" s="217" t="str">
        <f t="shared" si="146"/>
        <v/>
      </c>
      <c r="CV15" s="217" t="str">
        <f t="shared" ref="CV15:DC15" si="147">IF(P15="P",P20,"")</f>
        <v/>
      </c>
      <c r="CW15" s="217">
        <f t="shared" si="147"/>
        <v>4</v>
      </c>
      <c r="CX15" s="217">
        <f t="shared" si="147"/>
        <v>0</v>
      </c>
      <c r="CY15" s="217" t="str">
        <f t="shared" si="147"/>
        <v/>
      </c>
      <c r="CZ15" s="217" t="str">
        <f t="shared" si="147"/>
        <v/>
      </c>
      <c r="DA15" s="217" t="str">
        <f t="shared" si="147"/>
        <v/>
      </c>
      <c r="DB15" s="217" t="str">
        <f t="shared" si="147"/>
        <v/>
      </c>
      <c r="DC15" s="217" t="str">
        <f t="shared" si="147"/>
        <v/>
      </c>
      <c r="DD15" s="219" t="str">
        <f>IF(X15="P",X20,"")</f>
        <v/>
      </c>
      <c r="DE15" s="48">
        <f t="shared" si="10"/>
        <v>4</v>
      </c>
      <c r="DG15" s="230">
        <f t="shared" si="11"/>
        <v>0</v>
      </c>
      <c r="DH15" s="218">
        <f t="shared" si="111"/>
        <v>2</v>
      </c>
      <c r="DI15" s="218">
        <f t="shared" si="13"/>
        <v>4</v>
      </c>
      <c r="DJ15" s="231">
        <f t="shared" si="14"/>
        <v>6</v>
      </c>
      <c r="DK15" s="232">
        <f>(SUM(DG15:DI15)/COUNT(E19:X19))</f>
        <v>0.3</v>
      </c>
      <c r="DL15" s="221">
        <f t="shared" si="38"/>
        <v>0</v>
      </c>
      <c r="DM15" s="233" t="e">
        <f t="shared" si="15"/>
        <v>#DIV/0!</v>
      </c>
      <c r="DN15" s="234">
        <f t="shared" si="16"/>
        <v>0</v>
      </c>
      <c r="DO15" s="235" t="e">
        <f t="shared" si="17"/>
        <v>#DIV/0!</v>
      </c>
      <c r="DP15" s="48">
        <f t="shared" si="18"/>
        <v>0</v>
      </c>
      <c r="DQ15" s="48">
        <f t="shared" si="19"/>
        <v>27</v>
      </c>
      <c r="DR15" s="48">
        <f t="shared" si="20"/>
        <v>12</v>
      </c>
      <c r="DS15" s="48">
        <f>SUM((DQ15/DJ15)-(D2))</f>
        <v>2.1315789473684212</v>
      </c>
      <c r="DT15" s="48">
        <f>SUM((DR15/DJ15)-(D22))</f>
        <v>0</v>
      </c>
      <c r="DU15" s="236">
        <f t="shared" si="21"/>
        <v>2.1315789473684212</v>
      </c>
      <c r="DW15" s="216" t="str">
        <f t="shared" ref="DW15:EP15" si="148">IF(E15="J",SUM((E20)-(E40)),"")</f>
        <v/>
      </c>
      <c r="DX15" s="217" t="str">
        <f t="shared" si="148"/>
        <v/>
      </c>
      <c r="DY15" s="217" t="str">
        <f t="shared" si="148"/>
        <v/>
      </c>
      <c r="DZ15" s="217" t="str">
        <f t="shared" si="148"/>
        <v/>
      </c>
      <c r="EA15" s="217" t="str">
        <f t="shared" si="148"/>
        <v/>
      </c>
      <c r="EB15" s="217" t="str">
        <f t="shared" si="148"/>
        <v/>
      </c>
      <c r="EC15" s="217" t="str">
        <f t="shared" si="148"/>
        <v/>
      </c>
      <c r="ED15" s="217" t="str">
        <f t="shared" si="148"/>
        <v/>
      </c>
      <c r="EE15" s="217" t="str">
        <f t="shared" si="148"/>
        <v/>
      </c>
      <c r="EF15" s="217" t="str">
        <f t="shared" si="148"/>
        <v/>
      </c>
      <c r="EG15" s="217" t="str">
        <f t="shared" si="148"/>
        <v/>
      </c>
      <c r="EH15" s="217" t="str">
        <f t="shared" si="148"/>
        <v/>
      </c>
      <c r="EI15" s="217" t="str">
        <f t="shared" si="148"/>
        <v/>
      </c>
      <c r="EJ15" s="217" t="str">
        <f t="shared" si="148"/>
        <v/>
      </c>
      <c r="EK15" s="217" t="str">
        <f t="shared" si="148"/>
        <v/>
      </c>
      <c r="EL15" s="217" t="str">
        <f t="shared" si="148"/>
        <v/>
      </c>
      <c r="EM15" s="217" t="str">
        <f t="shared" si="148"/>
        <v/>
      </c>
      <c r="EN15" s="217" t="str">
        <f t="shared" si="148"/>
        <v/>
      </c>
      <c r="EO15" s="217" t="str">
        <f t="shared" si="148"/>
        <v/>
      </c>
      <c r="EP15" s="220" t="str">
        <f t="shared" si="148"/>
        <v/>
      </c>
      <c r="EQ15" s="48">
        <f t="shared" si="23"/>
        <v>0</v>
      </c>
      <c r="ER15" s="216" t="str">
        <f t="shared" ref="ER15:FK15" si="149">IF(E15="LJ",SUM((E20)-(E40)),"")</f>
        <v/>
      </c>
      <c r="ES15" s="217" t="str">
        <f t="shared" si="149"/>
        <v/>
      </c>
      <c r="ET15" s="217" t="str">
        <f t="shared" si="149"/>
        <v/>
      </c>
      <c r="EU15" s="217" t="str">
        <f t="shared" si="149"/>
        <v/>
      </c>
      <c r="EV15" s="217" t="str">
        <f t="shared" si="149"/>
        <v/>
      </c>
      <c r="EW15" s="217" t="str">
        <f t="shared" si="149"/>
        <v/>
      </c>
      <c r="EX15" s="217" t="str">
        <f t="shared" si="149"/>
        <v/>
      </c>
      <c r="EY15" s="217" t="str">
        <f t="shared" si="149"/>
        <v/>
      </c>
      <c r="EZ15" s="217" t="str">
        <f t="shared" si="149"/>
        <v/>
      </c>
      <c r="FA15" s="217" t="str">
        <f t="shared" si="149"/>
        <v/>
      </c>
      <c r="FB15" s="217" t="str">
        <f t="shared" si="149"/>
        <v/>
      </c>
      <c r="FC15" s="217" t="str">
        <f t="shared" si="149"/>
        <v/>
      </c>
      <c r="FD15" s="217" t="str">
        <f t="shared" si="149"/>
        <v/>
      </c>
      <c r="FE15" s="217" t="str">
        <f t="shared" si="149"/>
        <v/>
      </c>
      <c r="FF15" s="217" t="str">
        <f t="shared" si="149"/>
        <v/>
      </c>
      <c r="FG15" s="217" t="str">
        <f t="shared" si="149"/>
        <v/>
      </c>
      <c r="FH15" s="217" t="str">
        <f t="shared" si="149"/>
        <v/>
      </c>
      <c r="FI15" s="217" t="str">
        <f t="shared" si="149"/>
        <v/>
      </c>
      <c r="FJ15" s="217" t="str">
        <f t="shared" si="149"/>
        <v/>
      </c>
      <c r="FK15" s="220" t="str">
        <f t="shared" si="149"/>
        <v/>
      </c>
      <c r="FL15" s="48">
        <f t="shared" si="25"/>
        <v>0</v>
      </c>
      <c r="FM15" s="216">
        <f t="shared" ref="FM15:GF15" si="150">IF(E15="B",E40,"")</f>
        <v>0</v>
      </c>
      <c r="FN15" s="217">
        <f t="shared" si="150"/>
        <v>5</v>
      </c>
      <c r="FO15" s="217" t="str">
        <f t="shared" si="150"/>
        <v/>
      </c>
      <c r="FP15" s="217" t="str">
        <f t="shared" si="150"/>
        <v/>
      </c>
      <c r="FQ15" s="217" t="str">
        <f t="shared" si="150"/>
        <v/>
      </c>
      <c r="FR15" s="217" t="str">
        <f t="shared" si="150"/>
        <v/>
      </c>
      <c r="FS15" s="217" t="str">
        <f t="shared" si="150"/>
        <v/>
      </c>
      <c r="FT15" s="217" t="str">
        <f t="shared" si="150"/>
        <v/>
      </c>
      <c r="FU15" s="217">
        <f t="shared" si="150"/>
        <v>4</v>
      </c>
      <c r="FV15" s="217" t="str">
        <f t="shared" si="150"/>
        <v/>
      </c>
      <c r="FW15" s="217" t="str">
        <f t="shared" si="150"/>
        <v/>
      </c>
      <c r="FX15" s="218" t="str">
        <f t="shared" si="150"/>
        <v/>
      </c>
      <c r="FY15" s="218" t="str">
        <f t="shared" si="150"/>
        <v/>
      </c>
      <c r="FZ15" s="218" t="str">
        <f t="shared" si="150"/>
        <v/>
      </c>
      <c r="GA15" s="218" t="str">
        <f t="shared" si="150"/>
        <v/>
      </c>
      <c r="GB15" s="218" t="str">
        <f t="shared" si="150"/>
        <v/>
      </c>
      <c r="GC15" s="218" t="str">
        <f t="shared" si="150"/>
        <v/>
      </c>
      <c r="GD15" s="218">
        <f t="shared" si="150"/>
        <v>1</v>
      </c>
      <c r="GE15" s="218" t="str">
        <f t="shared" si="150"/>
        <v/>
      </c>
      <c r="GF15" s="219" t="str">
        <f t="shared" si="150"/>
        <v/>
      </c>
      <c r="GG15" s="48">
        <f t="shared" si="27"/>
        <v>10</v>
      </c>
      <c r="GH15" s="216" t="str">
        <f t="shared" ref="GH15:HA15" si="151">IF(E15="P",E40,"")</f>
        <v/>
      </c>
      <c r="GI15" s="217" t="str">
        <f t="shared" si="151"/>
        <v/>
      </c>
      <c r="GJ15" s="217" t="str">
        <f t="shared" si="151"/>
        <v/>
      </c>
      <c r="GK15" s="217" t="str">
        <f t="shared" si="151"/>
        <v/>
      </c>
      <c r="GL15" s="217" t="str">
        <f t="shared" si="151"/>
        <v/>
      </c>
      <c r="GM15" s="217" t="str">
        <f t="shared" si="151"/>
        <v/>
      </c>
      <c r="GN15" s="217" t="str">
        <f t="shared" si="151"/>
        <v/>
      </c>
      <c r="GO15" s="217" t="str">
        <f t="shared" si="151"/>
        <v/>
      </c>
      <c r="GP15" s="217" t="str">
        <f t="shared" si="151"/>
        <v/>
      </c>
      <c r="GQ15" s="217" t="str">
        <f t="shared" si="151"/>
        <v/>
      </c>
      <c r="GR15" s="217" t="str">
        <f t="shared" si="151"/>
        <v/>
      </c>
      <c r="GS15" s="218" t="str">
        <f t="shared" si="151"/>
        <v/>
      </c>
      <c r="GT15" s="218">
        <f t="shared" si="151"/>
        <v>0</v>
      </c>
      <c r="GU15" s="218">
        <f t="shared" si="151"/>
        <v>2</v>
      </c>
      <c r="GV15" s="218" t="str">
        <f t="shared" si="151"/>
        <v/>
      </c>
      <c r="GW15" s="218" t="str">
        <f t="shared" si="151"/>
        <v/>
      </c>
      <c r="GX15" s="218" t="str">
        <f t="shared" si="151"/>
        <v/>
      </c>
      <c r="GY15" s="218" t="str">
        <f t="shared" si="151"/>
        <v/>
      </c>
      <c r="GZ15" s="218" t="str">
        <f t="shared" si="151"/>
        <v/>
      </c>
      <c r="HA15" s="219" t="str">
        <f t="shared" si="151"/>
        <v/>
      </c>
      <c r="HB15" s="48">
        <f t="shared" si="29"/>
        <v>2</v>
      </c>
    </row>
    <row r="16" spans="1:210" s="215" customFormat="1" ht="20" customHeight="1" thickBot="1">
      <c r="A16" s="214">
        <f ca="1">('Game Summary'!B16)</f>
        <v>39323</v>
      </c>
      <c r="B16" s="610" t="str">
        <f ca="1">('Game Summary'!C16)</f>
        <v>KITTY CAT</v>
      </c>
      <c r="C16" s="611"/>
      <c r="D16" s="612"/>
      <c r="E16" s="218"/>
      <c r="F16" s="218"/>
      <c r="G16" s="218"/>
      <c r="H16" s="218"/>
      <c r="I16" s="218"/>
      <c r="J16" s="218"/>
      <c r="K16" s="218"/>
      <c r="L16" s="218" t="s">
        <v>172</v>
      </c>
      <c r="M16" s="218"/>
      <c r="N16" s="218"/>
      <c r="O16" s="218"/>
      <c r="P16" s="231"/>
      <c r="Q16" s="231"/>
      <c r="R16" s="231"/>
      <c r="S16" s="231"/>
      <c r="T16" s="231"/>
      <c r="U16" s="231"/>
      <c r="V16" s="231"/>
      <c r="W16" s="231"/>
      <c r="X16" s="219"/>
      <c r="Z16" s="216" t="str">
        <f t="shared" ref="Z16:AK16" si="152">IF(E16="J",E20,"")</f>
        <v/>
      </c>
      <c r="AA16" s="217" t="str">
        <f t="shared" si="152"/>
        <v/>
      </c>
      <c r="AB16" s="217" t="str">
        <f t="shared" si="152"/>
        <v/>
      </c>
      <c r="AC16" s="217" t="str">
        <f t="shared" si="152"/>
        <v/>
      </c>
      <c r="AD16" s="217" t="str">
        <f t="shared" si="152"/>
        <v/>
      </c>
      <c r="AE16" s="217" t="str">
        <f t="shared" si="152"/>
        <v/>
      </c>
      <c r="AF16" s="217" t="str">
        <f t="shared" si="152"/>
        <v/>
      </c>
      <c r="AG16" s="217" t="str">
        <f t="shared" si="152"/>
        <v/>
      </c>
      <c r="AH16" s="217" t="str">
        <f t="shared" si="152"/>
        <v/>
      </c>
      <c r="AI16" s="217" t="str">
        <f t="shared" si="152"/>
        <v/>
      </c>
      <c r="AJ16" s="217" t="str">
        <f t="shared" si="152"/>
        <v/>
      </c>
      <c r="AK16" s="218" t="str">
        <f t="shared" si="152"/>
        <v/>
      </c>
      <c r="AL16" s="218" t="str">
        <f t="shared" ref="AL16:AS16" si="153">IF(Q16="J",Q20,"")</f>
        <v/>
      </c>
      <c r="AM16" s="218" t="str">
        <f t="shared" si="153"/>
        <v/>
      </c>
      <c r="AN16" s="218" t="str">
        <f t="shared" si="153"/>
        <v/>
      </c>
      <c r="AO16" s="218" t="str">
        <f t="shared" si="153"/>
        <v/>
      </c>
      <c r="AP16" s="218" t="str">
        <f t="shared" si="153"/>
        <v/>
      </c>
      <c r="AQ16" s="218" t="str">
        <f t="shared" si="153"/>
        <v/>
      </c>
      <c r="AR16" s="218" t="str">
        <f t="shared" si="153"/>
        <v/>
      </c>
      <c r="AS16" s="219" t="str">
        <f t="shared" si="153"/>
        <v/>
      </c>
      <c r="AT16" s="48">
        <f t="shared" si="1"/>
        <v>0</v>
      </c>
      <c r="AU16" s="216" t="str">
        <f>IF(E16="LJ",E20,"")</f>
        <v/>
      </c>
      <c r="AV16" s="217" t="str">
        <f>IF(F16="LJ",F20,"")</f>
        <v/>
      </c>
      <c r="AW16" s="217" t="str">
        <f>IF(G16="LJ",G20,"")</f>
        <v/>
      </c>
      <c r="AX16" s="217" t="str">
        <f>IF(H16="LJ",I20,"")</f>
        <v/>
      </c>
      <c r="AY16" s="217" t="str">
        <f t="shared" ref="AY16:BE16" si="154">IF(I16="LJ",I20,"")</f>
        <v/>
      </c>
      <c r="AZ16" s="217" t="str">
        <f t="shared" si="154"/>
        <v/>
      </c>
      <c r="BA16" s="217" t="str">
        <f t="shared" si="154"/>
        <v/>
      </c>
      <c r="BB16" s="217" t="str">
        <f t="shared" si="154"/>
        <v/>
      </c>
      <c r="BC16" s="217" t="str">
        <f t="shared" si="154"/>
        <v/>
      </c>
      <c r="BD16" s="217" t="str">
        <f t="shared" si="154"/>
        <v/>
      </c>
      <c r="BE16" s="217" t="str">
        <f t="shared" si="154"/>
        <v/>
      </c>
      <c r="BF16" s="217" t="str">
        <f t="shared" ref="BF16:BN16" si="155">IF(P16="LJ",P20,"")</f>
        <v/>
      </c>
      <c r="BG16" s="217" t="str">
        <f t="shared" si="155"/>
        <v/>
      </c>
      <c r="BH16" s="217" t="str">
        <f t="shared" si="155"/>
        <v/>
      </c>
      <c r="BI16" s="217" t="str">
        <f t="shared" si="155"/>
        <v/>
      </c>
      <c r="BJ16" s="217" t="str">
        <f t="shared" si="155"/>
        <v/>
      </c>
      <c r="BK16" s="217" t="str">
        <f t="shared" si="155"/>
        <v/>
      </c>
      <c r="BL16" s="217" t="str">
        <f t="shared" si="155"/>
        <v/>
      </c>
      <c r="BM16" s="217" t="str">
        <f t="shared" si="155"/>
        <v/>
      </c>
      <c r="BN16" s="220" t="str">
        <f t="shared" si="155"/>
        <v/>
      </c>
      <c r="BO16" s="48">
        <f t="shared" si="4"/>
        <v>0</v>
      </c>
      <c r="BP16" s="216" t="str">
        <f t="shared" ref="BP16:CA16" si="156">IF(E16="B",E20,"")</f>
        <v/>
      </c>
      <c r="BQ16" s="217" t="str">
        <f t="shared" si="156"/>
        <v/>
      </c>
      <c r="BR16" s="217" t="str">
        <f t="shared" si="156"/>
        <v/>
      </c>
      <c r="BS16" s="217" t="str">
        <f t="shared" si="156"/>
        <v/>
      </c>
      <c r="BT16" s="217" t="str">
        <f t="shared" si="156"/>
        <v/>
      </c>
      <c r="BU16" s="217" t="str">
        <f t="shared" si="156"/>
        <v/>
      </c>
      <c r="BV16" s="217" t="str">
        <f t="shared" si="156"/>
        <v/>
      </c>
      <c r="BW16" s="217">
        <f t="shared" si="156"/>
        <v>0</v>
      </c>
      <c r="BX16" s="217" t="str">
        <f t="shared" si="156"/>
        <v/>
      </c>
      <c r="BY16" s="217" t="str">
        <f t="shared" si="156"/>
        <v/>
      </c>
      <c r="BZ16" s="217" t="str">
        <f t="shared" si="156"/>
        <v/>
      </c>
      <c r="CA16" s="218" t="str">
        <f t="shared" si="156"/>
        <v/>
      </c>
      <c r="CB16" s="218" t="str">
        <f t="shared" ref="CB16:CH16" si="157">IF(Q16="B",Q20,"")</f>
        <v/>
      </c>
      <c r="CC16" s="218" t="str">
        <f t="shared" si="157"/>
        <v/>
      </c>
      <c r="CD16" s="218" t="str">
        <f t="shared" si="157"/>
        <v/>
      </c>
      <c r="CE16" s="218" t="str">
        <f t="shared" si="157"/>
        <v/>
      </c>
      <c r="CF16" s="218" t="str">
        <f t="shared" si="157"/>
        <v/>
      </c>
      <c r="CG16" s="218" t="str">
        <f t="shared" si="157"/>
        <v/>
      </c>
      <c r="CH16" s="218" t="str">
        <f t="shared" si="157"/>
        <v/>
      </c>
      <c r="CI16" s="219" t="str">
        <f>IF(X16="B",X20,"")</f>
        <v/>
      </c>
      <c r="CJ16" s="48">
        <f t="shared" si="7"/>
        <v>0</v>
      </c>
      <c r="CK16" s="216" t="str">
        <f t="shared" ref="CK16:CU16" si="158">IF(E16="P",E20,"")</f>
        <v/>
      </c>
      <c r="CL16" s="217" t="str">
        <f t="shared" si="158"/>
        <v/>
      </c>
      <c r="CM16" s="217" t="str">
        <f t="shared" si="158"/>
        <v/>
      </c>
      <c r="CN16" s="217" t="str">
        <f t="shared" si="158"/>
        <v/>
      </c>
      <c r="CO16" s="217" t="str">
        <f t="shared" si="158"/>
        <v/>
      </c>
      <c r="CP16" s="217" t="str">
        <f t="shared" si="158"/>
        <v/>
      </c>
      <c r="CQ16" s="217" t="str">
        <f t="shared" si="158"/>
        <v/>
      </c>
      <c r="CR16" s="217" t="str">
        <f t="shared" si="158"/>
        <v/>
      </c>
      <c r="CS16" s="217" t="str">
        <f t="shared" si="158"/>
        <v/>
      </c>
      <c r="CT16" s="217" t="str">
        <f t="shared" si="158"/>
        <v/>
      </c>
      <c r="CU16" s="217" t="str">
        <f t="shared" si="158"/>
        <v/>
      </c>
      <c r="CV16" s="217" t="str">
        <f t="shared" ref="CV16:DC16" si="159">IF(P16="P",P20,"")</f>
        <v/>
      </c>
      <c r="CW16" s="217" t="str">
        <f t="shared" si="159"/>
        <v/>
      </c>
      <c r="CX16" s="217" t="str">
        <f t="shared" si="159"/>
        <v/>
      </c>
      <c r="CY16" s="217" t="str">
        <f t="shared" si="159"/>
        <v/>
      </c>
      <c r="CZ16" s="217" t="str">
        <f t="shared" si="159"/>
        <v/>
      </c>
      <c r="DA16" s="217" t="str">
        <f t="shared" si="159"/>
        <v/>
      </c>
      <c r="DB16" s="217" t="str">
        <f t="shared" si="159"/>
        <v/>
      </c>
      <c r="DC16" s="217" t="str">
        <f t="shared" si="159"/>
        <v/>
      </c>
      <c r="DD16" s="219" t="str">
        <f>IF(X16="P",X20,"")</f>
        <v/>
      </c>
      <c r="DE16" s="48">
        <f t="shared" si="10"/>
        <v>0</v>
      </c>
      <c r="DG16" s="230">
        <f t="shared" si="11"/>
        <v>0</v>
      </c>
      <c r="DH16" s="218">
        <f t="shared" si="111"/>
        <v>0</v>
      </c>
      <c r="DI16" s="218">
        <f t="shared" si="13"/>
        <v>1</v>
      </c>
      <c r="DJ16" s="231">
        <f t="shared" si="14"/>
        <v>1</v>
      </c>
      <c r="DK16" s="232">
        <f>(SUM(DG16:DI16)/COUNT(E19:X19))</f>
        <v>0.05</v>
      </c>
      <c r="DL16" s="221">
        <f t="shared" si="38"/>
        <v>0</v>
      </c>
      <c r="DM16" s="233" t="e">
        <f t="shared" si="15"/>
        <v>#DIV/0!</v>
      </c>
      <c r="DN16" s="234">
        <f t="shared" si="16"/>
        <v>0</v>
      </c>
      <c r="DO16" s="235" t="e">
        <f t="shared" si="17"/>
        <v>#DIV/0!</v>
      </c>
      <c r="DP16" s="48">
        <f t="shared" si="18"/>
        <v>0</v>
      </c>
      <c r="DQ16" s="48">
        <f t="shared" si="19"/>
        <v>0</v>
      </c>
      <c r="DR16" s="48">
        <f t="shared" si="20"/>
        <v>3</v>
      </c>
      <c r="DS16" s="48">
        <f>SUM((DQ16/DJ16)-(D2))</f>
        <v>-2.3684210526315788</v>
      </c>
      <c r="DT16" s="48">
        <f>SUM((DR16/DJ16)-(D22))</f>
        <v>1</v>
      </c>
      <c r="DU16" s="236">
        <f t="shared" si="21"/>
        <v>-3.3684210526315788</v>
      </c>
      <c r="DW16" s="216" t="str">
        <f t="shared" ref="DW16:EP16" si="160">IF(E16="J",SUM((E20)-(E40)),"")</f>
        <v/>
      </c>
      <c r="DX16" s="217" t="str">
        <f t="shared" si="160"/>
        <v/>
      </c>
      <c r="DY16" s="217" t="str">
        <f t="shared" si="160"/>
        <v/>
      </c>
      <c r="DZ16" s="217" t="str">
        <f t="shared" si="160"/>
        <v/>
      </c>
      <c r="EA16" s="217" t="str">
        <f t="shared" si="160"/>
        <v/>
      </c>
      <c r="EB16" s="217" t="str">
        <f t="shared" si="160"/>
        <v/>
      </c>
      <c r="EC16" s="217" t="str">
        <f t="shared" si="160"/>
        <v/>
      </c>
      <c r="ED16" s="217" t="str">
        <f t="shared" si="160"/>
        <v/>
      </c>
      <c r="EE16" s="217" t="str">
        <f t="shared" si="160"/>
        <v/>
      </c>
      <c r="EF16" s="217" t="str">
        <f t="shared" si="160"/>
        <v/>
      </c>
      <c r="EG16" s="217" t="str">
        <f t="shared" si="160"/>
        <v/>
      </c>
      <c r="EH16" s="217" t="str">
        <f t="shared" si="160"/>
        <v/>
      </c>
      <c r="EI16" s="217" t="str">
        <f t="shared" si="160"/>
        <v/>
      </c>
      <c r="EJ16" s="217" t="str">
        <f t="shared" si="160"/>
        <v/>
      </c>
      <c r="EK16" s="217" t="str">
        <f t="shared" si="160"/>
        <v/>
      </c>
      <c r="EL16" s="217" t="str">
        <f t="shared" si="160"/>
        <v/>
      </c>
      <c r="EM16" s="217" t="str">
        <f t="shared" si="160"/>
        <v/>
      </c>
      <c r="EN16" s="217" t="str">
        <f t="shared" si="160"/>
        <v/>
      </c>
      <c r="EO16" s="217" t="str">
        <f t="shared" si="160"/>
        <v/>
      </c>
      <c r="EP16" s="220" t="str">
        <f t="shared" si="160"/>
        <v/>
      </c>
      <c r="EQ16" s="48">
        <f t="shared" si="23"/>
        <v>0</v>
      </c>
      <c r="ER16" s="216" t="str">
        <f t="shared" ref="ER16:FK16" si="161">IF(E16="LJ",SUM((E20)-(E40)),"")</f>
        <v/>
      </c>
      <c r="ES16" s="217" t="str">
        <f t="shared" si="161"/>
        <v/>
      </c>
      <c r="ET16" s="217" t="str">
        <f t="shared" si="161"/>
        <v/>
      </c>
      <c r="EU16" s="217" t="str">
        <f t="shared" si="161"/>
        <v/>
      </c>
      <c r="EV16" s="217" t="str">
        <f t="shared" si="161"/>
        <v/>
      </c>
      <c r="EW16" s="217" t="str">
        <f t="shared" si="161"/>
        <v/>
      </c>
      <c r="EX16" s="217" t="str">
        <f t="shared" si="161"/>
        <v/>
      </c>
      <c r="EY16" s="217" t="str">
        <f t="shared" si="161"/>
        <v/>
      </c>
      <c r="EZ16" s="217" t="str">
        <f t="shared" si="161"/>
        <v/>
      </c>
      <c r="FA16" s="217" t="str">
        <f t="shared" si="161"/>
        <v/>
      </c>
      <c r="FB16" s="217" t="str">
        <f t="shared" si="161"/>
        <v/>
      </c>
      <c r="FC16" s="217" t="str">
        <f t="shared" si="161"/>
        <v/>
      </c>
      <c r="FD16" s="217" t="str">
        <f t="shared" si="161"/>
        <v/>
      </c>
      <c r="FE16" s="217" t="str">
        <f t="shared" si="161"/>
        <v/>
      </c>
      <c r="FF16" s="217" t="str">
        <f t="shared" si="161"/>
        <v/>
      </c>
      <c r="FG16" s="217" t="str">
        <f t="shared" si="161"/>
        <v/>
      </c>
      <c r="FH16" s="217" t="str">
        <f t="shared" si="161"/>
        <v/>
      </c>
      <c r="FI16" s="217" t="str">
        <f t="shared" si="161"/>
        <v/>
      </c>
      <c r="FJ16" s="217" t="str">
        <f t="shared" si="161"/>
        <v/>
      </c>
      <c r="FK16" s="220" t="str">
        <f t="shared" si="161"/>
        <v/>
      </c>
      <c r="FL16" s="48">
        <f t="shared" si="25"/>
        <v>0</v>
      </c>
      <c r="FM16" s="216" t="str">
        <f t="shared" ref="FM16:GF16" si="162">IF(E16="B",E40,"")</f>
        <v/>
      </c>
      <c r="FN16" s="217" t="str">
        <f t="shared" si="162"/>
        <v/>
      </c>
      <c r="FO16" s="217" t="str">
        <f t="shared" si="162"/>
        <v/>
      </c>
      <c r="FP16" s="217" t="str">
        <f t="shared" si="162"/>
        <v/>
      </c>
      <c r="FQ16" s="217" t="str">
        <f t="shared" si="162"/>
        <v/>
      </c>
      <c r="FR16" s="217" t="str">
        <f t="shared" si="162"/>
        <v/>
      </c>
      <c r="FS16" s="217" t="str">
        <f t="shared" si="162"/>
        <v/>
      </c>
      <c r="FT16" s="217">
        <f t="shared" si="162"/>
        <v>3</v>
      </c>
      <c r="FU16" s="217" t="str">
        <f t="shared" si="162"/>
        <v/>
      </c>
      <c r="FV16" s="217" t="str">
        <f t="shared" si="162"/>
        <v/>
      </c>
      <c r="FW16" s="217" t="str">
        <f t="shared" si="162"/>
        <v/>
      </c>
      <c r="FX16" s="218" t="str">
        <f t="shared" si="162"/>
        <v/>
      </c>
      <c r="FY16" s="218" t="str">
        <f t="shared" si="162"/>
        <v/>
      </c>
      <c r="FZ16" s="218" t="str">
        <f t="shared" si="162"/>
        <v/>
      </c>
      <c r="GA16" s="218" t="str">
        <f t="shared" si="162"/>
        <v/>
      </c>
      <c r="GB16" s="218" t="str">
        <f t="shared" si="162"/>
        <v/>
      </c>
      <c r="GC16" s="218" t="str">
        <f t="shared" si="162"/>
        <v/>
      </c>
      <c r="GD16" s="218" t="str">
        <f t="shared" si="162"/>
        <v/>
      </c>
      <c r="GE16" s="218" t="str">
        <f t="shared" si="162"/>
        <v/>
      </c>
      <c r="GF16" s="219" t="str">
        <f t="shared" si="162"/>
        <v/>
      </c>
      <c r="GG16" s="48">
        <f t="shared" si="27"/>
        <v>3</v>
      </c>
      <c r="GH16" s="216" t="str">
        <f t="shared" ref="GH16:HA16" si="163">IF(E16="P",E40,"")</f>
        <v/>
      </c>
      <c r="GI16" s="217" t="str">
        <f t="shared" si="163"/>
        <v/>
      </c>
      <c r="GJ16" s="217" t="str">
        <f t="shared" si="163"/>
        <v/>
      </c>
      <c r="GK16" s="217" t="str">
        <f t="shared" si="163"/>
        <v/>
      </c>
      <c r="GL16" s="217" t="str">
        <f t="shared" si="163"/>
        <v/>
      </c>
      <c r="GM16" s="217" t="str">
        <f t="shared" si="163"/>
        <v/>
      </c>
      <c r="GN16" s="217" t="str">
        <f t="shared" si="163"/>
        <v/>
      </c>
      <c r="GO16" s="217" t="str">
        <f t="shared" si="163"/>
        <v/>
      </c>
      <c r="GP16" s="217" t="str">
        <f t="shared" si="163"/>
        <v/>
      </c>
      <c r="GQ16" s="217" t="str">
        <f t="shared" si="163"/>
        <v/>
      </c>
      <c r="GR16" s="217" t="str">
        <f t="shared" si="163"/>
        <v/>
      </c>
      <c r="GS16" s="218" t="str">
        <f t="shared" si="163"/>
        <v/>
      </c>
      <c r="GT16" s="218" t="str">
        <f t="shared" si="163"/>
        <v/>
      </c>
      <c r="GU16" s="218" t="str">
        <f t="shared" si="163"/>
        <v/>
      </c>
      <c r="GV16" s="218" t="str">
        <f t="shared" si="163"/>
        <v/>
      </c>
      <c r="GW16" s="218" t="str">
        <f t="shared" si="163"/>
        <v/>
      </c>
      <c r="GX16" s="218" t="str">
        <f t="shared" si="163"/>
        <v/>
      </c>
      <c r="GY16" s="218" t="str">
        <f t="shared" si="163"/>
        <v/>
      </c>
      <c r="GZ16" s="218" t="str">
        <f t="shared" si="163"/>
        <v/>
      </c>
      <c r="HA16" s="219" t="str">
        <f t="shared" si="163"/>
        <v/>
      </c>
      <c r="HB16" s="48">
        <f t="shared" si="29"/>
        <v>0</v>
      </c>
    </row>
    <row r="17" spans="1:210" s="215" customFormat="1" ht="20" customHeight="1" thickBot="1">
      <c r="A17" s="214" t="str">
        <f ca="1">('Game Summary'!B17)</f>
        <v>32-20</v>
      </c>
      <c r="B17" s="610" t="str">
        <f ca="1">('Game Summary'!C17)</f>
        <v>LILLY ST. SMEAR</v>
      </c>
      <c r="C17" s="611"/>
      <c r="D17" s="612"/>
      <c r="E17" s="218"/>
      <c r="F17" s="218" t="s">
        <v>175</v>
      </c>
      <c r="G17" s="218"/>
      <c r="H17" s="218"/>
      <c r="I17" s="218" t="s">
        <v>173</v>
      </c>
      <c r="J17" s="218"/>
      <c r="K17" s="218"/>
      <c r="L17" s="218"/>
      <c r="M17" s="218" t="s">
        <v>175</v>
      </c>
      <c r="N17" s="218"/>
      <c r="O17" s="218"/>
      <c r="P17" s="231" t="s">
        <v>175</v>
      </c>
      <c r="Q17" s="231"/>
      <c r="R17" s="231"/>
      <c r="S17" s="231"/>
      <c r="T17" s="231" t="s">
        <v>173</v>
      </c>
      <c r="U17" s="231"/>
      <c r="V17" s="231"/>
      <c r="W17" s="231" t="s">
        <v>172</v>
      </c>
      <c r="X17" s="219"/>
      <c r="Z17" s="216" t="str">
        <f t="shared" ref="Z17:AE17" si="164">IF(E17="J",E20,"")</f>
        <v/>
      </c>
      <c r="AA17" s="217" t="str">
        <f t="shared" si="164"/>
        <v/>
      </c>
      <c r="AB17" s="217" t="str">
        <f t="shared" si="164"/>
        <v/>
      </c>
      <c r="AC17" s="217" t="str">
        <f t="shared" si="164"/>
        <v/>
      </c>
      <c r="AD17" s="217">
        <f t="shared" si="164"/>
        <v>2</v>
      </c>
      <c r="AE17" s="217" t="str">
        <f t="shared" si="164"/>
        <v/>
      </c>
      <c r="AF17" s="217" t="str">
        <f t="shared" ref="AF17:AK17" si="165">IF(K17="J",K20,"")</f>
        <v/>
      </c>
      <c r="AG17" s="217" t="str">
        <f t="shared" si="165"/>
        <v/>
      </c>
      <c r="AH17" s="217" t="str">
        <f t="shared" si="165"/>
        <v/>
      </c>
      <c r="AI17" s="217" t="str">
        <f t="shared" si="165"/>
        <v/>
      </c>
      <c r="AJ17" s="217" t="str">
        <f t="shared" si="165"/>
        <v/>
      </c>
      <c r="AK17" s="218" t="str">
        <f t="shared" si="165"/>
        <v/>
      </c>
      <c r="AL17" s="218" t="str">
        <f t="shared" ref="AL17:AS17" si="166">IF(Q17="J",Q20,"")</f>
        <v/>
      </c>
      <c r="AM17" s="218" t="str">
        <f t="shared" si="166"/>
        <v/>
      </c>
      <c r="AN17" s="218" t="str">
        <f t="shared" si="166"/>
        <v/>
      </c>
      <c r="AO17" s="218">
        <f t="shared" si="166"/>
        <v>2</v>
      </c>
      <c r="AP17" s="218" t="str">
        <f t="shared" si="166"/>
        <v/>
      </c>
      <c r="AQ17" s="218" t="str">
        <f t="shared" si="166"/>
        <v/>
      </c>
      <c r="AR17" s="218" t="str">
        <f t="shared" si="166"/>
        <v/>
      </c>
      <c r="AS17" s="219" t="str">
        <f t="shared" si="166"/>
        <v/>
      </c>
      <c r="AT17" s="48">
        <f t="shared" si="1"/>
        <v>4</v>
      </c>
      <c r="AU17" s="216" t="str">
        <f t="shared" ref="AU17:AZ17" si="167">IF(E17="LJ",E20,"")</f>
        <v/>
      </c>
      <c r="AV17" s="217">
        <f t="shared" si="167"/>
        <v>8</v>
      </c>
      <c r="AW17" s="217" t="str">
        <f t="shared" si="167"/>
        <v/>
      </c>
      <c r="AX17" s="217" t="str">
        <f t="shared" si="167"/>
        <v/>
      </c>
      <c r="AY17" s="217" t="str">
        <f t="shared" si="167"/>
        <v/>
      </c>
      <c r="AZ17" s="217" t="str">
        <f t="shared" si="167"/>
        <v/>
      </c>
      <c r="BA17" s="217" t="str">
        <f>IF(K17="LJ",K20,"")</f>
        <v/>
      </c>
      <c r="BB17" s="217" t="str">
        <f>IF(L17="LJ",L20,"")</f>
        <v/>
      </c>
      <c r="BC17" s="217">
        <f>IF(M17="LJ",M20,"")</f>
        <v>2</v>
      </c>
      <c r="BD17" s="217" t="str">
        <f>IF(N17="LJ",N20,"")</f>
        <v/>
      </c>
      <c r="BE17" s="217" t="str">
        <f>IF(O17="LJ",O20,"")</f>
        <v/>
      </c>
      <c r="BF17" s="217">
        <f t="shared" ref="BF17:BN17" si="168">IF(P17="LJ",P20,"")</f>
        <v>0</v>
      </c>
      <c r="BG17" s="217" t="str">
        <f t="shared" si="168"/>
        <v/>
      </c>
      <c r="BH17" s="217" t="str">
        <f t="shared" si="168"/>
        <v/>
      </c>
      <c r="BI17" s="217" t="str">
        <f t="shared" si="168"/>
        <v/>
      </c>
      <c r="BJ17" s="217" t="str">
        <f t="shared" si="168"/>
        <v/>
      </c>
      <c r="BK17" s="217" t="str">
        <f t="shared" si="168"/>
        <v/>
      </c>
      <c r="BL17" s="217" t="str">
        <f t="shared" si="168"/>
        <v/>
      </c>
      <c r="BM17" s="217" t="str">
        <f t="shared" si="168"/>
        <v/>
      </c>
      <c r="BN17" s="220" t="str">
        <f t="shared" si="168"/>
        <v/>
      </c>
      <c r="BO17" s="48">
        <f t="shared" si="4"/>
        <v>10</v>
      </c>
      <c r="BP17" s="216" t="str">
        <f t="shared" ref="BP17:CA17" si="169">IF(E17="B",E20,"")</f>
        <v/>
      </c>
      <c r="BQ17" s="217" t="str">
        <f t="shared" si="169"/>
        <v/>
      </c>
      <c r="BR17" s="217" t="str">
        <f t="shared" si="169"/>
        <v/>
      </c>
      <c r="BS17" s="217" t="str">
        <f t="shared" si="169"/>
        <v/>
      </c>
      <c r="BT17" s="217" t="str">
        <f t="shared" si="169"/>
        <v/>
      </c>
      <c r="BU17" s="217" t="str">
        <f t="shared" si="169"/>
        <v/>
      </c>
      <c r="BV17" s="217" t="str">
        <f t="shared" si="169"/>
        <v/>
      </c>
      <c r="BW17" s="217" t="str">
        <f t="shared" si="169"/>
        <v/>
      </c>
      <c r="BX17" s="217" t="str">
        <f t="shared" si="169"/>
        <v/>
      </c>
      <c r="BY17" s="217" t="str">
        <f t="shared" si="169"/>
        <v/>
      </c>
      <c r="BZ17" s="217" t="str">
        <f t="shared" si="169"/>
        <v/>
      </c>
      <c r="CA17" s="218" t="str">
        <f t="shared" si="169"/>
        <v/>
      </c>
      <c r="CB17" s="218" t="str">
        <f t="shared" ref="CB17:CH17" si="170">IF(Q17="B",Q20,"")</f>
        <v/>
      </c>
      <c r="CC17" s="218" t="str">
        <f t="shared" si="170"/>
        <v/>
      </c>
      <c r="CD17" s="218" t="str">
        <f t="shared" si="170"/>
        <v/>
      </c>
      <c r="CE17" s="218" t="str">
        <f t="shared" si="170"/>
        <v/>
      </c>
      <c r="CF17" s="218" t="str">
        <f t="shared" si="170"/>
        <v/>
      </c>
      <c r="CG17" s="218" t="str">
        <f t="shared" si="170"/>
        <v/>
      </c>
      <c r="CH17" s="218">
        <f t="shared" si="170"/>
        <v>0</v>
      </c>
      <c r="CI17" s="219" t="str">
        <f>IF(X17="B",X20,"")</f>
        <v/>
      </c>
      <c r="CJ17" s="48">
        <f t="shared" si="7"/>
        <v>0</v>
      </c>
      <c r="CK17" s="216" t="str">
        <f t="shared" ref="CK17:CU17" si="171">IF(E17="P",E20,"")</f>
        <v/>
      </c>
      <c r="CL17" s="217" t="str">
        <f t="shared" si="171"/>
        <v/>
      </c>
      <c r="CM17" s="217" t="str">
        <f t="shared" si="171"/>
        <v/>
      </c>
      <c r="CN17" s="217" t="str">
        <f t="shared" si="171"/>
        <v/>
      </c>
      <c r="CO17" s="217" t="str">
        <f t="shared" si="171"/>
        <v/>
      </c>
      <c r="CP17" s="217" t="str">
        <f t="shared" si="171"/>
        <v/>
      </c>
      <c r="CQ17" s="217" t="str">
        <f t="shared" si="171"/>
        <v/>
      </c>
      <c r="CR17" s="217" t="str">
        <f t="shared" si="171"/>
        <v/>
      </c>
      <c r="CS17" s="217" t="str">
        <f t="shared" si="171"/>
        <v/>
      </c>
      <c r="CT17" s="217" t="str">
        <f t="shared" si="171"/>
        <v/>
      </c>
      <c r="CU17" s="217" t="str">
        <f t="shared" si="171"/>
        <v/>
      </c>
      <c r="CV17" s="217" t="str">
        <f t="shared" ref="CV17:DC17" si="172">IF(P17="P",P20,"")</f>
        <v/>
      </c>
      <c r="CW17" s="217" t="str">
        <f t="shared" si="172"/>
        <v/>
      </c>
      <c r="CX17" s="217" t="str">
        <f t="shared" si="172"/>
        <v/>
      </c>
      <c r="CY17" s="217" t="str">
        <f t="shared" si="172"/>
        <v/>
      </c>
      <c r="CZ17" s="217" t="str">
        <f t="shared" si="172"/>
        <v/>
      </c>
      <c r="DA17" s="217" t="str">
        <f t="shared" si="172"/>
        <v/>
      </c>
      <c r="DB17" s="217" t="str">
        <f t="shared" si="172"/>
        <v/>
      </c>
      <c r="DC17" s="217" t="str">
        <f t="shared" si="172"/>
        <v/>
      </c>
      <c r="DD17" s="219" t="str">
        <f>IF(X17="P",X20,"")</f>
        <v/>
      </c>
      <c r="DE17" s="48">
        <f t="shared" si="10"/>
        <v>0</v>
      </c>
      <c r="DG17" s="243">
        <f t="shared" si="11"/>
        <v>5</v>
      </c>
      <c r="DH17" s="244">
        <f t="shared" si="111"/>
        <v>0</v>
      </c>
      <c r="DI17" s="244">
        <f t="shared" si="13"/>
        <v>1</v>
      </c>
      <c r="DJ17" s="245">
        <f>SUM(DH17+DI17)</f>
        <v>1</v>
      </c>
      <c r="DK17" s="232">
        <f>(SUM(DG17:DI17)/COUNT(E19:X19))</f>
        <v>0.3</v>
      </c>
      <c r="DL17" s="221">
        <f t="shared" si="38"/>
        <v>3</v>
      </c>
      <c r="DM17" s="233">
        <f t="shared" si="15"/>
        <v>0.6</v>
      </c>
      <c r="DN17" s="234">
        <f t="shared" si="16"/>
        <v>14</v>
      </c>
      <c r="DO17" s="235">
        <f t="shared" si="17"/>
        <v>2.8</v>
      </c>
      <c r="DP17" s="48">
        <f t="shared" si="18"/>
        <v>-1</v>
      </c>
      <c r="DQ17" s="48">
        <f t="shared" si="19"/>
        <v>0</v>
      </c>
      <c r="DR17" s="48">
        <f t="shared" si="20"/>
        <v>7</v>
      </c>
      <c r="DS17" s="48">
        <f>SUM((DQ17/DJ17)-(D2))</f>
        <v>-2.3684210526315788</v>
      </c>
      <c r="DT17" s="48">
        <f>SUM((DR17/DJ17)-(D22))</f>
        <v>5</v>
      </c>
      <c r="DU17" s="236">
        <f t="shared" si="21"/>
        <v>-7.3684210526315788</v>
      </c>
      <c r="DW17" s="216" t="str">
        <f t="shared" ref="DW17:EP17" si="173">IF(E17="J",SUM((E20)-(E40)),"")</f>
        <v/>
      </c>
      <c r="DX17" s="217" t="str">
        <f t="shared" si="173"/>
        <v/>
      </c>
      <c r="DY17" s="217" t="str">
        <f t="shared" si="173"/>
        <v/>
      </c>
      <c r="DZ17" s="217" t="str">
        <f t="shared" si="173"/>
        <v/>
      </c>
      <c r="EA17" s="217">
        <f t="shared" si="173"/>
        <v>-1</v>
      </c>
      <c r="EB17" s="217" t="str">
        <f t="shared" si="173"/>
        <v/>
      </c>
      <c r="EC17" s="217" t="str">
        <f t="shared" si="173"/>
        <v/>
      </c>
      <c r="ED17" s="217" t="str">
        <f t="shared" si="173"/>
        <v/>
      </c>
      <c r="EE17" s="217" t="str">
        <f t="shared" si="173"/>
        <v/>
      </c>
      <c r="EF17" s="217" t="str">
        <f t="shared" si="173"/>
        <v/>
      </c>
      <c r="EG17" s="217" t="str">
        <f t="shared" si="173"/>
        <v/>
      </c>
      <c r="EH17" s="217" t="str">
        <f t="shared" si="173"/>
        <v/>
      </c>
      <c r="EI17" s="217" t="str">
        <f t="shared" si="173"/>
        <v/>
      </c>
      <c r="EJ17" s="217" t="str">
        <f t="shared" si="173"/>
        <v/>
      </c>
      <c r="EK17" s="217" t="str">
        <f t="shared" si="173"/>
        <v/>
      </c>
      <c r="EL17" s="217">
        <f t="shared" si="173"/>
        <v>-1</v>
      </c>
      <c r="EM17" s="217" t="str">
        <f t="shared" si="173"/>
        <v/>
      </c>
      <c r="EN17" s="217" t="str">
        <f t="shared" si="173"/>
        <v/>
      </c>
      <c r="EO17" s="217" t="str">
        <f t="shared" si="173"/>
        <v/>
      </c>
      <c r="EP17" s="220" t="str">
        <f t="shared" si="173"/>
        <v/>
      </c>
      <c r="EQ17" s="48">
        <f t="shared" si="23"/>
        <v>-2</v>
      </c>
      <c r="ER17" s="216" t="str">
        <f t="shared" ref="ER17:FK17" si="174">IF(E17="LJ",SUM((E20)-(E40)),"")</f>
        <v/>
      </c>
      <c r="ES17" s="217">
        <f t="shared" si="174"/>
        <v>3</v>
      </c>
      <c r="ET17" s="217" t="str">
        <f t="shared" si="174"/>
        <v/>
      </c>
      <c r="EU17" s="217" t="str">
        <f t="shared" si="174"/>
        <v/>
      </c>
      <c r="EV17" s="217" t="str">
        <f t="shared" si="174"/>
        <v/>
      </c>
      <c r="EW17" s="217" t="str">
        <f t="shared" si="174"/>
        <v/>
      </c>
      <c r="EX17" s="217" t="str">
        <f t="shared" si="174"/>
        <v/>
      </c>
      <c r="EY17" s="217" t="str">
        <f t="shared" si="174"/>
        <v/>
      </c>
      <c r="EZ17" s="217">
        <f t="shared" si="174"/>
        <v>-2</v>
      </c>
      <c r="FA17" s="217" t="str">
        <f t="shared" si="174"/>
        <v/>
      </c>
      <c r="FB17" s="217" t="str">
        <f t="shared" si="174"/>
        <v/>
      </c>
      <c r="FC17" s="217">
        <f t="shared" si="174"/>
        <v>0</v>
      </c>
      <c r="FD17" s="217" t="str">
        <f t="shared" si="174"/>
        <v/>
      </c>
      <c r="FE17" s="217" t="str">
        <f t="shared" si="174"/>
        <v/>
      </c>
      <c r="FF17" s="217" t="str">
        <f t="shared" si="174"/>
        <v/>
      </c>
      <c r="FG17" s="217" t="str">
        <f t="shared" si="174"/>
        <v/>
      </c>
      <c r="FH17" s="217" t="str">
        <f t="shared" si="174"/>
        <v/>
      </c>
      <c r="FI17" s="217" t="str">
        <f t="shared" si="174"/>
        <v/>
      </c>
      <c r="FJ17" s="217" t="str">
        <f t="shared" si="174"/>
        <v/>
      </c>
      <c r="FK17" s="220" t="str">
        <f t="shared" si="174"/>
        <v/>
      </c>
      <c r="FL17" s="48">
        <f t="shared" si="25"/>
        <v>1</v>
      </c>
      <c r="FM17" s="216" t="str">
        <f t="shared" ref="FM17:GF17" si="175">IF(E17="B",E40,"")</f>
        <v/>
      </c>
      <c r="FN17" s="217" t="str">
        <f t="shared" si="175"/>
        <v/>
      </c>
      <c r="FO17" s="217" t="str">
        <f t="shared" si="175"/>
        <v/>
      </c>
      <c r="FP17" s="217" t="str">
        <f t="shared" si="175"/>
        <v/>
      </c>
      <c r="FQ17" s="217" t="str">
        <f t="shared" si="175"/>
        <v/>
      </c>
      <c r="FR17" s="217" t="str">
        <f t="shared" si="175"/>
        <v/>
      </c>
      <c r="FS17" s="217" t="str">
        <f t="shared" si="175"/>
        <v/>
      </c>
      <c r="FT17" s="217" t="str">
        <f t="shared" si="175"/>
        <v/>
      </c>
      <c r="FU17" s="217" t="str">
        <f t="shared" si="175"/>
        <v/>
      </c>
      <c r="FV17" s="217" t="str">
        <f t="shared" si="175"/>
        <v/>
      </c>
      <c r="FW17" s="217" t="str">
        <f t="shared" si="175"/>
        <v/>
      </c>
      <c r="FX17" s="218" t="str">
        <f t="shared" si="175"/>
        <v/>
      </c>
      <c r="FY17" s="218" t="str">
        <f t="shared" si="175"/>
        <v/>
      </c>
      <c r="FZ17" s="218" t="str">
        <f t="shared" si="175"/>
        <v/>
      </c>
      <c r="GA17" s="218" t="str">
        <f t="shared" si="175"/>
        <v/>
      </c>
      <c r="GB17" s="218" t="str">
        <f t="shared" si="175"/>
        <v/>
      </c>
      <c r="GC17" s="218" t="str">
        <f t="shared" si="175"/>
        <v/>
      </c>
      <c r="GD17" s="218" t="str">
        <f t="shared" si="175"/>
        <v/>
      </c>
      <c r="GE17" s="218">
        <f t="shared" si="175"/>
        <v>7</v>
      </c>
      <c r="GF17" s="219" t="str">
        <f t="shared" si="175"/>
        <v/>
      </c>
      <c r="GG17" s="48">
        <f t="shared" si="27"/>
        <v>7</v>
      </c>
      <c r="GH17" s="216" t="str">
        <f t="shared" ref="GH17:HA17" si="176">IF(E17="P",E40,"")</f>
        <v/>
      </c>
      <c r="GI17" s="217" t="str">
        <f t="shared" si="176"/>
        <v/>
      </c>
      <c r="GJ17" s="217" t="str">
        <f t="shared" si="176"/>
        <v/>
      </c>
      <c r="GK17" s="217" t="str">
        <f t="shared" si="176"/>
        <v/>
      </c>
      <c r="GL17" s="217" t="str">
        <f t="shared" si="176"/>
        <v/>
      </c>
      <c r="GM17" s="217" t="str">
        <f t="shared" si="176"/>
        <v/>
      </c>
      <c r="GN17" s="217" t="str">
        <f t="shared" si="176"/>
        <v/>
      </c>
      <c r="GO17" s="217" t="str">
        <f t="shared" si="176"/>
        <v/>
      </c>
      <c r="GP17" s="217" t="str">
        <f t="shared" si="176"/>
        <v/>
      </c>
      <c r="GQ17" s="217" t="str">
        <f t="shared" si="176"/>
        <v/>
      </c>
      <c r="GR17" s="217" t="str">
        <f t="shared" si="176"/>
        <v/>
      </c>
      <c r="GS17" s="218" t="str">
        <f t="shared" si="176"/>
        <v/>
      </c>
      <c r="GT17" s="218" t="str">
        <f t="shared" si="176"/>
        <v/>
      </c>
      <c r="GU17" s="218" t="str">
        <f t="shared" si="176"/>
        <v/>
      </c>
      <c r="GV17" s="218" t="str">
        <f t="shared" si="176"/>
        <v/>
      </c>
      <c r="GW17" s="218" t="str">
        <f t="shared" si="176"/>
        <v/>
      </c>
      <c r="GX17" s="218" t="str">
        <f t="shared" si="176"/>
        <v/>
      </c>
      <c r="GY17" s="218" t="str">
        <f t="shared" si="176"/>
        <v/>
      </c>
      <c r="GZ17" s="218" t="str">
        <f t="shared" si="176"/>
        <v/>
      </c>
      <c r="HA17" s="219" t="str">
        <f t="shared" si="176"/>
        <v/>
      </c>
      <c r="HB17" s="48">
        <f t="shared" si="29"/>
        <v>0</v>
      </c>
    </row>
    <row r="18" spans="1:210" s="215" customFormat="1" ht="20" customHeight="1" thickBot="1">
      <c r="A18" s="214" t="str">
        <f ca="1">('Game Summary'!B18)</f>
        <v>AK-47</v>
      </c>
      <c r="B18" s="610" t="str">
        <f ca="1">('Game Summary'!C18)</f>
        <v>CHARISNAKOV</v>
      </c>
      <c r="C18" s="611"/>
      <c r="D18" s="612"/>
      <c r="E18" s="248" t="s">
        <v>175</v>
      </c>
      <c r="F18" s="248"/>
      <c r="G18" s="248"/>
      <c r="H18" s="248" t="s">
        <v>175</v>
      </c>
      <c r="I18" s="248"/>
      <c r="J18" s="248"/>
      <c r="K18" s="248"/>
      <c r="L18" s="248" t="s">
        <v>173</v>
      </c>
      <c r="M18" s="248"/>
      <c r="N18" s="248"/>
      <c r="O18" s="248" t="s">
        <v>173</v>
      </c>
      <c r="P18" s="252"/>
      <c r="Q18" s="252" t="s">
        <v>172</v>
      </c>
      <c r="R18" s="252" t="s">
        <v>172</v>
      </c>
      <c r="S18" s="252" t="s">
        <v>175</v>
      </c>
      <c r="T18" s="252" t="s">
        <v>172</v>
      </c>
      <c r="U18" s="252" t="s">
        <v>172</v>
      </c>
      <c r="V18" s="252" t="s">
        <v>175</v>
      </c>
      <c r="W18" s="252"/>
      <c r="X18" s="249"/>
      <c r="Z18" s="246" t="str">
        <f>IF(E18="J",E20,"")</f>
        <v/>
      </c>
      <c r="AA18" s="247" t="str">
        <f>IF(F18="J",F20,"")</f>
        <v/>
      </c>
      <c r="AB18" s="247" t="str">
        <f>IF(G18="J",G20,"")</f>
        <v/>
      </c>
      <c r="AC18" s="247" t="str">
        <f t="shared" ref="AC18:AK18" si="177">IF(H18="J",H20,"")</f>
        <v/>
      </c>
      <c r="AD18" s="247" t="str">
        <f t="shared" si="177"/>
        <v/>
      </c>
      <c r="AE18" s="247" t="str">
        <f t="shared" si="177"/>
        <v/>
      </c>
      <c r="AF18" s="247" t="str">
        <f t="shared" si="177"/>
        <v/>
      </c>
      <c r="AG18" s="247">
        <f t="shared" si="177"/>
        <v>0</v>
      </c>
      <c r="AH18" s="247" t="str">
        <f t="shared" si="177"/>
        <v/>
      </c>
      <c r="AI18" s="247" t="str">
        <f t="shared" si="177"/>
        <v/>
      </c>
      <c r="AJ18" s="247">
        <f t="shared" si="177"/>
        <v>0</v>
      </c>
      <c r="AK18" s="248" t="str">
        <f t="shared" si="177"/>
        <v/>
      </c>
      <c r="AL18" s="248" t="str">
        <f t="shared" ref="AL18:AS18" si="178">IF(Q18="J",Q20,"")</f>
        <v/>
      </c>
      <c r="AM18" s="248" t="str">
        <f t="shared" si="178"/>
        <v/>
      </c>
      <c r="AN18" s="248" t="str">
        <f t="shared" si="178"/>
        <v/>
      </c>
      <c r="AO18" s="248" t="str">
        <f t="shared" si="178"/>
        <v/>
      </c>
      <c r="AP18" s="248" t="str">
        <f t="shared" si="178"/>
        <v/>
      </c>
      <c r="AQ18" s="248" t="str">
        <f t="shared" si="178"/>
        <v/>
      </c>
      <c r="AR18" s="248" t="str">
        <f t="shared" si="178"/>
        <v/>
      </c>
      <c r="AS18" s="249" t="str">
        <f t="shared" si="178"/>
        <v/>
      </c>
      <c r="AT18" s="48">
        <f t="shared" si="1"/>
        <v>0</v>
      </c>
      <c r="AU18" s="246">
        <f>IF(E18="LJ",E20,"")</f>
        <v>9</v>
      </c>
      <c r="AV18" s="247" t="str">
        <f>IF(F18="LJ",F20,"")</f>
        <v/>
      </c>
      <c r="AW18" s="247" t="str">
        <f>IF(G18="LJ",G20,"")</f>
        <v/>
      </c>
      <c r="AX18" s="247">
        <f t="shared" ref="AX18:BE18" si="179">IF(H18="LJ",H20,"")</f>
        <v>3</v>
      </c>
      <c r="AY18" s="247" t="str">
        <f t="shared" si="179"/>
        <v/>
      </c>
      <c r="AZ18" s="247" t="str">
        <f t="shared" si="179"/>
        <v/>
      </c>
      <c r="BA18" s="247" t="str">
        <f t="shared" si="179"/>
        <v/>
      </c>
      <c r="BB18" s="247" t="str">
        <f t="shared" si="179"/>
        <v/>
      </c>
      <c r="BC18" s="247" t="str">
        <f t="shared" si="179"/>
        <v/>
      </c>
      <c r="BD18" s="247" t="str">
        <f t="shared" si="179"/>
        <v/>
      </c>
      <c r="BE18" s="247" t="str">
        <f t="shared" si="179"/>
        <v/>
      </c>
      <c r="BF18" s="247" t="str">
        <f t="shared" ref="BF18:BN18" si="180">IF(P18="LJ",P20,"")</f>
        <v/>
      </c>
      <c r="BG18" s="247" t="str">
        <f t="shared" si="180"/>
        <v/>
      </c>
      <c r="BH18" s="247" t="str">
        <f t="shared" si="180"/>
        <v/>
      </c>
      <c r="BI18" s="247">
        <f t="shared" si="180"/>
        <v>3</v>
      </c>
      <c r="BJ18" s="247" t="str">
        <f t="shared" si="180"/>
        <v/>
      </c>
      <c r="BK18" s="247" t="str">
        <f t="shared" si="180"/>
        <v/>
      </c>
      <c r="BL18" s="247">
        <f t="shared" si="180"/>
        <v>4</v>
      </c>
      <c r="BM18" s="247" t="str">
        <f t="shared" si="180"/>
        <v/>
      </c>
      <c r="BN18" s="250" t="str">
        <f t="shared" si="180"/>
        <v/>
      </c>
      <c r="BO18" s="48">
        <f t="shared" si="4"/>
        <v>19</v>
      </c>
      <c r="BP18" s="246" t="str">
        <f t="shared" ref="BP18:CA18" si="181">IF(E18="B",E20,"")</f>
        <v/>
      </c>
      <c r="BQ18" s="247" t="str">
        <f t="shared" si="181"/>
        <v/>
      </c>
      <c r="BR18" s="247" t="str">
        <f t="shared" si="181"/>
        <v/>
      </c>
      <c r="BS18" s="247" t="str">
        <f t="shared" si="181"/>
        <v/>
      </c>
      <c r="BT18" s="247" t="str">
        <f t="shared" si="181"/>
        <v/>
      </c>
      <c r="BU18" s="247" t="str">
        <f t="shared" si="181"/>
        <v/>
      </c>
      <c r="BV18" s="247" t="str">
        <f t="shared" si="181"/>
        <v/>
      </c>
      <c r="BW18" s="247" t="str">
        <f t="shared" si="181"/>
        <v/>
      </c>
      <c r="BX18" s="247" t="str">
        <f t="shared" si="181"/>
        <v/>
      </c>
      <c r="BY18" s="247" t="str">
        <f t="shared" si="181"/>
        <v/>
      </c>
      <c r="BZ18" s="247" t="str">
        <f t="shared" si="181"/>
        <v/>
      </c>
      <c r="CA18" s="248" t="str">
        <f t="shared" si="181"/>
        <v/>
      </c>
      <c r="CB18" s="248">
        <f t="shared" ref="CB18:CH18" si="182">IF(Q18="B",Q20,"")</f>
        <v>4</v>
      </c>
      <c r="CC18" s="248">
        <f t="shared" si="182"/>
        <v>0</v>
      </c>
      <c r="CD18" s="248" t="str">
        <f t="shared" si="182"/>
        <v/>
      </c>
      <c r="CE18" s="248">
        <f t="shared" si="182"/>
        <v>2</v>
      </c>
      <c r="CF18" s="248">
        <f t="shared" si="182"/>
        <v>2</v>
      </c>
      <c r="CG18" s="248" t="str">
        <f t="shared" si="182"/>
        <v/>
      </c>
      <c r="CH18" s="248" t="str">
        <f t="shared" si="182"/>
        <v/>
      </c>
      <c r="CI18" s="249" t="str">
        <f>IF(X18="B",X20,"")</f>
        <v/>
      </c>
      <c r="CJ18" s="48">
        <f t="shared" si="7"/>
        <v>8</v>
      </c>
      <c r="CK18" s="246" t="str">
        <f t="shared" ref="CK18:CU18" si="183">IF(E18="P",E20,"")</f>
        <v/>
      </c>
      <c r="CL18" s="247" t="str">
        <f t="shared" si="183"/>
        <v/>
      </c>
      <c r="CM18" s="247" t="str">
        <f t="shared" si="183"/>
        <v/>
      </c>
      <c r="CN18" s="247" t="str">
        <f t="shared" si="183"/>
        <v/>
      </c>
      <c r="CO18" s="247" t="str">
        <f t="shared" si="183"/>
        <v/>
      </c>
      <c r="CP18" s="247" t="str">
        <f t="shared" si="183"/>
        <v/>
      </c>
      <c r="CQ18" s="247" t="str">
        <f t="shared" si="183"/>
        <v/>
      </c>
      <c r="CR18" s="247" t="str">
        <f t="shared" si="183"/>
        <v/>
      </c>
      <c r="CS18" s="247" t="str">
        <f t="shared" si="183"/>
        <v/>
      </c>
      <c r="CT18" s="247" t="str">
        <f t="shared" si="183"/>
        <v/>
      </c>
      <c r="CU18" s="247" t="str">
        <f t="shared" si="183"/>
        <v/>
      </c>
      <c r="CV18" s="247" t="str">
        <f t="shared" ref="CV18:DC18" si="184">IF(P18="P",P20,"")</f>
        <v/>
      </c>
      <c r="CW18" s="247" t="str">
        <f t="shared" si="184"/>
        <v/>
      </c>
      <c r="CX18" s="247" t="str">
        <f t="shared" si="184"/>
        <v/>
      </c>
      <c r="CY18" s="247" t="str">
        <f t="shared" si="184"/>
        <v/>
      </c>
      <c r="CZ18" s="247" t="str">
        <f t="shared" si="184"/>
        <v/>
      </c>
      <c r="DA18" s="247" t="str">
        <f t="shared" si="184"/>
        <v/>
      </c>
      <c r="DB18" s="247" t="str">
        <f t="shared" si="184"/>
        <v/>
      </c>
      <c r="DC18" s="247" t="str">
        <f t="shared" si="184"/>
        <v/>
      </c>
      <c r="DD18" s="249" t="str">
        <f>IF(X18="P",X20,"")</f>
        <v/>
      </c>
      <c r="DE18" s="48">
        <f t="shared" si="10"/>
        <v>0</v>
      </c>
      <c r="DG18" s="251">
        <f t="shared" si="11"/>
        <v>6</v>
      </c>
      <c r="DH18" s="248">
        <f t="shared" si="111"/>
        <v>0</v>
      </c>
      <c r="DI18" s="248">
        <f t="shared" si="13"/>
        <v>4</v>
      </c>
      <c r="DJ18" s="252">
        <f>SUM(DH18+DI18)</f>
        <v>4</v>
      </c>
      <c r="DK18" s="253">
        <f>(SUM(DG18:DI18)/COUNT(E19:X19))</f>
        <v>0.5</v>
      </c>
      <c r="DL18" s="221">
        <f t="shared" si="38"/>
        <v>4</v>
      </c>
      <c r="DM18" s="254">
        <f t="shared" si="15"/>
        <v>0.66666666666666663</v>
      </c>
      <c r="DN18" s="255">
        <f t="shared" si="16"/>
        <v>19</v>
      </c>
      <c r="DO18" s="256">
        <f t="shared" si="17"/>
        <v>3.1666666666666665</v>
      </c>
      <c r="DP18" s="257">
        <f t="shared" si="18"/>
        <v>11</v>
      </c>
      <c r="DQ18" s="257">
        <f t="shared" si="19"/>
        <v>8</v>
      </c>
      <c r="DR18" s="257">
        <f t="shared" si="20"/>
        <v>7</v>
      </c>
      <c r="DS18" s="257">
        <f>SUM((DQ18/DJ18)-(D2))</f>
        <v>-0.36842105263157876</v>
      </c>
      <c r="DT18" s="257">
        <f>SUM((DR18/DJ18)-(D22))</f>
        <v>-0.25</v>
      </c>
      <c r="DU18" s="258">
        <f t="shared" si="21"/>
        <v>-0.11842105263157876</v>
      </c>
      <c r="DW18" s="246" t="str">
        <f t="shared" ref="DW18:EP18" si="185">IF(E18="J",SUM((E20)-(E40)),"")</f>
        <v/>
      </c>
      <c r="DX18" s="247" t="str">
        <f t="shared" si="185"/>
        <v/>
      </c>
      <c r="DY18" s="247" t="str">
        <f t="shared" si="185"/>
        <v/>
      </c>
      <c r="DZ18" s="247" t="str">
        <f t="shared" si="185"/>
        <v/>
      </c>
      <c r="EA18" s="247" t="str">
        <f t="shared" si="185"/>
        <v/>
      </c>
      <c r="EB18" s="247" t="str">
        <f t="shared" si="185"/>
        <v/>
      </c>
      <c r="EC18" s="247" t="str">
        <f t="shared" si="185"/>
        <v/>
      </c>
      <c r="ED18" s="247">
        <f t="shared" si="185"/>
        <v>-3</v>
      </c>
      <c r="EE18" s="247" t="str">
        <f t="shared" si="185"/>
        <v/>
      </c>
      <c r="EF18" s="247" t="str">
        <f t="shared" si="185"/>
        <v/>
      </c>
      <c r="EG18" s="247">
        <f t="shared" si="185"/>
        <v>-4</v>
      </c>
      <c r="EH18" s="247" t="str">
        <f t="shared" si="185"/>
        <v/>
      </c>
      <c r="EI18" s="247" t="str">
        <f t="shared" si="185"/>
        <v/>
      </c>
      <c r="EJ18" s="247" t="str">
        <f t="shared" si="185"/>
        <v/>
      </c>
      <c r="EK18" s="247" t="str">
        <f t="shared" si="185"/>
        <v/>
      </c>
      <c r="EL18" s="247" t="str">
        <f t="shared" si="185"/>
        <v/>
      </c>
      <c r="EM18" s="247" t="str">
        <f t="shared" si="185"/>
        <v/>
      </c>
      <c r="EN18" s="247" t="str">
        <f t="shared" si="185"/>
        <v/>
      </c>
      <c r="EO18" s="247" t="str">
        <f t="shared" si="185"/>
        <v/>
      </c>
      <c r="EP18" s="250" t="str">
        <f t="shared" si="185"/>
        <v/>
      </c>
      <c r="EQ18" s="48">
        <f t="shared" si="23"/>
        <v>-7</v>
      </c>
      <c r="ER18" s="246">
        <f>IF(E18="LJ",SUM((E20)-(E40)),"")</f>
        <v>9</v>
      </c>
      <c r="ES18" s="247" t="str">
        <f>IF(F18="LJ",SUM((F4)-(F24)),"")</f>
        <v/>
      </c>
      <c r="ET18" s="247" t="str">
        <f t="shared" ref="ET18:FK18" si="186">IF(G18="LJ",SUM((G20)-(G40)),"")</f>
        <v/>
      </c>
      <c r="EU18" s="247">
        <f t="shared" si="186"/>
        <v>3</v>
      </c>
      <c r="EV18" s="247" t="str">
        <f t="shared" si="186"/>
        <v/>
      </c>
      <c r="EW18" s="247" t="str">
        <f t="shared" si="186"/>
        <v/>
      </c>
      <c r="EX18" s="247" t="str">
        <f t="shared" si="186"/>
        <v/>
      </c>
      <c r="EY18" s="247" t="str">
        <f t="shared" si="186"/>
        <v/>
      </c>
      <c r="EZ18" s="247" t="str">
        <f t="shared" si="186"/>
        <v/>
      </c>
      <c r="FA18" s="247" t="str">
        <f t="shared" si="186"/>
        <v/>
      </c>
      <c r="FB18" s="247" t="str">
        <f t="shared" si="186"/>
        <v/>
      </c>
      <c r="FC18" s="247" t="str">
        <f t="shared" si="186"/>
        <v/>
      </c>
      <c r="FD18" s="247" t="str">
        <f t="shared" si="186"/>
        <v/>
      </c>
      <c r="FE18" s="247" t="str">
        <f t="shared" si="186"/>
        <v/>
      </c>
      <c r="FF18" s="247">
        <f t="shared" si="186"/>
        <v>3</v>
      </c>
      <c r="FG18" s="247" t="str">
        <f t="shared" si="186"/>
        <v/>
      </c>
      <c r="FH18" s="247" t="str">
        <f t="shared" si="186"/>
        <v/>
      </c>
      <c r="FI18" s="247">
        <f t="shared" si="186"/>
        <v>3</v>
      </c>
      <c r="FJ18" s="247" t="str">
        <f t="shared" si="186"/>
        <v/>
      </c>
      <c r="FK18" s="250" t="str">
        <f t="shared" si="186"/>
        <v/>
      </c>
      <c r="FL18" s="48">
        <f t="shared" si="25"/>
        <v>18</v>
      </c>
      <c r="FM18" s="246" t="str">
        <f t="shared" ref="FM18:GF18" si="187">IF(E18="B",E40,"")</f>
        <v/>
      </c>
      <c r="FN18" s="247" t="str">
        <f t="shared" si="187"/>
        <v/>
      </c>
      <c r="FO18" s="247" t="str">
        <f t="shared" si="187"/>
        <v/>
      </c>
      <c r="FP18" s="247" t="str">
        <f t="shared" si="187"/>
        <v/>
      </c>
      <c r="FQ18" s="247" t="str">
        <f t="shared" si="187"/>
        <v/>
      </c>
      <c r="FR18" s="247" t="str">
        <f t="shared" si="187"/>
        <v/>
      </c>
      <c r="FS18" s="247" t="str">
        <f t="shared" si="187"/>
        <v/>
      </c>
      <c r="FT18" s="247" t="str">
        <f t="shared" si="187"/>
        <v/>
      </c>
      <c r="FU18" s="247" t="str">
        <f t="shared" si="187"/>
        <v/>
      </c>
      <c r="FV18" s="247" t="str">
        <f t="shared" si="187"/>
        <v/>
      </c>
      <c r="FW18" s="247" t="str">
        <f t="shared" si="187"/>
        <v/>
      </c>
      <c r="FX18" s="248" t="str">
        <f t="shared" si="187"/>
        <v/>
      </c>
      <c r="FY18" s="248">
        <f t="shared" si="187"/>
        <v>0</v>
      </c>
      <c r="FZ18" s="248">
        <f t="shared" si="187"/>
        <v>2</v>
      </c>
      <c r="GA18" s="248" t="str">
        <f t="shared" si="187"/>
        <v/>
      </c>
      <c r="GB18" s="248">
        <f t="shared" si="187"/>
        <v>3</v>
      </c>
      <c r="GC18" s="248">
        <f t="shared" si="187"/>
        <v>2</v>
      </c>
      <c r="GD18" s="248" t="str">
        <f t="shared" si="187"/>
        <v/>
      </c>
      <c r="GE18" s="248" t="str">
        <f t="shared" si="187"/>
        <v/>
      </c>
      <c r="GF18" s="249" t="str">
        <f t="shared" si="187"/>
        <v/>
      </c>
      <c r="GG18" s="48">
        <f t="shared" si="27"/>
        <v>7</v>
      </c>
      <c r="GH18" s="246" t="str">
        <f>IF(E18="P",E40,"")</f>
        <v/>
      </c>
      <c r="GI18" s="247" t="str">
        <f>IF(F18="P",F40,"")</f>
        <v/>
      </c>
      <c r="GJ18" s="247" t="str">
        <f>IF(G18="P",G40,"")</f>
        <v/>
      </c>
      <c r="GK18" s="247" t="str">
        <f>IF(DL18="P",DL40,"")</f>
        <v/>
      </c>
      <c r="GL18" s="247" t="str">
        <f t="shared" ref="GL18:HA18" si="188">IF(I18="P",I40,"")</f>
        <v/>
      </c>
      <c r="GM18" s="247" t="str">
        <f t="shared" si="188"/>
        <v/>
      </c>
      <c r="GN18" s="247" t="str">
        <f t="shared" si="188"/>
        <v/>
      </c>
      <c r="GO18" s="247" t="str">
        <f t="shared" si="188"/>
        <v/>
      </c>
      <c r="GP18" s="247" t="str">
        <f t="shared" si="188"/>
        <v/>
      </c>
      <c r="GQ18" s="247" t="str">
        <f t="shared" si="188"/>
        <v/>
      </c>
      <c r="GR18" s="247" t="str">
        <f t="shared" si="188"/>
        <v/>
      </c>
      <c r="GS18" s="248" t="str">
        <f t="shared" si="188"/>
        <v/>
      </c>
      <c r="GT18" s="248" t="str">
        <f t="shared" si="188"/>
        <v/>
      </c>
      <c r="GU18" s="248" t="str">
        <f t="shared" si="188"/>
        <v/>
      </c>
      <c r="GV18" s="248" t="str">
        <f t="shared" si="188"/>
        <v/>
      </c>
      <c r="GW18" s="248" t="str">
        <f t="shared" si="188"/>
        <v/>
      </c>
      <c r="GX18" s="248" t="str">
        <f t="shared" si="188"/>
        <v/>
      </c>
      <c r="GY18" s="248" t="str">
        <f t="shared" si="188"/>
        <v/>
      </c>
      <c r="GZ18" s="248" t="str">
        <f t="shared" si="188"/>
        <v/>
      </c>
      <c r="HA18" s="249" t="str">
        <f t="shared" si="188"/>
        <v/>
      </c>
      <c r="HB18" s="48">
        <f t="shared" si="29"/>
        <v>0</v>
      </c>
    </row>
    <row r="19" spans="1:210" s="215" customFormat="1" ht="20" customHeight="1" thickBot="1">
      <c r="A19" s="259"/>
      <c r="B19" s="260"/>
      <c r="C19" s="261"/>
      <c r="D19" s="262" t="s">
        <v>39</v>
      </c>
      <c r="E19" s="525">
        <f t="shared" ref="E19:X19" si="189">SUM(E20)-(E40)</f>
        <v>9</v>
      </c>
      <c r="F19" s="526">
        <f t="shared" si="189"/>
        <v>3</v>
      </c>
      <c r="G19" s="526">
        <f t="shared" si="189"/>
        <v>4</v>
      </c>
      <c r="H19" s="526">
        <f t="shared" si="189"/>
        <v>3</v>
      </c>
      <c r="I19" s="526">
        <f t="shared" si="189"/>
        <v>-1</v>
      </c>
      <c r="J19" s="526">
        <f t="shared" si="189"/>
        <v>2</v>
      </c>
      <c r="K19" s="526">
        <f t="shared" si="189"/>
        <v>0</v>
      </c>
      <c r="L19" s="526">
        <f t="shared" si="189"/>
        <v>-3</v>
      </c>
      <c r="M19" s="526">
        <f t="shared" si="189"/>
        <v>-2</v>
      </c>
      <c r="N19" s="526">
        <f t="shared" si="189"/>
        <v>-4</v>
      </c>
      <c r="O19" s="526">
        <f t="shared" si="189"/>
        <v>-4</v>
      </c>
      <c r="P19" s="526">
        <f t="shared" si="189"/>
        <v>0</v>
      </c>
      <c r="Q19" s="526">
        <f t="shared" si="189"/>
        <v>4</v>
      </c>
      <c r="R19" s="526">
        <f t="shared" si="189"/>
        <v>-2</v>
      </c>
      <c r="S19" s="526">
        <f t="shared" si="189"/>
        <v>3</v>
      </c>
      <c r="T19" s="526">
        <f t="shared" si="189"/>
        <v>-1</v>
      </c>
      <c r="U19" s="526">
        <f t="shared" si="189"/>
        <v>0</v>
      </c>
      <c r="V19" s="526">
        <f t="shared" si="189"/>
        <v>3</v>
      </c>
      <c r="W19" s="526">
        <f t="shared" si="189"/>
        <v>-7</v>
      </c>
      <c r="X19" s="526">
        <f t="shared" si="189"/>
        <v>0</v>
      </c>
      <c r="Z19" s="263"/>
      <c r="AA19" s="263"/>
      <c r="AB19" s="263"/>
      <c r="AC19" s="263"/>
      <c r="AD19" s="263"/>
      <c r="AE19" s="263"/>
      <c r="AF19" s="263"/>
      <c r="AG19" s="263"/>
      <c r="AH19" s="263"/>
      <c r="AI19" s="263"/>
      <c r="AJ19" s="263"/>
      <c r="AK19" s="264"/>
      <c r="AL19" s="264"/>
      <c r="AM19" s="264"/>
      <c r="AN19" s="264"/>
      <c r="AO19" s="264"/>
      <c r="AP19" s="264"/>
      <c r="AQ19" s="264"/>
      <c r="AR19" s="264"/>
      <c r="BX19" s="215" t="str">
        <f>IF(M5="B",M20,"")</f>
        <v/>
      </c>
      <c r="DG19" s="48">
        <f>SUM(DG5:DG18)</f>
        <v>19</v>
      </c>
      <c r="DH19" s="48">
        <f>SUM(DH5:DH18)</f>
        <v>18</v>
      </c>
      <c r="DI19" s="48">
        <f>SUM(DI5:DI18)</f>
        <v>57</v>
      </c>
      <c r="DJ19" s="48">
        <f>SUM(DH19+DI19)</f>
        <v>75</v>
      </c>
      <c r="DN19" s="48">
        <f>SUM(DN5:DN18)</f>
        <v>45</v>
      </c>
      <c r="DO19" s="48">
        <f t="shared" si="17"/>
        <v>2.3684210526315788</v>
      </c>
      <c r="DQ19" s="48">
        <f>SUM(DQ5:DQ18)</f>
        <v>171</v>
      </c>
      <c r="DR19" s="48">
        <f>SUM(DR5:DR18)</f>
        <v>152</v>
      </c>
    </row>
    <row r="20" spans="1:210" s="215" customFormat="1" ht="20" customHeight="1" thickBot="1">
      <c r="A20" s="265" t="s">
        <v>48</v>
      </c>
      <c r="B20" s="265">
        <f>COUNT(E20:X20)</f>
        <v>19</v>
      </c>
      <c r="C20" s="471" t="s">
        <v>82</v>
      </c>
      <c r="D20" s="31"/>
      <c r="E20" s="199">
        <v>9</v>
      </c>
      <c r="F20" s="199">
        <v>8</v>
      </c>
      <c r="G20" s="199">
        <v>4</v>
      </c>
      <c r="H20" s="199">
        <v>3</v>
      </c>
      <c r="I20" s="199">
        <v>2</v>
      </c>
      <c r="J20" s="199">
        <v>2</v>
      </c>
      <c r="K20" s="199">
        <v>0</v>
      </c>
      <c r="L20" s="199">
        <v>0</v>
      </c>
      <c r="M20" s="199">
        <v>2</v>
      </c>
      <c r="N20" s="199">
        <v>0</v>
      </c>
      <c r="O20" s="199">
        <v>0</v>
      </c>
      <c r="P20" s="199">
        <v>0</v>
      </c>
      <c r="Q20" s="199">
        <v>4</v>
      </c>
      <c r="R20" s="199">
        <v>0</v>
      </c>
      <c r="S20" s="199">
        <v>3</v>
      </c>
      <c r="T20" s="199">
        <v>2</v>
      </c>
      <c r="U20" s="199">
        <v>2</v>
      </c>
      <c r="V20" s="199">
        <v>4</v>
      </c>
      <c r="W20" s="199">
        <v>0</v>
      </c>
      <c r="X20" s="524"/>
      <c r="Z20" s="263"/>
      <c r="AA20" s="263"/>
      <c r="AB20" s="263"/>
      <c r="AC20" s="263"/>
      <c r="AD20" s="263"/>
      <c r="AE20" s="263"/>
      <c r="AF20" s="263"/>
      <c r="AG20" s="263"/>
      <c r="AH20" s="263"/>
      <c r="AI20" s="263"/>
      <c r="AJ20" s="263"/>
      <c r="AK20" s="264"/>
      <c r="AL20" s="264"/>
      <c r="AM20" s="264"/>
      <c r="AN20" s="264"/>
      <c r="AO20" s="264"/>
      <c r="AP20" s="264"/>
      <c r="AQ20" s="264"/>
      <c r="AR20" s="264"/>
    </row>
    <row r="21" spans="1:210" s="187" customFormat="1" ht="20" customHeight="1" thickBot="1">
      <c r="A21" s="19" t="s">
        <v>3</v>
      </c>
      <c r="B21" s="19"/>
      <c r="C21" s="618" t="s">
        <v>167</v>
      </c>
      <c r="D21" s="619"/>
      <c r="E21" s="619"/>
      <c r="F21" s="619"/>
      <c r="G21" s="619"/>
      <c r="H21" s="19" t="s">
        <v>20</v>
      </c>
      <c r="I21" s="613">
        <v>39675</v>
      </c>
      <c r="J21" s="613"/>
      <c r="K21" s="613"/>
      <c r="L21" s="183" t="s">
        <v>80</v>
      </c>
      <c r="M21" s="184" t="s">
        <v>178</v>
      </c>
      <c r="N21" s="186"/>
      <c r="O21" s="186"/>
      <c r="Z21" s="190"/>
      <c r="AA21" s="190"/>
      <c r="AB21" s="190"/>
      <c r="AC21" s="190"/>
      <c r="AD21" s="190"/>
      <c r="AE21" s="190"/>
      <c r="AF21" s="190"/>
      <c r="AG21" s="190"/>
      <c r="AH21" s="190"/>
      <c r="AI21" s="190"/>
      <c r="AJ21" s="190"/>
      <c r="AK21" s="190"/>
      <c r="AL21" s="190"/>
      <c r="AM21" s="190"/>
      <c r="AN21" s="190"/>
      <c r="AO21" s="190"/>
      <c r="AP21" s="190"/>
      <c r="AQ21" s="190"/>
      <c r="AR21" s="190"/>
      <c r="AS21" s="190"/>
      <c r="AT21" s="190"/>
    </row>
    <row r="22" spans="1:210" s="187" customFormat="1" ht="20" customHeight="1">
      <c r="A22" s="189" t="s">
        <v>29</v>
      </c>
      <c r="B22" s="19">
        <f>SUM(E40:X40)</f>
        <v>38</v>
      </c>
      <c r="C22" s="19" t="s">
        <v>28</v>
      </c>
      <c r="D22" s="183">
        <f>AVERAGE(E40:X40)</f>
        <v>2</v>
      </c>
      <c r="E22" s="614" t="s">
        <v>21</v>
      </c>
      <c r="F22" s="615"/>
      <c r="G22" s="615"/>
      <c r="H22" s="615"/>
      <c r="I22" s="615"/>
      <c r="J22" s="615"/>
      <c r="K22" s="615"/>
      <c r="L22" s="615"/>
      <c r="M22" s="615"/>
      <c r="N22" s="615"/>
      <c r="O22" s="615"/>
      <c r="P22" s="615"/>
      <c r="Q22" s="616"/>
      <c r="R22" s="616"/>
      <c r="S22" s="616"/>
      <c r="T22" s="616"/>
      <c r="U22" s="616"/>
      <c r="V22" s="616"/>
      <c r="W22" s="616"/>
      <c r="X22" s="617"/>
      <c r="Z22" s="607" t="s">
        <v>31</v>
      </c>
      <c r="AA22" s="608"/>
      <c r="AB22" s="608"/>
      <c r="AC22" s="608"/>
      <c r="AD22" s="608"/>
      <c r="AE22" s="608"/>
      <c r="AF22" s="608"/>
      <c r="AG22" s="608"/>
      <c r="AH22" s="608"/>
      <c r="AI22" s="608"/>
      <c r="AJ22" s="608"/>
      <c r="AK22" s="608"/>
      <c r="AL22" s="608"/>
      <c r="AM22" s="608"/>
      <c r="AN22" s="608"/>
      <c r="AO22" s="608"/>
      <c r="AP22" s="608"/>
      <c r="AQ22" s="608"/>
      <c r="AR22" s="608"/>
      <c r="AS22" s="609"/>
      <c r="AU22" s="607" t="s">
        <v>33</v>
      </c>
      <c r="AV22" s="608"/>
      <c r="AW22" s="608"/>
      <c r="AX22" s="608"/>
      <c r="AY22" s="608"/>
      <c r="AZ22" s="608"/>
      <c r="BA22" s="608"/>
      <c r="BB22" s="608"/>
      <c r="BC22" s="608"/>
      <c r="BD22" s="608"/>
      <c r="BE22" s="608"/>
      <c r="BF22" s="608"/>
      <c r="BG22" s="608"/>
      <c r="BH22" s="608"/>
      <c r="BI22" s="608"/>
      <c r="BJ22" s="608"/>
      <c r="BK22" s="608"/>
      <c r="BL22" s="608"/>
      <c r="BM22" s="608"/>
      <c r="BN22" s="609"/>
      <c r="BO22" s="190"/>
      <c r="BP22" s="607" t="s">
        <v>35</v>
      </c>
      <c r="BQ22" s="608"/>
      <c r="BR22" s="608"/>
      <c r="BS22" s="608"/>
      <c r="BT22" s="608"/>
      <c r="BU22" s="608"/>
      <c r="BV22" s="608"/>
      <c r="BW22" s="608"/>
      <c r="BX22" s="608"/>
      <c r="BY22" s="608"/>
      <c r="BZ22" s="608"/>
      <c r="CA22" s="608"/>
      <c r="CB22" s="608"/>
      <c r="CC22" s="608"/>
      <c r="CD22" s="608"/>
      <c r="CE22" s="608"/>
      <c r="CF22" s="608"/>
      <c r="CG22" s="608"/>
      <c r="CH22" s="608"/>
      <c r="CI22" s="609"/>
      <c r="CK22" s="607" t="s">
        <v>36</v>
      </c>
      <c r="CL22" s="608"/>
      <c r="CM22" s="608"/>
      <c r="CN22" s="608"/>
      <c r="CO22" s="608"/>
      <c r="CP22" s="608"/>
      <c r="CQ22" s="608"/>
      <c r="CR22" s="608"/>
      <c r="CS22" s="608"/>
      <c r="CT22" s="608"/>
      <c r="CU22" s="608"/>
      <c r="CV22" s="608"/>
      <c r="CW22" s="608"/>
      <c r="CX22" s="608"/>
      <c r="CY22" s="608"/>
      <c r="CZ22" s="608"/>
      <c r="DA22" s="608"/>
      <c r="DB22" s="608"/>
      <c r="DC22" s="608"/>
      <c r="DD22" s="609"/>
      <c r="DF22" s="190"/>
      <c r="DW22" s="607" t="s">
        <v>40</v>
      </c>
      <c r="DX22" s="608"/>
      <c r="DY22" s="608"/>
      <c r="DZ22" s="608"/>
      <c r="EA22" s="608"/>
      <c r="EB22" s="608"/>
      <c r="EC22" s="608"/>
      <c r="ED22" s="608"/>
      <c r="EE22" s="608"/>
      <c r="EF22" s="608"/>
      <c r="EG22" s="608"/>
      <c r="EH22" s="608"/>
      <c r="EI22" s="608"/>
      <c r="EJ22" s="608"/>
      <c r="EK22" s="608"/>
      <c r="EL22" s="608"/>
      <c r="EM22" s="608"/>
      <c r="EN22" s="608"/>
      <c r="EO22" s="608"/>
      <c r="EP22" s="609"/>
      <c r="ER22" s="607" t="s">
        <v>41</v>
      </c>
      <c r="ES22" s="608"/>
      <c r="ET22" s="608"/>
      <c r="EU22" s="608"/>
      <c r="EV22" s="608"/>
      <c r="EW22" s="608"/>
      <c r="EX22" s="608"/>
      <c r="EY22" s="608"/>
      <c r="EZ22" s="608"/>
      <c r="FA22" s="608"/>
      <c r="FB22" s="608"/>
      <c r="FC22" s="608"/>
      <c r="FD22" s="608"/>
      <c r="FE22" s="608"/>
      <c r="FF22" s="608"/>
      <c r="FG22" s="608"/>
      <c r="FH22" s="608"/>
      <c r="FI22" s="608"/>
      <c r="FJ22" s="608"/>
      <c r="FK22" s="609"/>
      <c r="FL22" s="190"/>
      <c r="FM22" s="607" t="s">
        <v>45</v>
      </c>
      <c r="FN22" s="608"/>
      <c r="FO22" s="608"/>
      <c r="FP22" s="608"/>
      <c r="FQ22" s="608"/>
      <c r="FR22" s="608"/>
      <c r="FS22" s="608"/>
      <c r="FT22" s="608"/>
      <c r="FU22" s="608"/>
      <c r="FV22" s="608"/>
      <c r="FW22" s="608"/>
      <c r="FX22" s="608"/>
      <c r="FY22" s="608"/>
      <c r="FZ22" s="608"/>
      <c r="GA22" s="608"/>
      <c r="GB22" s="608"/>
      <c r="GC22" s="608"/>
      <c r="GD22" s="608"/>
      <c r="GE22" s="608"/>
      <c r="GF22" s="609"/>
      <c r="GH22" s="607" t="s">
        <v>53</v>
      </c>
      <c r="GI22" s="608"/>
      <c r="GJ22" s="608"/>
      <c r="GK22" s="608"/>
      <c r="GL22" s="608"/>
      <c r="GM22" s="608"/>
      <c r="GN22" s="608"/>
      <c r="GO22" s="608"/>
      <c r="GP22" s="608"/>
      <c r="GQ22" s="608"/>
      <c r="GR22" s="608"/>
      <c r="GS22" s="608"/>
      <c r="GT22" s="608"/>
      <c r="GU22" s="608"/>
      <c r="GV22" s="608"/>
      <c r="GW22" s="608"/>
      <c r="GX22" s="608"/>
      <c r="GY22" s="608"/>
      <c r="GZ22" s="608"/>
      <c r="HA22" s="609"/>
    </row>
    <row r="23" spans="1:210" s="187" customFormat="1" ht="20" customHeight="1" thickBot="1">
      <c r="A23" s="189"/>
      <c r="B23" s="19"/>
      <c r="C23" s="620" t="s">
        <v>52</v>
      </c>
      <c r="D23" s="621"/>
      <c r="E23" s="266">
        <v>1</v>
      </c>
      <c r="F23" s="267">
        <v>2</v>
      </c>
      <c r="G23" s="267">
        <v>3</v>
      </c>
      <c r="H23" s="267">
        <v>4</v>
      </c>
      <c r="I23" s="267">
        <v>5</v>
      </c>
      <c r="J23" s="267">
        <v>6</v>
      </c>
      <c r="K23" s="267">
        <v>7</v>
      </c>
      <c r="L23" s="267">
        <v>8</v>
      </c>
      <c r="M23" s="267">
        <v>9</v>
      </c>
      <c r="N23" s="267">
        <v>10</v>
      </c>
      <c r="O23" s="267">
        <v>11</v>
      </c>
      <c r="P23" s="267">
        <v>12</v>
      </c>
      <c r="Q23" s="268">
        <v>13</v>
      </c>
      <c r="R23" s="268">
        <v>14</v>
      </c>
      <c r="S23" s="268">
        <v>15</v>
      </c>
      <c r="T23" s="268">
        <v>16</v>
      </c>
      <c r="U23" s="268">
        <v>17</v>
      </c>
      <c r="V23" s="268">
        <v>18</v>
      </c>
      <c r="W23" s="268">
        <v>19</v>
      </c>
      <c r="X23" s="269">
        <v>20</v>
      </c>
      <c r="Z23" s="195"/>
      <c r="AA23" s="196"/>
      <c r="AB23" s="196"/>
      <c r="AC23" s="196"/>
      <c r="AD23" s="196"/>
      <c r="AE23" s="196"/>
      <c r="AF23" s="196"/>
      <c r="AG23" s="196"/>
      <c r="AH23" s="196"/>
      <c r="AI23" s="196"/>
      <c r="AJ23" s="196"/>
      <c r="AK23" s="196"/>
      <c r="AL23" s="196"/>
      <c r="AM23" s="196"/>
      <c r="AN23" s="196"/>
      <c r="AO23" s="196"/>
      <c r="AP23" s="196"/>
      <c r="AQ23" s="196"/>
      <c r="AR23" s="196"/>
      <c r="AS23" s="197"/>
      <c r="AU23" s="195"/>
      <c r="AV23" s="196"/>
      <c r="AW23" s="196"/>
      <c r="AX23" s="196"/>
      <c r="AY23" s="196"/>
      <c r="AZ23" s="196"/>
      <c r="BA23" s="196"/>
      <c r="BB23" s="196"/>
      <c r="BC23" s="196"/>
      <c r="BD23" s="196"/>
      <c r="BE23" s="196"/>
      <c r="BF23" s="196"/>
      <c r="BG23" s="196"/>
      <c r="BH23" s="196"/>
      <c r="BI23" s="196"/>
      <c r="BJ23" s="196"/>
      <c r="BK23" s="196"/>
      <c r="BL23" s="196"/>
      <c r="BM23" s="196"/>
      <c r="BN23" s="197"/>
      <c r="BO23" s="190"/>
      <c r="BP23" s="195"/>
      <c r="BQ23" s="196"/>
      <c r="BR23" s="196"/>
      <c r="BS23" s="196"/>
      <c r="BT23" s="196"/>
      <c r="BU23" s="196"/>
      <c r="BV23" s="196"/>
      <c r="BW23" s="196"/>
      <c r="BX23" s="196"/>
      <c r="BY23" s="196"/>
      <c r="BZ23" s="196"/>
      <c r="CA23" s="196"/>
      <c r="CB23" s="196"/>
      <c r="CC23" s="196"/>
      <c r="CD23" s="196"/>
      <c r="CE23" s="196"/>
      <c r="CF23" s="196"/>
      <c r="CG23" s="196"/>
      <c r="CH23" s="196"/>
      <c r="CI23" s="197"/>
      <c r="CK23" s="195"/>
      <c r="CL23" s="196"/>
      <c r="CM23" s="196"/>
      <c r="CN23" s="196"/>
      <c r="CO23" s="196"/>
      <c r="CP23" s="196"/>
      <c r="CQ23" s="196"/>
      <c r="CR23" s="196"/>
      <c r="CS23" s="196"/>
      <c r="CT23" s="196"/>
      <c r="CU23" s="196"/>
      <c r="CV23" s="196"/>
      <c r="CW23" s="196"/>
      <c r="CX23" s="196"/>
      <c r="CY23" s="196"/>
      <c r="CZ23" s="196"/>
      <c r="DA23" s="196"/>
      <c r="DB23" s="196"/>
      <c r="DC23" s="196"/>
      <c r="DD23" s="197"/>
      <c r="DF23" s="190"/>
      <c r="DW23" s="195"/>
      <c r="DX23" s="196"/>
      <c r="DY23" s="196"/>
      <c r="DZ23" s="196"/>
      <c r="EA23" s="196"/>
      <c r="EB23" s="196"/>
      <c r="EC23" s="196"/>
      <c r="ED23" s="196"/>
      <c r="EE23" s="196"/>
      <c r="EF23" s="196"/>
      <c r="EG23" s="196"/>
      <c r="EH23" s="196"/>
      <c r="EI23" s="196"/>
      <c r="EJ23" s="196"/>
      <c r="EK23" s="196"/>
      <c r="EL23" s="196"/>
      <c r="EM23" s="196"/>
      <c r="EN23" s="196"/>
      <c r="EO23" s="196"/>
      <c r="EP23" s="197"/>
      <c r="ER23" s="195"/>
      <c r="ES23" s="196"/>
      <c r="ET23" s="196"/>
      <c r="EU23" s="196"/>
      <c r="EV23" s="196"/>
      <c r="EW23" s="196"/>
      <c r="EX23" s="196"/>
      <c r="EY23" s="196"/>
      <c r="EZ23" s="196"/>
      <c r="FA23" s="196"/>
      <c r="FB23" s="196"/>
      <c r="FC23" s="196"/>
      <c r="FD23" s="196"/>
      <c r="FE23" s="196"/>
      <c r="FF23" s="196"/>
      <c r="FG23" s="196"/>
      <c r="FH23" s="196"/>
      <c r="FI23" s="196"/>
      <c r="FJ23" s="196"/>
      <c r="FK23" s="197"/>
      <c r="FL23" s="190"/>
      <c r="FM23" s="195"/>
      <c r="FN23" s="196"/>
      <c r="FO23" s="196"/>
      <c r="FP23" s="196"/>
      <c r="FQ23" s="196"/>
      <c r="FR23" s="196"/>
      <c r="FS23" s="196"/>
      <c r="FT23" s="196"/>
      <c r="FU23" s="196"/>
      <c r="FV23" s="196"/>
      <c r="FW23" s="196"/>
      <c r="FX23" s="196"/>
      <c r="FY23" s="196"/>
      <c r="FZ23" s="196"/>
      <c r="GA23" s="196"/>
      <c r="GB23" s="196"/>
      <c r="GC23" s="196"/>
      <c r="GD23" s="196"/>
      <c r="GE23" s="196"/>
      <c r="GF23" s="197"/>
      <c r="GH23" s="195"/>
      <c r="GI23" s="196"/>
      <c r="GJ23" s="196"/>
      <c r="GK23" s="196"/>
      <c r="GL23" s="196"/>
      <c r="GM23" s="196"/>
      <c r="GN23" s="196"/>
      <c r="GO23" s="196"/>
      <c r="GP23" s="196"/>
      <c r="GQ23" s="196"/>
      <c r="GR23" s="196"/>
      <c r="GS23" s="196"/>
      <c r="GT23" s="196"/>
      <c r="GU23" s="196"/>
      <c r="GV23" s="196"/>
      <c r="GW23" s="196"/>
      <c r="GX23" s="196"/>
      <c r="GY23" s="196"/>
      <c r="GZ23" s="196"/>
      <c r="HA23" s="197"/>
    </row>
    <row r="24" spans="1:210" s="48" customFormat="1" ht="20" customHeight="1" thickBot="1">
      <c r="A24" s="628" t="str">
        <f ca="1">('Game Summary'!A24)</f>
        <v>Detriot</v>
      </c>
      <c r="B24" s="629"/>
      <c r="C24" s="629"/>
      <c r="D24" s="630"/>
      <c r="E24" s="529">
        <f>E40</f>
        <v>0</v>
      </c>
      <c r="F24" s="530">
        <f>SUM(E40:F40)</f>
        <v>5</v>
      </c>
      <c r="G24" s="530">
        <f>SUM(E40:G40)</f>
        <v>5</v>
      </c>
      <c r="H24" s="530">
        <f>SUM(E40:H40)</f>
        <v>5</v>
      </c>
      <c r="I24" s="530">
        <f>SUM(E40:I40)</f>
        <v>8</v>
      </c>
      <c r="J24" s="530">
        <f>SUM(E40:J40)</f>
        <v>8</v>
      </c>
      <c r="K24" s="530">
        <f>SUM(E40:K40)</f>
        <v>8</v>
      </c>
      <c r="L24" s="530">
        <f>SUM(E40:L40)</f>
        <v>11</v>
      </c>
      <c r="M24" s="530">
        <f>SUM(E40:M40)</f>
        <v>15</v>
      </c>
      <c r="N24" s="530">
        <f>SUM(E40:N40)</f>
        <v>19</v>
      </c>
      <c r="O24" s="530">
        <f>SUM(E40:O40)</f>
        <v>23</v>
      </c>
      <c r="P24" s="530">
        <f>SUM(E40:P40)</f>
        <v>23</v>
      </c>
      <c r="Q24" s="530">
        <f>SUM(E40:Q40)</f>
        <v>23</v>
      </c>
      <c r="R24" s="530">
        <f>SUM(E40:R40)</f>
        <v>25</v>
      </c>
      <c r="S24" s="530">
        <f>SUM(E40:S40)</f>
        <v>25</v>
      </c>
      <c r="T24" s="530">
        <f>SUM(E40:T40)</f>
        <v>28</v>
      </c>
      <c r="U24" s="530">
        <f>SUM(E40:U40)</f>
        <v>30</v>
      </c>
      <c r="V24" s="530">
        <f>SUM(E40:V40)</f>
        <v>31</v>
      </c>
      <c r="W24" s="530">
        <f>SUM(E40:W40)</f>
        <v>38</v>
      </c>
      <c r="X24" s="530">
        <f>SUM(E40:X40)</f>
        <v>38</v>
      </c>
      <c r="Z24" s="200">
        <v>1</v>
      </c>
      <c r="AA24" s="201">
        <v>2</v>
      </c>
      <c r="AB24" s="201">
        <v>3</v>
      </c>
      <c r="AC24" s="201">
        <v>4</v>
      </c>
      <c r="AD24" s="201">
        <v>5</v>
      </c>
      <c r="AE24" s="201">
        <v>6</v>
      </c>
      <c r="AF24" s="201">
        <v>7</v>
      </c>
      <c r="AG24" s="201">
        <v>8</v>
      </c>
      <c r="AH24" s="201">
        <v>9</v>
      </c>
      <c r="AI24" s="201">
        <v>10</v>
      </c>
      <c r="AJ24" s="201">
        <v>11</v>
      </c>
      <c r="AK24" s="201">
        <v>12</v>
      </c>
      <c r="AL24" s="202">
        <v>13</v>
      </c>
      <c r="AM24" s="202">
        <v>14</v>
      </c>
      <c r="AN24" s="202">
        <v>15</v>
      </c>
      <c r="AO24" s="202">
        <v>16</v>
      </c>
      <c r="AP24" s="202">
        <v>17</v>
      </c>
      <c r="AQ24" s="202">
        <v>18</v>
      </c>
      <c r="AR24" s="202">
        <v>19</v>
      </c>
      <c r="AS24" s="203">
        <v>20</v>
      </c>
      <c r="AT24" s="48" t="s">
        <v>34</v>
      </c>
      <c r="AU24" s="200">
        <v>1</v>
      </c>
      <c r="AV24" s="201">
        <v>2</v>
      </c>
      <c r="AW24" s="201">
        <v>3</v>
      </c>
      <c r="AX24" s="201">
        <v>4</v>
      </c>
      <c r="AY24" s="201">
        <v>5</v>
      </c>
      <c r="AZ24" s="201">
        <v>6</v>
      </c>
      <c r="BA24" s="201">
        <v>7</v>
      </c>
      <c r="BB24" s="201">
        <v>8</v>
      </c>
      <c r="BC24" s="201">
        <v>9</v>
      </c>
      <c r="BD24" s="201">
        <v>10</v>
      </c>
      <c r="BE24" s="201">
        <v>11</v>
      </c>
      <c r="BF24" s="201">
        <v>12</v>
      </c>
      <c r="BG24" s="201">
        <v>13</v>
      </c>
      <c r="BH24" s="201">
        <v>14</v>
      </c>
      <c r="BI24" s="201">
        <v>15</v>
      </c>
      <c r="BJ24" s="201">
        <v>16</v>
      </c>
      <c r="BK24" s="201">
        <v>17</v>
      </c>
      <c r="BL24" s="201">
        <v>18</v>
      </c>
      <c r="BM24" s="201">
        <v>19</v>
      </c>
      <c r="BN24" s="203">
        <v>20</v>
      </c>
      <c r="BO24" s="48" t="s">
        <v>32</v>
      </c>
      <c r="BP24" s="200">
        <v>1</v>
      </c>
      <c r="BQ24" s="201">
        <v>2</v>
      </c>
      <c r="BR24" s="201">
        <v>3</v>
      </c>
      <c r="BS24" s="201">
        <v>4</v>
      </c>
      <c r="BT24" s="201">
        <v>5</v>
      </c>
      <c r="BU24" s="201">
        <v>6</v>
      </c>
      <c r="BV24" s="201">
        <v>7</v>
      </c>
      <c r="BW24" s="201">
        <v>8</v>
      </c>
      <c r="BX24" s="201">
        <v>9</v>
      </c>
      <c r="BY24" s="201">
        <v>10</v>
      </c>
      <c r="BZ24" s="201">
        <v>11</v>
      </c>
      <c r="CA24" s="201">
        <v>12</v>
      </c>
      <c r="CB24" s="202">
        <v>13</v>
      </c>
      <c r="CC24" s="202">
        <v>14</v>
      </c>
      <c r="CD24" s="202">
        <v>15</v>
      </c>
      <c r="CE24" s="202">
        <v>16</v>
      </c>
      <c r="CF24" s="202">
        <v>17</v>
      </c>
      <c r="CG24" s="202">
        <v>18</v>
      </c>
      <c r="CH24" s="202">
        <v>19</v>
      </c>
      <c r="CI24" s="203">
        <v>20</v>
      </c>
      <c r="CK24" s="200">
        <v>1</v>
      </c>
      <c r="CL24" s="201">
        <v>2</v>
      </c>
      <c r="CM24" s="201">
        <v>3</v>
      </c>
      <c r="CN24" s="201">
        <v>4</v>
      </c>
      <c r="CO24" s="201">
        <v>5</v>
      </c>
      <c r="CP24" s="201">
        <v>6</v>
      </c>
      <c r="CQ24" s="201">
        <v>7</v>
      </c>
      <c r="CR24" s="201">
        <v>8</v>
      </c>
      <c r="CS24" s="201">
        <v>9</v>
      </c>
      <c r="CT24" s="201">
        <v>10</v>
      </c>
      <c r="CU24" s="201">
        <v>11</v>
      </c>
      <c r="CV24" s="201">
        <v>12</v>
      </c>
      <c r="CW24" s="202">
        <v>13</v>
      </c>
      <c r="CX24" s="202">
        <v>14</v>
      </c>
      <c r="CY24" s="202">
        <v>15</v>
      </c>
      <c r="CZ24" s="202">
        <v>16</v>
      </c>
      <c r="DA24" s="202">
        <v>17</v>
      </c>
      <c r="DB24" s="202">
        <v>18</v>
      </c>
      <c r="DC24" s="202">
        <v>19</v>
      </c>
      <c r="DD24" s="203">
        <v>20</v>
      </c>
      <c r="DE24" s="48" t="s">
        <v>34</v>
      </c>
      <c r="DG24" s="207" t="s">
        <v>19</v>
      </c>
      <c r="DH24" s="208" t="s">
        <v>17</v>
      </c>
      <c r="DI24" s="208" t="s">
        <v>18</v>
      </c>
      <c r="DJ24" s="209" t="s">
        <v>42</v>
      </c>
      <c r="DK24" s="210" t="s">
        <v>9</v>
      </c>
      <c r="DL24" s="207" t="s">
        <v>10</v>
      </c>
      <c r="DM24" s="209" t="s">
        <v>11</v>
      </c>
      <c r="DN24" s="211" t="s">
        <v>12</v>
      </c>
      <c r="DO24" s="212" t="s">
        <v>13</v>
      </c>
      <c r="DP24" s="213" t="s">
        <v>22</v>
      </c>
      <c r="DQ24" s="213" t="s">
        <v>43</v>
      </c>
      <c r="DR24" s="213" t="s">
        <v>44</v>
      </c>
      <c r="DS24" s="207" t="s">
        <v>37</v>
      </c>
      <c r="DT24" s="208" t="s">
        <v>38</v>
      </c>
      <c r="DU24" s="210" t="s">
        <v>27</v>
      </c>
      <c r="DW24" s="200">
        <v>1</v>
      </c>
      <c r="DX24" s="201">
        <v>2</v>
      </c>
      <c r="DY24" s="201">
        <v>3</v>
      </c>
      <c r="DZ24" s="201">
        <v>4</v>
      </c>
      <c r="EA24" s="201">
        <v>5</v>
      </c>
      <c r="EB24" s="201">
        <v>6</v>
      </c>
      <c r="EC24" s="201">
        <v>7</v>
      </c>
      <c r="ED24" s="201">
        <v>8</v>
      </c>
      <c r="EE24" s="201">
        <v>9</v>
      </c>
      <c r="EF24" s="201">
        <v>10</v>
      </c>
      <c r="EG24" s="201">
        <v>11</v>
      </c>
      <c r="EH24" s="201">
        <v>12</v>
      </c>
      <c r="EI24" s="202">
        <v>13</v>
      </c>
      <c r="EJ24" s="202">
        <v>14</v>
      </c>
      <c r="EK24" s="202">
        <v>15</v>
      </c>
      <c r="EL24" s="202">
        <v>16</v>
      </c>
      <c r="EM24" s="202">
        <v>17</v>
      </c>
      <c r="EN24" s="202">
        <v>18</v>
      </c>
      <c r="EO24" s="202">
        <v>19</v>
      </c>
      <c r="EP24" s="203">
        <v>20</v>
      </c>
      <c r="EQ24" s="48" t="s">
        <v>34</v>
      </c>
      <c r="ER24" s="200">
        <v>1</v>
      </c>
      <c r="ES24" s="201">
        <v>2</v>
      </c>
      <c r="ET24" s="201">
        <v>3</v>
      </c>
      <c r="EU24" s="201">
        <v>4</v>
      </c>
      <c r="EV24" s="201">
        <v>5</v>
      </c>
      <c r="EW24" s="201">
        <v>6</v>
      </c>
      <c r="EX24" s="201">
        <v>7</v>
      </c>
      <c r="EY24" s="201">
        <v>8</v>
      </c>
      <c r="EZ24" s="201">
        <v>9</v>
      </c>
      <c r="FA24" s="201">
        <v>10</v>
      </c>
      <c r="FB24" s="201">
        <v>11</v>
      </c>
      <c r="FC24" s="201">
        <v>12</v>
      </c>
      <c r="FD24" s="202">
        <v>13</v>
      </c>
      <c r="FE24" s="202">
        <v>14</v>
      </c>
      <c r="FF24" s="202">
        <v>15</v>
      </c>
      <c r="FG24" s="202">
        <v>16</v>
      </c>
      <c r="FH24" s="202">
        <v>17</v>
      </c>
      <c r="FI24" s="202">
        <v>18</v>
      </c>
      <c r="FJ24" s="202">
        <v>19</v>
      </c>
      <c r="FK24" s="203">
        <v>20</v>
      </c>
      <c r="FL24" s="48" t="s">
        <v>32</v>
      </c>
      <c r="FM24" s="200">
        <v>1</v>
      </c>
      <c r="FN24" s="201">
        <v>2</v>
      </c>
      <c r="FO24" s="201">
        <v>3</v>
      </c>
      <c r="FP24" s="201">
        <v>4</v>
      </c>
      <c r="FQ24" s="201">
        <v>5</v>
      </c>
      <c r="FR24" s="201">
        <v>6</v>
      </c>
      <c r="FS24" s="201">
        <v>7</v>
      </c>
      <c r="FT24" s="201">
        <v>8</v>
      </c>
      <c r="FU24" s="201">
        <v>9</v>
      </c>
      <c r="FV24" s="201">
        <v>10</v>
      </c>
      <c r="FW24" s="201">
        <v>11</v>
      </c>
      <c r="FX24" s="201">
        <v>12</v>
      </c>
      <c r="FY24" s="202">
        <v>13</v>
      </c>
      <c r="FZ24" s="202">
        <v>14</v>
      </c>
      <c r="GA24" s="202">
        <v>15</v>
      </c>
      <c r="GB24" s="202">
        <v>16</v>
      </c>
      <c r="GC24" s="202">
        <v>17</v>
      </c>
      <c r="GD24" s="202">
        <v>18</v>
      </c>
      <c r="GE24" s="202">
        <v>19</v>
      </c>
      <c r="GF24" s="203">
        <v>20</v>
      </c>
      <c r="GH24" s="200">
        <v>1</v>
      </c>
      <c r="GI24" s="201">
        <v>2</v>
      </c>
      <c r="GJ24" s="201">
        <v>3</v>
      </c>
      <c r="GK24" s="201">
        <v>4</v>
      </c>
      <c r="GL24" s="201">
        <v>5</v>
      </c>
      <c r="GM24" s="201">
        <v>6</v>
      </c>
      <c r="GN24" s="201">
        <v>7</v>
      </c>
      <c r="GO24" s="201">
        <v>8</v>
      </c>
      <c r="GP24" s="201">
        <v>9</v>
      </c>
      <c r="GQ24" s="201">
        <v>10</v>
      </c>
      <c r="GR24" s="201">
        <v>11</v>
      </c>
      <c r="GS24" s="201">
        <v>12</v>
      </c>
      <c r="GT24" s="202">
        <v>13</v>
      </c>
      <c r="GU24" s="202">
        <v>14</v>
      </c>
      <c r="GV24" s="202">
        <v>15</v>
      </c>
      <c r="GW24" s="202">
        <v>16</v>
      </c>
      <c r="GX24" s="202">
        <v>17</v>
      </c>
      <c r="GY24" s="202">
        <v>18</v>
      </c>
      <c r="GZ24" s="202">
        <v>19</v>
      </c>
      <c r="HA24" s="203">
        <v>20</v>
      </c>
      <c r="HB24" s="48" t="s">
        <v>34</v>
      </c>
    </row>
    <row r="25" spans="1:210" s="215" customFormat="1" ht="20" customHeight="1" thickBot="1">
      <c r="A25" s="531" t="s">
        <v>130</v>
      </c>
      <c r="B25" s="625" t="str">
        <f ca="1">('Game Summary'!C25)</f>
        <v>Cold Fusion</v>
      </c>
      <c r="C25" s="626"/>
      <c r="D25" s="627"/>
      <c r="E25" s="517" t="s">
        <v>171</v>
      </c>
      <c r="F25" s="518" t="s">
        <v>172</v>
      </c>
      <c r="G25" s="518"/>
      <c r="H25" s="518" t="s">
        <v>171</v>
      </c>
      <c r="I25" s="518"/>
      <c r="J25" s="518"/>
      <c r="K25" s="518" t="s">
        <v>171</v>
      </c>
      <c r="L25" s="518" t="s">
        <v>172</v>
      </c>
      <c r="M25" s="518"/>
      <c r="N25" s="518" t="s">
        <v>171</v>
      </c>
      <c r="O25" s="518"/>
      <c r="P25" s="222"/>
      <c r="Q25" s="223" t="s">
        <v>171</v>
      </c>
      <c r="R25" s="223" t="s">
        <v>172</v>
      </c>
      <c r="S25" s="223"/>
      <c r="T25" s="223" t="s">
        <v>171</v>
      </c>
      <c r="U25" s="223"/>
      <c r="V25" s="223"/>
      <c r="W25" s="223" t="s">
        <v>171</v>
      </c>
      <c r="X25" s="515"/>
      <c r="Z25" s="216" t="str">
        <f t="shared" ref="Z25:AS25" si="190">IF(E25="J",E40,"")</f>
        <v/>
      </c>
      <c r="AA25" s="217" t="str">
        <f t="shared" si="190"/>
        <v/>
      </c>
      <c r="AB25" s="217" t="str">
        <f t="shared" si="190"/>
        <v/>
      </c>
      <c r="AC25" s="217" t="str">
        <f t="shared" si="190"/>
        <v/>
      </c>
      <c r="AD25" s="217" t="str">
        <f t="shared" si="190"/>
        <v/>
      </c>
      <c r="AE25" s="217" t="str">
        <f t="shared" si="190"/>
        <v/>
      </c>
      <c r="AF25" s="217" t="str">
        <f t="shared" si="190"/>
        <v/>
      </c>
      <c r="AG25" s="217" t="str">
        <f t="shared" si="190"/>
        <v/>
      </c>
      <c r="AH25" s="217" t="str">
        <f t="shared" si="190"/>
        <v/>
      </c>
      <c r="AI25" s="217" t="str">
        <f t="shared" si="190"/>
        <v/>
      </c>
      <c r="AJ25" s="217" t="str">
        <f t="shared" si="190"/>
        <v/>
      </c>
      <c r="AK25" s="218" t="str">
        <f t="shared" si="190"/>
        <v/>
      </c>
      <c r="AL25" s="218" t="str">
        <f t="shared" si="190"/>
        <v/>
      </c>
      <c r="AM25" s="218" t="str">
        <f t="shared" si="190"/>
        <v/>
      </c>
      <c r="AN25" s="218" t="str">
        <f t="shared" si="190"/>
        <v/>
      </c>
      <c r="AO25" s="218" t="str">
        <f t="shared" si="190"/>
        <v/>
      </c>
      <c r="AP25" s="218" t="str">
        <f t="shared" si="190"/>
        <v/>
      </c>
      <c r="AQ25" s="218" t="str">
        <f t="shared" si="190"/>
        <v/>
      </c>
      <c r="AR25" s="218" t="str">
        <f t="shared" si="190"/>
        <v/>
      </c>
      <c r="AS25" s="219" t="str">
        <f t="shared" si="190"/>
        <v/>
      </c>
      <c r="AT25" s="48">
        <f t="shared" ref="AT25:AT38" si="191">SUM(Z25:AS25)</f>
        <v>0</v>
      </c>
      <c r="AU25" s="216" t="str">
        <f t="shared" ref="AU25:BE25" si="192">IF(E25="LJ",E40,"")</f>
        <v/>
      </c>
      <c r="AV25" s="217" t="str">
        <f t="shared" si="192"/>
        <v/>
      </c>
      <c r="AW25" s="217" t="str">
        <f t="shared" si="192"/>
        <v/>
      </c>
      <c r="AX25" s="217" t="str">
        <f t="shared" si="192"/>
        <v/>
      </c>
      <c r="AY25" s="217" t="str">
        <f t="shared" si="192"/>
        <v/>
      </c>
      <c r="AZ25" s="217" t="str">
        <f t="shared" si="192"/>
        <v/>
      </c>
      <c r="BA25" s="217" t="str">
        <f t="shared" si="192"/>
        <v/>
      </c>
      <c r="BB25" s="217" t="str">
        <f t="shared" si="192"/>
        <v/>
      </c>
      <c r="BC25" s="217" t="str">
        <f t="shared" si="192"/>
        <v/>
      </c>
      <c r="BD25" s="217" t="str">
        <f t="shared" si="192"/>
        <v/>
      </c>
      <c r="BE25" s="217" t="str">
        <f t="shared" si="192"/>
        <v/>
      </c>
      <c r="BF25" s="217" t="str">
        <f t="shared" ref="BF25:BN25" si="193">IF(P25="LJ",P40,"")</f>
        <v/>
      </c>
      <c r="BG25" s="217" t="str">
        <f t="shared" si="193"/>
        <v/>
      </c>
      <c r="BH25" s="217" t="str">
        <f t="shared" si="193"/>
        <v/>
      </c>
      <c r="BI25" s="217" t="str">
        <f t="shared" si="193"/>
        <v/>
      </c>
      <c r="BJ25" s="217" t="str">
        <f t="shared" si="193"/>
        <v/>
      </c>
      <c r="BK25" s="217" t="str">
        <f t="shared" si="193"/>
        <v/>
      </c>
      <c r="BL25" s="217" t="str">
        <f t="shared" si="193"/>
        <v/>
      </c>
      <c r="BM25" s="217" t="str">
        <f t="shared" si="193"/>
        <v/>
      </c>
      <c r="BN25" s="220" t="str">
        <f t="shared" si="193"/>
        <v/>
      </c>
      <c r="BO25" s="48">
        <f t="shared" ref="BO25:BO38" si="194">SUM(AU25:BN25)</f>
        <v>0</v>
      </c>
      <c r="BP25" s="216" t="str">
        <f t="shared" ref="BP25:CA25" si="195">IF(E25="B",E40,"")</f>
        <v/>
      </c>
      <c r="BQ25" s="217">
        <f t="shared" si="195"/>
        <v>5</v>
      </c>
      <c r="BR25" s="217" t="str">
        <f t="shared" si="195"/>
        <v/>
      </c>
      <c r="BS25" s="217" t="str">
        <f t="shared" si="195"/>
        <v/>
      </c>
      <c r="BT25" s="217" t="str">
        <f t="shared" si="195"/>
        <v/>
      </c>
      <c r="BU25" s="217" t="str">
        <f t="shared" si="195"/>
        <v/>
      </c>
      <c r="BV25" s="217" t="str">
        <f t="shared" si="195"/>
        <v/>
      </c>
      <c r="BW25" s="217">
        <f t="shared" si="195"/>
        <v>3</v>
      </c>
      <c r="BX25" s="217" t="str">
        <f t="shared" si="195"/>
        <v/>
      </c>
      <c r="BY25" s="217" t="str">
        <f t="shared" si="195"/>
        <v/>
      </c>
      <c r="BZ25" s="217" t="str">
        <f t="shared" si="195"/>
        <v/>
      </c>
      <c r="CA25" s="218" t="str">
        <f t="shared" si="195"/>
        <v/>
      </c>
      <c r="CB25" s="218" t="str">
        <f t="shared" ref="CB25:CH25" si="196">IF(Q25="B",Q40,"")</f>
        <v/>
      </c>
      <c r="CC25" s="218">
        <f t="shared" si="196"/>
        <v>2</v>
      </c>
      <c r="CD25" s="218" t="str">
        <f t="shared" si="196"/>
        <v/>
      </c>
      <c r="CE25" s="218" t="str">
        <f t="shared" si="196"/>
        <v/>
      </c>
      <c r="CF25" s="218" t="str">
        <f t="shared" si="196"/>
        <v/>
      </c>
      <c r="CG25" s="218" t="str">
        <f t="shared" si="196"/>
        <v/>
      </c>
      <c r="CH25" s="218" t="str">
        <f t="shared" si="196"/>
        <v/>
      </c>
      <c r="CI25" s="219" t="str">
        <f>IF(X25="B",X40,"")</f>
        <v/>
      </c>
      <c r="CJ25" s="48">
        <f t="shared" ref="CJ25:CJ38" si="197">SUM(BP25:CI25)</f>
        <v>10</v>
      </c>
      <c r="CK25" s="216">
        <f t="shared" ref="CK25:CU25" si="198">IF(E25="P",E40,"")</f>
        <v>0</v>
      </c>
      <c r="CL25" s="217" t="str">
        <f t="shared" si="198"/>
        <v/>
      </c>
      <c r="CM25" s="217" t="str">
        <f t="shared" si="198"/>
        <v/>
      </c>
      <c r="CN25" s="217">
        <f t="shared" si="198"/>
        <v>0</v>
      </c>
      <c r="CO25" s="217" t="str">
        <f t="shared" si="198"/>
        <v/>
      </c>
      <c r="CP25" s="217" t="str">
        <f t="shared" si="198"/>
        <v/>
      </c>
      <c r="CQ25" s="217">
        <f t="shared" si="198"/>
        <v>0</v>
      </c>
      <c r="CR25" s="217" t="str">
        <f t="shared" si="198"/>
        <v/>
      </c>
      <c r="CS25" s="217" t="str">
        <f t="shared" si="198"/>
        <v/>
      </c>
      <c r="CT25" s="217">
        <f t="shared" si="198"/>
        <v>4</v>
      </c>
      <c r="CU25" s="217" t="str">
        <f t="shared" si="198"/>
        <v/>
      </c>
      <c r="CV25" s="217" t="str">
        <f t="shared" ref="CV25:DC25" si="199">IF(P25="P",P40,"")</f>
        <v/>
      </c>
      <c r="CW25" s="217">
        <f t="shared" si="199"/>
        <v>0</v>
      </c>
      <c r="CX25" s="217" t="str">
        <f t="shared" si="199"/>
        <v/>
      </c>
      <c r="CY25" s="217" t="str">
        <f t="shared" si="199"/>
        <v/>
      </c>
      <c r="CZ25" s="217">
        <f t="shared" si="199"/>
        <v>3</v>
      </c>
      <c r="DA25" s="217" t="str">
        <f t="shared" si="199"/>
        <v/>
      </c>
      <c r="DB25" s="217" t="str">
        <f t="shared" si="199"/>
        <v/>
      </c>
      <c r="DC25" s="217">
        <f t="shared" si="199"/>
        <v>7</v>
      </c>
      <c r="DD25" s="219" t="str">
        <f>IF(X25="P",X40,"")</f>
        <v/>
      </c>
      <c r="DE25" s="48">
        <f t="shared" ref="DE25:DE38" si="200">SUM(CK25:DD25)</f>
        <v>14</v>
      </c>
      <c r="DG25" s="221">
        <f t="shared" ref="DG25:DG38" si="201">SUM((COUNTIF(E25:X25,"J")),(COUNTIF(E25:X25,"LJ")))</f>
        <v>0</v>
      </c>
      <c r="DH25" s="222">
        <f t="shared" ref="DH25:DH31" si="202">COUNTIF(E25:X25,"P")</f>
        <v>7</v>
      </c>
      <c r="DI25" s="222">
        <f t="shared" ref="DI25:DI38" si="203">COUNTIF(E25:X25,"B")</f>
        <v>3</v>
      </c>
      <c r="DJ25" s="223">
        <f t="shared" ref="DJ25:DJ36" si="204">SUM(DH25+DI25)</f>
        <v>10</v>
      </c>
      <c r="DK25" s="224">
        <f>(SUM(DG25:DI25)/COUNT(E39:X39))</f>
        <v>0.5</v>
      </c>
      <c r="DL25" s="221">
        <f>COUNTIF(E25:X25,"LJ")</f>
        <v>0</v>
      </c>
      <c r="DM25" s="225" t="e">
        <f>DL25/DG25</f>
        <v>#DIV/0!</v>
      </c>
      <c r="DN25" s="226">
        <f t="shared" ref="DN25:DN38" si="205">SUM((AT25)+(BO25))</f>
        <v>0</v>
      </c>
      <c r="DO25" s="227" t="e">
        <f t="shared" ref="DO25:DO39" si="206">DN25/DG25</f>
        <v>#DIV/0!</v>
      </c>
      <c r="DP25" s="228">
        <f t="shared" ref="DP25:DP38" si="207">SUM(EQ25+FL25)</f>
        <v>0</v>
      </c>
      <c r="DQ25" s="228">
        <f t="shared" ref="DQ25:DQ38" si="208">SUM((CJ25+DE25))</f>
        <v>24</v>
      </c>
      <c r="DR25" s="228">
        <f t="shared" ref="DR25:DR38" si="209">SUM(GG25+HB25)</f>
        <v>26</v>
      </c>
      <c r="DS25" s="228">
        <f>SUM((DQ25/DJ25)-(D22))</f>
        <v>0.39999999999999991</v>
      </c>
      <c r="DT25" s="228">
        <f>SUM((DR25/DJ25)-(D2))</f>
        <v>0.23157894736842133</v>
      </c>
      <c r="DU25" s="229">
        <f t="shared" ref="DU25:DU38" si="210">SUM(DS25-DT25)</f>
        <v>0.16842105263157858</v>
      </c>
      <c r="DW25" s="216" t="str">
        <f t="shared" ref="DW25:EP25" si="211">IF(E25="J",SUM((E40)-(E20)),"")</f>
        <v/>
      </c>
      <c r="DX25" s="217" t="str">
        <f t="shared" si="211"/>
        <v/>
      </c>
      <c r="DY25" s="217" t="str">
        <f t="shared" si="211"/>
        <v/>
      </c>
      <c r="DZ25" s="217" t="str">
        <f t="shared" si="211"/>
        <v/>
      </c>
      <c r="EA25" s="217" t="str">
        <f t="shared" si="211"/>
        <v/>
      </c>
      <c r="EB25" s="217" t="str">
        <f t="shared" si="211"/>
        <v/>
      </c>
      <c r="EC25" s="217" t="str">
        <f t="shared" si="211"/>
        <v/>
      </c>
      <c r="ED25" s="217" t="str">
        <f t="shared" si="211"/>
        <v/>
      </c>
      <c r="EE25" s="217" t="str">
        <f t="shared" si="211"/>
        <v/>
      </c>
      <c r="EF25" s="217" t="str">
        <f t="shared" si="211"/>
        <v/>
      </c>
      <c r="EG25" s="217" t="str">
        <f t="shared" si="211"/>
        <v/>
      </c>
      <c r="EH25" s="217" t="str">
        <f t="shared" si="211"/>
        <v/>
      </c>
      <c r="EI25" s="217" t="str">
        <f t="shared" si="211"/>
        <v/>
      </c>
      <c r="EJ25" s="217" t="str">
        <f t="shared" si="211"/>
        <v/>
      </c>
      <c r="EK25" s="217" t="str">
        <f t="shared" si="211"/>
        <v/>
      </c>
      <c r="EL25" s="217" t="str">
        <f t="shared" si="211"/>
        <v/>
      </c>
      <c r="EM25" s="217" t="str">
        <f t="shared" si="211"/>
        <v/>
      </c>
      <c r="EN25" s="217" t="str">
        <f t="shared" si="211"/>
        <v/>
      </c>
      <c r="EO25" s="217" t="str">
        <f t="shared" si="211"/>
        <v/>
      </c>
      <c r="EP25" s="220" t="str">
        <f t="shared" si="211"/>
        <v/>
      </c>
      <c r="EQ25" s="48">
        <f t="shared" ref="EQ25:EQ38" si="212">SUM(DW25:EP25)</f>
        <v>0</v>
      </c>
      <c r="ER25" s="216" t="str">
        <f t="shared" ref="ER25:FK25" si="213">IF(E5="LJ",SUM((E40)-(E20)),"")</f>
        <v/>
      </c>
      <c r="ES25" s="217" t="str">
        <f t="shared" si="213"/>
        <v/>
      </c>
      <c r="ET25" s="217" t="str">
        <f t="shared" si="213"/>
        <v/>
      </c>
      <c r="EU25" s="217" t="str">
        <f t="shared" si="213"/>
        <v/>
      </c>
      <c r="EV25" s="217" t="str">
        <f t="shared" si="213"/>
        <v/>
      </c>
      <c r="EW25" s="217" t="str">
        <f t="shared" si="213"/>
        <v/>
      </c>
      <c r="EX25" s="217" t="str">
        <f t="shared" si="213"/>
        <v/>
      </c>
      <c r="EY25" s="217" t="str">
        <f t="shared" si="213"/>
        <v/>
      </c>
      <c r="EZ25" s="217" t="str">
        <f t="shared" si="213"/>
        <v/>
      </c>
      <c r="FA25" s="217" t="str">
        <f t="shared" si="213"/>
        <v/>
      </c>
      <c r="FB25" s="217" t="str">
        <f t="shared" si="213"/>
        <v/>
      </c>
      <c r="FC25" s="217" t="str">
        <f t="shared" si="213"/>
        <v/>
      </c>
      <c r="FD25" s="217" t="str">
        <f t="shared" si="213"/>
        <v/>
      </c>
      <c r="FE25" s="217" t="str">
        <f t="shared" si="213"/>
        <v/>
      </c>
      <c r="FF25" s="217" t="str">
        <f t="shared" si="213"/>
        <v/>
      </c>
      <c r="FG25" s="217" t="str">
        <f t="shared" si="213"/>
        <v/>
      </c>
      <c r="FH25" s="217" t="str">
        <f t="shared" si="213"/>
        <v/>
      </c>
      <c r="FI25" s="217" t="str">
        <f t="shared" si="213"/>
        <v/>
      </c>
      <c r="FJ25" s="217" t="str">
        <f t="shared" si="213"/>
        <v/>
      </c>
      <c r="FK25" s="220" t="str">
        <f t="shared" si="213"/>
        <v/>
      </c>
      <c r="FL25" s="48">
        <f t="shared" ref="FL25:FL38" si="214">SUM(ER25:FK25)</f>
        <v>0</v>
      </c>
      <c r="FM25" s="216" t="str">
        <f t="shared" ref="FM25:GF25" si="215">IF(E25="B",E20,"")</f>
        <v/>
      </c>
      <c r="FN25" s="217">
        <f t="shared" si="215"/>
        <v>8</v>
      </c>
      <c r="FO25" s="217" t="str">
        <f t="shared" si="215"/>
        <v/>
      </c>
      <c r="FP25" s="217" t="str">
        <f t="shared" si="215"/>
        <v/>
      </c>
      <c r="FQ25" s="217" t="str">
        <f t="shared" si="215"/>
        <v/>
      </c>
      <c r="FR25" s="217" t="str">
        <f t="shared" si="215"/>
        <v/>
      </c>
      <c r="FS25" s="217" t="str">
        <f t="shared" si="215"/>
        <v/>
      </c>
      <c r="FT25" s="217">
        <f t="shared" si="215"/>
        <v>0</v>
      </c>
      <c r="FU25" s="217" t="str">
        <f t="shared" si="215"/>
        <v/>
      </c>
      <c r="FV25" s="217" t="str">
        <f t="shared" si="215"/>
        <v/>
      </c>
      <c r="FW25" s="217" t="str">
        <f t="shared" si="215"/>
        <v/>
      </c>
      <c r="FX25" s="218" t="str">
        <f t="shared" si="215"/>
        <v/>
      </c>
      <c r="FY25" s="218" t="str">
        <f t="shared" si="215"/>
        <v/>
      </c>
      <c r="FZ25" s="218">
        <f t="shared" si="215"/>
        <v>0</v>
      </c>
      <c r="GA25" s="218" t="str">
        <f t="shared" si="215"/>
        <v/>
      </c>
      <c r="GB25" s="218" t="str">
        <f t="shared" si="215"/>
        <v/>
      </c>
      <c r="GC25" s="218" t="str">
        <f t="shared" si="215"/>
        <v/>
      </c>
      <c r="GD25" s="218" t="str">
        <f t="shared" si="215"/>
        <v/>
      </c>
      <c r="GE25" s="218" t="str">
        <f t="shared" si="215"/>
        <v/>
      </c>
      <c r="GF25" s="219" t="str">
        <f t="shared" si="215"/>
        <v/>
      </c>
      <c r="GG25" s="48">
        <f t="shared" ref="GG25:GG38" si="216">SUM(FM25:GF25)</f>
        <v>8</v>
      </c>
      <c r="GH25" s="216">
        <f t="shared" ref="GH25:HA25" si="217">IF(E25="P",E20,"")</f>
        <v>9</v>
      </c>
      <c r="GI25" s="217" t="str">
        <f t="shared" si="217"/>
        <v/>
      </c>
      <c r="GJ25" s="217" t="str">
        <f t="shared" si="217"/>
        <v/>
      </c>
      <c r="GK25" s="217">
        <f t="shared" si="217"/>
        <v>3</v>
      </c>
      <c r="GL25" s="217" t="str">
        <f t="shared" si="217"/>
        <v/>
      </c>
      <c r="GM25" s="217" t="str">
        <f t="shared" si="217"/>
        <v/>
      </c>
      <c r="GN25" s="217">
        <f t="shared" si="217"/>
        <v>0</v>
      </c>
      <c r="GO25" s="217" t="str">
        <f t="shared" si="217"/>
        <v/>
      </c>
      <c r="GP25" s="217" t="str">
        <f t="shared" si="217"/>
        <v/>
      </c>
      <c r="GQ25" s="217">
        <f t="shared" si="217"/>
        <v>0</v>
      </c>
      <c r="GR25" s="217" t="str">
        <f t="shared" si="217"/>
        <v/>
      </c>
      <c r="GS25" s="218" t="str">
        <f t="shared" si="217"/>
        <v/>
      </c>
      <c r="GT25" s="218">
        <f t="shared" si="217"/>
        <v>4</v>
      </c>
      <c r="GU25" s="218" t="str">
        <f t="shared" si="217"/>
        <v/>
      </c>
      <c r="GV25" s="218" t="str">
        <f t="shared" si="217"/>
        <v/>
      </c>
      <c r="GW25" s="218">
        <f t="shared" si="217"/>
        <v>2</v>
      </c>
      <c r="GX25" s="218" t="str">
        <f t="shared" si="217"/>
        <v/>
      </c>
      <c r="GY25" s="218" t="str">
        <f t="shared" si="217"/>
        <v/>
      </c>
      <c r="GZ25" s="218">
        <f t="shared" si="217"/>
        <v>0</v>
      </c>
      <c r="HA25" s="219" t="str">
        <f t="shared" si="217"/>
        <v/>
      </c>
      <c r="HB25" s="48">
        <f t="shared" ref="HB25:HB38" si="218">SUM(GH25:HA25)</f>
        <v>18</v>
      </c>
    </row>
    <row r="26" spans="1:210" s="215" customFormat="1" ht="20" customHeight="1" thickBot="1">
      <c r="A26" s="270">
        <f ca="1">('Game Summary'!B26)</f>
        <v>5</v>
      </c>
      <c r="B26" s="604" t="str">
        <f ca="1">('Game Summary'!C26)</f>
        <v>Damsel Distresser</v>
      </c>
      <c r="C26" s="605"/>
      <c r="D26" s="606"/>
      <c r="E26" s="519" t="s">
        <v>173</v>
      </c>
      <c r="F26" s="520"/>
      <c r="G26" s="520" t="s">
        <v>172</v>
      </c>
      <c r="H26" s="520"/>
      <c r="I26" s="520" t="s">
        <v>175</v>
      </c>
      <c r="J26" s="520"/>
      <c r="K26" s="520" t="s">
        <v>175</v>
      </c>
      <c r="L26" s="520"/>
      <c r="M26" s="520" t="s">
        <v>172</v>
      </c>
      <c r="N26" s="520"/>
      <c r="O26" s="520" t="s">
        <v>175</v>
      </c>
      <c r="P26" s="218"/>
      <c r="Q26" s="231" t="s">
        <v>173</v>
      </c>
      <c r="R26" s="231"/>
      <c r="S26" s="231" t="s">
        <v>172</v>
      </c>
      <c r="T26" s="231"/>
      <c r="U26" s="231" t="s">
        <v>173</v>
      </c>
      <c r="V26" s="231"/>
      <c r="W26" s="231" t="s">
        <v>175</v>
      </c>
      <c r="X26" s="219"/>
      <c r="Z26" s="216">
        <f t="shared" ref="Z26:AK26" si="219">IF(E26="J",E40,"")</f>
        <v>0</v>
      </c>
      <c r="AA26" s="217" t="str">
        <f t="shared" si="219"/>
        <v/>
      </c>
      <c r="AB26" s="217" t="str">
        <f t="shared" si="219"/>
        <v/>
      </c>
      <c r="AC26" s="217" t="str">
        <f t="shared" si="219"/>
        <v/>
      </c>
      <c r="AD26" s="217" t="str">
        <f t="shared" si="219"/>
        <v/>
      </c>
      <c r="AE26" s="217" t="str">
        <f t="shared" si="219"/>
        <v/>
      </c>
      <c r="AF26" s="217" t="str">
        <f t="shared" si="219"/>
        <v/>
      </c>
      <c r="AG26" s="217" t="str">
        <f t="shared" si="219"/>
        <v/>
      </c>
      <c r="AH26" s="217" t="str">
        <f t="shared" si="219"/>
        <v/>
      </c>
      <c r="AI26" s="217" t="str">
        <f t="shared" si="219"/>
        <v/>
      </c>
      <c r="AJ26" s="217" t="str">
        <f t="shared" si="219"/>
        <v/>
      </c>
      <c r="AK26" s="218" t="str">
        <f t="shared" si="219"/>
        <v/>
      </c>
      <c r="AL26" s="218">
        <f t="shared" ref="AL26:AS26" si="220">IF(Q26="J",Q40,"")</f>
        <v>0</v>
      </c>
      <c r="AM26" s="218" t="str">
        <f t="shared" si="220"/>
        <v/>
      </c>
      <c r="AN26" s="218" t="str">
        <f t="shared" si="220"/>
        <v/>
      </c>
      <c r="AO26" s="218" t="str">
        <f t="shared" si="220"/>
        <v/>
      </c>
      <c r="AP26" s="218">
        <f t="shared" si="220"/>
        <v>2</v>
      </c>
      <c r="AQ26" s="218" t="str">
        <f t="shared" si="220"/>
        <v/>
      </c>
      <c r="AR26" s="218" t="str">
        <f t="shared" si="220"/>
        <v/>
      </c>
      <c r="AS26" s="219" t="str">
        <f t="shared" si="220"/>
        <v/>
      </c>
      <c r="AT26" s="48">
        <f t="shared" si="191"/>
        <v>2</v>
      </c>
      <c r="AU26" s="216" t="str">
        <f t="shared" ref="AU26:BE26" si="221">IF(E26="LJ",E40,"")</f>
        <v/>
      </c>
      <c r="AV26" s="217" t="str">
        <f t="shared" si="221"/>
        <v/>
      </c>
      <c r="AW26" s="217" t="str">
        <f t="shared" si="221"/>
        <v/>
      </c>
      <c r="AX26" s="217" t="str">
        <f t="shared" si="221"/>
        <v/>
      </c>
      <c r="AY26" s="217">
        <f t="shared" si="221"/>
        <v>3</v>
      </c>
      <c r="AZ26" s="217" t="str">
        <f t="shared" si="221"/>
        <v/>
      </c>
      <c r="BA26" s="217">
        <f t="shared" si="221"/>
        <v>0</v>
      </c>
      <c r="BB26" s="217" t="str">
        <f t="shared" si="221"/>
        <v/>
      </c>
      <c r="BC26" s="217" t="str">
        <f t="shared" si="221"/>
        <v/>
      </c>
      <c r="BD26" s="217" t="str">
        <f t="shared" si="221"/>
        <v/>
      </c>
      <c r="BE26" s="217">
        <f t="shared" si="221"/>
        <v>4</v>
      </c>
      <c r="BF26" s="217" t="str">
        <f t="shared" ref="BF26:BN26" si="222">IF(P26="LJ",P40,"")</f>
        <v/>
      </c>
      <c r="BG26" s="217" t="str">
        <f t="shared" si="222"/>
        <v/>
      </c>
      <c r="BH26" s="217" t="str">
        <f t="shared" si="222"/>
        <v/>
      </c>
      <c r="BI26" s="217" t="str">
        <f t="shared" si="222"/>
        <v/>
      </c>
      <c r="BJ26" s="217" t="str">
        <f t="shared" si="222"/>
        <v/>
      </c>
      <c r="BK26" s="217" t="str">
        <f t="shared" si="222"/>
        <v/>
      </c>
      <c r="BL26" s="217" t="str">
        <f t="shared" si="222"/>
        <v/>
      </c>
      <c r="BM26" s="217">
        <f t="shared" si="222"/>
        <v>7</v>
      </c>
      <c r="BN26" s="220" t="str">
        <f t="shared" si="222"/>
        <v/>
      </c>
      <c r="BO26" s="48">
        <f t="shared" si="194"/>
        <v>14</v>
      </c>
      <c r="BP26" s="216" t="str">
        <f t="shared" ref="BP26:CA26" si="223">IF(E26="B",E40,"")</f>
        <v/>
      </c>
      <c r="BQ26" s="217" t="str">
        <f t="shared" si="223"/>
        <v/>
      </c>
      <c r="BR26" s="217">
        <f t="shared" si="223"/>
        <v>0</v>
      </c>
      <c r="BS26" s="217" t="str">
        <f t="shared" si="223"/>
        <v/>
      </c>
      <c r="BT26" s="217" t="str">
        <f t="shared" si="223"/>
        <v/>
      </c>
      <c r="BU26" s="217" t="str">
        <f t="shared" si="223"/>
        <v/>
      </c>
      <c r="BV26" s="217" t="str">
        <f t="shared" si="223"/>
        <v/>
      </c>
      <c r="BW26" s="217" t="str">
        <f t="shared" si="223"/>
        <v/>
      </c>
      <c r="BX26" s="217">
        <f t="shared" si="223"/>
        <v>4</v>
      </c>
      <c r="BY26" s="217" t="str">
        <f t="shared" si="223"/>
        <v/>
      </c>
      <c r="BZ26" s="217" t="str">
        <f t="shared" si="223"/>
        <v/>
      </c>
      <c r="CA26" s="218" t="str">
        <f t="shared" si="223"/>
        <v/>
      </c>
      <c r="CB26" s="218" t="str">
        <f t="shared" ref="CB26:CH26" si="224">IF(Q26="B",Q40,"")</f>
        <v/>
      </c>
      <c r="CC26" s="218" t="str">
        <f t="shared" si="224"/>
        <v/>
      </c>
      <c r="CD26" s="218">
        <f t="shared" si="224"/>
        <v>0</v>
      </c>
      <c r="CE26" s="218" t="str">
        <f t="shared" si="224"/>
        <v/>
      </c>
      <c r="CF26" s="218" t="str">
        <f t="shared" si="224"/>
        <v/>
      </c>
      <c r="CG26" s="218" t="str">
        <f t="shared" si="224"/>
        <v/>
      </c>
      <c r="CH26" s="218" t="str">
        <f t="shared" si="224"/>
        <v/>
      </c>
      <c r="CI26" s="219" t="str">
        <f>IF(X26="B",X40,"")</f>
        <v/>
      </c>
      <c r="CJ26" s="48">
        <f t="shared" si="197"/>
        <v>4</v>
      </c>
      <c r="CK26" s="216" t="str">
        <f t="shared" ref="CK26:CU26" si="225">IF(E26="P",E40,"")</f>
        <v/>
      </c>
      <c r="CL26" s="217" t="str">
        <f t="shared" si="225"/>
        <v/>
      </c>
      <c r="CM26" s="217" t="str">
        <f t="shared" si="225"/>
        <v/>
      </c>
      <c r="CN26" s="217" t="str">
        <f t="shared" si="225"/>
        <v/>
      </c>
      <c r="CO26" s="217" t="str">
        <f t="shared" si="225"/>
        <v/>
      </c>
      <c r="CP26" s="217" t="str">
        <f t="shared" si="225"/>
        <v/>
      </c>
      <c r="CQ26" s="217" t="str">
        <f t="shared" si="225"/>
        <v/>
      </c>
      <c r="CR26" s="217" t="str">
        <f t="shared" si="225"/>
        <v/>
      </c>
      <c r="CS26" s="217" t="str">
        <f t="shared" si="225"/>
        <v/>
      </c>
      <c r="CT26" s="217" t="str">
        <f t="shared" si="225"/>
        <v/>
      </c>
      <c r="CU26" s="217" t="str">
        <f t="shared" si="225"/>
        <v/>
      </c>
      <c r="CV26" s="217" t="str">
        <f t="shared" ref="CV26:DC26" si="226">IF(P26="P",P40,"")</f>
        <v/>
      </c>
      <c r="CW26" s="217" t="str">
        <f t="shared" si="226"/>
        <v/>
      </c>
      <c r="CX26" s="217" t="str">
        <f t="shared" si="226"/>
        <v/>
      </c>
      <c r="CY26" s="217" t="str">
        <f t="shared" si="226"/>
        <v/>
      </c>
      <c r="CZ26" s="217" t="str">
        <f t="shared" si="226"/>
        <v/>
      </c>
      <c r="DA26" s="217" t="str">
        <f t="shared" si="226"/>
        <v/>
      </c>
      <c r="DB26" s="217" t="str">
        <f t="shared" si="226"/>
        <v/>
      </c>
      <c r="DC26" s="217" t="str">
        <f t="shared" si="226"/>
        <v/>
      </c>
      <c r="DD26" s="219" t="str">
        <f>IF(X26="P",X40,"")</f>
        <v/>
      </c>
      <c r="DE26" s="48">
        <f t="shared" si="200"/>
        <v>0</v>
      </c>
      <c r="DG26" s="230">
        <f t="shared" si="201"/>
        <v>7</v>
      </c>
      <c r="DH26" s="218">
        <f t="shared" si="202"/>
        <v>0</v>
      </c>
      <c r="DI26" s="218">
        <f t="shared" si="203"/>
        <v>3</v>
      </c>
      <c r="DJ26" s="231">
        <f t="shared" si="204"/>
        <v>3</v>
      </c>
      <c r="DK26" s="232">
        <f>(SUM(DG26:DI26)/COUNT(E39:X39))</f>
        <v>0.5</v>
      </c>
      <c r="DL26" s="221">
        <f t="shared" ref="DL26:DL38" si="227">COUNTIF(E26:X26,"LJ")</f>
        <v>4</v>
      </c>
      <c r="DM26" s="233">
        <f t="shared" ref="DM26:DM38" si="228">DL26/DG26</f>
        <v>0.5714285714285714</v>
      </c>
      <c r="DN26" s="234">
        <f t="shared" si="205"/>
        <v>16</v>
      </c>
      <c r="DO26" s="235">
        <f t="shared" si="206"/>
        <v>2.2857142857142856</v>
      </c>
      <c r="DP26" s="48">
        <f t="shared" si="207"/>
        <v>-1</v>
      </c>
      <c r="DQ26" s="48">
        <f t="shared" si="208"/>
        <v>4</v>
      </c>
      <c r="DR26" s="48">
        <f t="shared" si="209"/>
        <v>9</v>
      </c>
      <c r="DS26" s="48">
        <f>SUM((DQ26/DJ26)-(D22))</f>
        <v>-0.66666666666666674</v>
      </c>
      <c r="DT26" s="48">
        <f>SUM((DR26/DJ26)-(D2))</f>
        <v>0.63157894736842124</v>
      </c>
      <c r="DU26" s="236">
        <f t="shared" si="210"/>
        <v>-1.298245614035088</v>
      </c>
      <c r="DW26" s="216">
        <f t="shared" ref="DW26:EP26" si="229">IF(E26="J",SUM((E40)-(E20)),"")</f>
        <v>-9</v>
      </c>
      <c r="DX26" s="217" t="str">
        <f t="shared" si="229"/>
        <v/>
      </c>
      <c r="DY26" s="217" t="str">
        <f t="shared" si="229"/>
        <v/>
      </c>
      <c r="DZ26" s="217" t="str">
        <f t="shared" si="229"/>
        <v/>
      </c>
      <c r="EA26" s="217" t="str">
        <f t="shared" si="229"/>
        <v/>
      </c>
      <c r="EB26" s="217" t="str">
        <f t="shared" si="229"/>
        <v/>
      </c>
      <c r="EC26" s="217" t="str">
        <f t="shared" si="229"/>
        <v/>
      </c>
      <c r="ED26" s="217" t="str">
        <f t="shared" si="229"/>
        <v/>
      </c>
      <c r="EE26" s="217" t="str">
        <f t="shared" si="229"/>
        <v/>
      </c>
      <c r="EF26" s="217" t="str">
        <f t="shared" si="229"/>
        <v/>
      </c>
      <c r="EG26" s="217" t="str">
        <f t="shared" si="229"/>
        <v/>
      </c>
      <c r="EH26" s="217" t="str">
        <f t="shared" si="229"/>
        <v/>
      </c>
      <c r="EI26" s="217">
        <f t="shared" si="229"/>
        <v>-4</v>
      </c>
      <c r="EJ26" s="217" t="str">
        <f t="shared" si="229"/>
        <v/>
      </c>
      <c r="EK26" s="217" t="str">
        <f t="shared" si="229"/>
        <v/>
      </c>
      <c r="EL26" s="217" t="str">
        <f t="shared" si="229"/>
        <v/>
      </c>
      <c r="EM26" s="217">
        <f t="shared" si="229"/>
        <v>0</v>
      </c>
      <c r="EN26" s="217" t="str">
        <f t="shared" si="229"/>
        <v/>
      </c>
      <c r="EO26" s="217" t="str">
        <f t="shared" si="229"/>
        <v/>
      </c>
      <c r="EP26" s="220" t="str">
        <f t="shared" si="229"/>
        <v/>
      </c>
      <c r="EQ26" s="48">
        <f t="shared" si="212"/>
        <v>-13</v>
      </c>
      <c r="ER26" s="216" t="str">
        <f t="shared" ref="ER26:FK26" si="230">IF(E26="LJ",SUM((E40)-(E20)),"")</f>
        <v/>
      </c>
      <c r="ES26" s="217" t="str">
        <f t="shared" si="230"/>
        <v/>
      </c>
      <c r="ET26" s="217" t="str">
        <f t="shared" si="230"/>
        <v/>
      </c>
      <c r="EU26" s="217" t="str">
        <f t="shared" si="230"/>
        <v/>
      </c>
      <c r="EV26" s="217">
        <f t="shared" si="230"/>
        <v>1</v>
      </c>
      <c r="EW26" s="217" t="str">
        <f t="shared" si="230"/>
        <v/>
      </c>
      <c r="EX26" s="217">
        <f t="shared" si="230"/>
        <v>0</v>
      </c>
      <c r="EY26" s="217" t="str">
        <f t="shared" si="230"/>
        <v/>
      </c>
      <c r="EZ26" s="217" t="str">
        <f t="shared" si="230"/>
        <v/>
      </c>
      <c r="FA26" s="217" t="str">
        <f t="shared" si="230"/>
        <v/>
      </c>
      <c r="FB26" s="217">
        <f t="shared" si="230"/>
        <v>4</v>
      </c>
      <c r="FC26" s="217" t="str">
        <f t="shared" si="230"/>
        <v/>
      </c>
      <c r="FD26" s="217" t="str">
        <f t="shared" si="230"/>
        <v/>
      </c>
      <c r="FE26" s="217" t="str">
        <f t="shared" si="230"/>
        <v/>
      </c>
      <c r="FF26" s="217" t="str">
        <f t="shared" si="230"/>
        <v/>
      </c>
      <c r="FG26" s="217" t="str">
        <f t="shared" si="230"/>
        <v/>
      </c>
      <c r="FH26" s="217" t="str">
        <f t="shared" si="230"/>
        <v/>
      </c>
      <c r="FI26" s="217" t="str">
        <f t="shared" si="230"/>
        <v/>
      </c>
      <c r="FJ26" s="217">
        <f t="shared" si="230"/>
        <v>7</v>
      </c>
      <c r="FK26" s="220" t="str">
        <f t="shared" si="230"/>
        <v/>
      </c>
      <c r="FL26" s="48">
        <f t="shared" si="214"/>
        <v>12</v>
      </c>
      <c r="FM26" s="216" t="str">
        <f t="shared" ref="FM26:GF26" si="231">IF(E26="B",E20,"")</f>
        <v/>
      </c>
      <c r="FN26" s="217" t="str">
        <f t="shared" si="231"/>
        <v/>
      </c>
      <c r="FO26" s="217">
        <f t="shared" si="231"/>
        <v>4</v>
      </c>
      <c r="FP26" s="217" t="str">
        <f t="shared" si="231"/>
        <v/>
      </c>
      <c r="FQ26" s="217" t="str">
        <f t="shared" si="231"/>
        <v/>
      </c>
      <c r="FR26" s="217" t="str">
        <f t="shared" si="231"/>
        <v/>
      </c>
      <c r="FS26" s="217" t="str">
        <f t="shared" si="231"/>
        <v/>
      </c>
      <c r="FT26" s="217" t="str">
        <f t="shared" si="231"/>
        <v/>
      </c>
      <c r="FU26" s="217">
        <f t="shared" si="231"/>
        <v>2</v>
      </c>
      <c r="FV26" s="217" t="str">
        <f t="shared" si="231"/>
        <v/>
      </c>
      <c r="FW26" s="217" t="str">
        <f t="shared" si="231"/>
        <v/>
      </c>
      <c r="FX26" s="218" t="str">
        <f t="shared" si="231"/>
        <v/>
      </c>
      <c r="FY26" s="218" t="str">
        <f t="shared" si="231"/>
        <v/>
      </c>
      <c r="FZ26" s="218" t="str">
        <f t="shared" si="231"/>
        <v/>
      </c>
      <c r="GA26" s="218">
        <f t="shared" si="231"/>
        <v>3</v>
      </c>
      <c r="GB26" s="218" t="str">
        <f t="shared" si="231"/>
        <v/>
      </c>
      <c r="GC26" s="218" t="str">
        <f t="shared" si="231"/>
        <v/>
      </c>
      <c r="GD26" s="218" t="str">
        <f t="shared" si="231"/>
        <v/>
      </c>
      <c r="GE26" s="218" t="str">
        <f t="shared" si="231"/>
        <v/>
      </c>
      <c r="GF26" s="219" t="str">
        <f t="shared" si="231"/>
        <v/>
      </c>
      <c r="GG26" s="48">
        <f t="shared" si="216"/>
        <v>9</v>
      </c>
      <c r="GH26" s="216" t="str">
        <f t="shared" ref="GH26:HA26" si="232">IF(E26="P",E20,"")</f>
        <v/>
      </c>
      <c r="GI26" s="217" t="str">
        <f t="shared" si="232"/>
        <v/>
      </c>
      <c r="GJ26" s="217" t="str">
        <f t="shared" si="232"/>
        <v/>
      </c>
      <c r="GK26" s="217" t="str">
        <f t="shared" si="232"/>
        <v/>
      </c>
      <c r="GL26" s="217" t="str">
        <f t="shared" si="232"/>
        <v/>
      </c>
      <c r="GM26" s="217" t="str">
        <f t="shared" si="232"/>
        <v/>
      </c>
      <c r="GN26" s="217" t="str">
        <f t="shared" si="232"/>
        <v/>
      </c>
      <c r="GO26" s="217" t="str">
        <f t="shared" si="232"/>
        <v/>
      </c>
      <c r="GP26" s="217" t="str">
        <f t="shared" si="232"/>
        <v/>
      </c>
      <c r="GQ26" s="217" t="str">
        <f t="shared" si="232"/>
        <v/>
      </c>
      <c r="GR26" s="217" t="str">
        <f t="shared" si="232"/>
        <v/>
      </c>
      <c r="GS26" s="218" t="str">
        <f t="shared" si="232"/>
        <v/>
      </c>
      <c r="GT26" s="218" t="str">
        <f t="shared" si="232"/>
        <v/>
      </c>
      <c r="GU26" s="218" t="str">
        <f t="shared" si="232"/>
        <v/>
      </c>
      <c r="GV26" s="218" t="str">
        <f t="shared" si="232"/>
        <v/>
      </c>
      <c r="GW26" s="218" t="str">
        <f t="shared" si="232"/>
        <v/>
      </c>
      <c r="GX26" s="218" t="str">
        <f t="shared" si="232"/>
        <v/>
      </c>
      <c r="GY26" s="218" t="str">
        <f t="shared" si="232"/>
        <v/>
      </c>
      <c r="GZ26" s="218" t="str">
        <f t="shared" si="232"/>
        <v/>
      </c>
      <c r="HA26" s="219" t="str">
        <f t="shared" si="232"/>
        <v/>
      </c>
      <c r="HB26" s="48">
        <f t="shared" si="218"/>
        <v>0</v>
      </c>
    </row>
    <row r="27" spans="1:210" s="215" customFormat="1" ht="20" customHeight="1" thickBot="1">
      <c r="A27" s="270">
        <f ca="1">('Game Summary'!B27)</f>
        <v>23</v>
      </c>
      <c r="B27" s="604" t="str">
        <f ca="1">('Game Summary'!C27)</f>
        <v>Ima Wrecker</v>
      </c>
      <c r="C27" s="605"/>
      <c r="D27" s="606"/>
      <c r="E27" s="519"/>
      <c r="F27" s="520" t="s">
        <v>173</v>
      </c>
      <c r="G27" s="520"/>
      <c r="H27" s="520" t="s">
        <v>173</v>
      </c>
      <c r="I27" s="520"/>
      <c r="J27" s="520" t="s">
        <v>172</v>
      </c>
      <c r="K27" s="520"/>
      <c r="L27" s="520" t="s">
        <v>175</v>
      </c>
      <c r="M27" s="520"/>
      <c r="N27" s="520" t="s">
        <v>175</v>
      </c>
      <c r="O27" s="520"/>
      <c r="P27" s="218" t="s">
        <v>173</v>
      </c>
      <c r="Q27" s="231"/>
      <c r="R27" s="231" t="s">
        <v>175</v>
      </c>
      <c r="S27" s="231"/>
      <c r="T27" s="231" t="s">
        <v>175</v>
      </c>
      <c r="U27" s="231"/>
      <c r="V27" s="231" t="s">
        <v>172</v>
      </c>
      <c r="W27" s="231"/>
      <c r="X27" s="219"/>
      <c r="Z27" s="216" t="str">
        <f t="shared" ref="Z27:AK27" si="233">IF(E27="J",E40,"")</f>
        <v/>
      </c>
      <c r="AA27" s="217">
        <f t="shared" si="233"/>
        <v>5</v>
      </c>
      <c r="AB27" s="217" t="str">
        <f t="shared" si="233"/>
        <v/>
      </c>
      <c r="AC27" s="217">
        <f t="shared" si="233"/>
        <v>0</v>
      </c>
      <c r="AD27" s="217" t="str">
        <f t="shared" si="233"/>
        <v/>
      </c>
      <c r="AE27" s="217" t="str">
        <f t="shared" si="233"/>
        <v/>
      </c>
      <c r="AF27" s="217" t="str">
        <f t="shared" si="233"/>
        <v/>
      </c>
      <c r="AG27" s="217" t="str">
        <f t="shared" si="233"/>
        <v/>
      </c>
      <c r="AH27" s="217" t="str">
        <f t="shared" si="233"/>
        <v/>
      </c>
      <c r="AI27" s="217" t="str">
        <f t="shared" si="233"/>
        <v/>
      </c>
      <c r="AJ27" s="217" t="str">
        <f t="shared" si="233"/>
        <v/>
      </c>
      <c r="AK27" s="218">
        <f t="shared" si="233"/>
        <v>0</v>
      </c>
      <c r="AL27" s="218" t="str">
        <f t="shared" ref="AL27:AS27" si="234">IF(Q27="J",Q40,"")</f>
        <v/>
      </c>
      <c r="AM27" s="218" t="str">
        <f t="shared" si="234"/>
        <v/>
      </c>
      <c r="AN27" s="218" t="str">
        <f t="shared" si="234"/>
        <v/>
      </c>
      <c r="AO27" s="218" t="str">
        <f t="shared" si="234"/>
        <v/>
      </c>
      <c r="AP27" s="218" t="str">
        <f t="shared" si="234"/>
        <v/>
      </c>
      <c r="AQ27" s="218" t="str">
        <f t="shared" si="234"/>
        <v/>
      </c>
      <c r="AR27" s="218" t="str">
        <f t="shared" si="234"/>
        <v/>
      </c>
      <c r="AS27" s="219" t="str">
        <f t="shared" si="234"/>
        <v/>
      </c>
      <c r="AT27" s="48">
        <f t="shared" si="191"/>
        <v>5</v>
      </c>
      <c r="AU27" s="216" t="str">
        <f t="shared" ref="AU27:BE27" si="235">IF(E27="LJ",E40,"")</f>
        <v/>
      </c>
      <c r="AV27" s="217" t="str">
        <f t="shared" si="235"/>
        <v/>
      </c>
      <c r="AW27" s="217" t="str">
        <f t="shared" si="235"/>
        <v/>
      </c>
      <c r="AX27" s="217" t="str">
        <f t="shared" si="235"/>
        <v/>
      </c>
      <c r="AY27" s="217" t="str">
        <f t="shared" si="235"/>
        <v/>
      </c>
      <c r="AZ27" s="217" t="str">
        <f t="shared" si="235"/>
        <v/>
      </c>
      <c r="BA27" s="217" t="str">
        <f t="shared" si="235"/>
        <v/>
      </c>
      <c r="BB27" s="217">
        <f t="shared" si="235"/>
        <v>3</v>
      </c>
      <c r="BC27" s="217" t="str">
        <f t="shared" si="235"/>
        <v/>
      </c>
      <c r="BD27" s="217">
        <f t="shared" si="235"/>
        <v>4</v>
      </c>
      <c r="BE27" s="217" t="str">
        <f t="shared" si="235"/>
        <v/>
      </c>
      <c r="BF27" s="217" t="str">
        <f t="shared" ref="BF27:BN27" si="236">IF(P27="LJ",P40,"")</f>
        <v/>
      </c>
      <c r="BG27" s="217" t="str">
        <f t="shared" si="236"/>
        <v/>
      </c>
      <c r="BH27" s="217">
        <f t="shared" si="236"/>
        <v>2</v>
      </c>
      <c r="BI27" s="217" t="str">
        <f t="shared" si="236"/>
        <v/>
      </c>
      <c r="BJ27" s="217">
        <f t="shared" si="236"/>
        <v>3</v>
      </c>
      <c r="BK27" s="217" t="str">
        <f t="shared" si="236"/>
        <v/>
      </c>
      <c r="BL27" s="217" t="str">
        <f t="shared" si="236"/>
        <v/>
      </c>
      <c r="BM27" s="217" t="str">
        <f t="shared" si="236"/>
        <v/>
      </c>
      <c r="BN27" s="220" t="str">
        <f t="shared" si="236"/>
        <v/>
      </c>
      <c r="BO27" s="48">
        <f t="shared" si="194"/>
        <v>12</v>
      </c>
      <c r="BP27" s="216" t="str">
        <f t="shared" ref="BP27:CA27" si="237">IF(E27="B",E40,"")</f>
        <v/>
      </c>
      <c r="BQ27" s="217" t="str">
        <f t="shared" si="237"/>
        <v/>
      </c>
      <c r="BR27" s="217" t="str">
        <f t="shared" si="237"/>
        <v/>
      </c>
      <c r="BS27" s="217" t="str">
        <f t="shared" si="237"/>
        <v/>
      </c>
      <c r="BT27" s="217" t="str">
        <f t="shared" si="237"/>
        <v/>
      </c>
      <c r="BU27" s="217">
        <f t="shared" si="237"/>
        <v>0</v>
      </c>
      <c r="BV27" s="217" t="str">
        <f t="shared" si="237"/>
        <v/>
      </c>
      <c r="BW27" s="217" t="str">
        <f t="shared" si="237"/>
        <v/>
      </c>
      <c r="BX27" s="217" t="str">
        <f t="shared" si="237"/>
        <v/>
      </c>
      <c r="BY27" s="217" t="str">
        <f t="shared" si="237"/>
        <v/>
      </c>
      <c r="BZ27" s="217" t="str">
        <f t="shared" si="237"/>
        <v/>
      </c>
      <c r="CA27" s="218" t="str">
        <f t="shared" si="237"/>
        <v/>
      </c>
      <c r="CB27" s="218" t="str">
        <f t="shared" ref="CB27:CH27" si="238">IF(Q27="B",Q40,"")</f>
        <v/>
      </c>
      <c r="CC27" s="218" t="str">
        <f t="shared" si="238"/>
        <v/>
      </c>
      <c r="CD27" s="218" t="str">
        <f t="shared" si="238"/>
        <v/>
      </c>
      <c r="CE27" s="218" t="str">
        <f t="shared" si="238"/>
        <v/>
      </c>
      <c r="CF27" s="218" t="str">
        <f t="shared" si="238"/>
        <v/>
      </c>
      <c r="CG27" s="218">
        <f t="shared" si="238"/>
        <v>1</v>
      </c>
      <c r="CH27" s="218" t="str">
        <f t="shared" si="238"/>
        <v/>
      </c>
      <c r="CI27" s="219" t="str">
        <f>IF(X27="B",X40,"")</f>
        <v/>
      </c>
      <c r="CJ27" s="48">
        <f t="shared" si="197"/>
        <v>1</v>
      </c>
      <c r="CK27" s="216" t="str">
        <f t="shared" ref="CK27:CU27" si="239">IF(E27="P",E40,"")</f>
        <v/>
      </c>
      <c r="CL27" s="217" t="str">
        <f t="shared" si="239"/>
        <v/>
      </c>
      <c r="CM27" s="217" t="str">
        <f t="shared" si="239"/>
        <v/>
      </c>
      <c r="CN27" s="217" t="str">
        <f t="shared" si="239"/>
        <v/>
      </c>
      <c r="CO27" s="217" t="str">
        <f t="shared" si="239"/>
        <v/>
      </c>
      <c r="CP27" s="217" t="str">
        <f t="shared" si="239"/>
        <v/>
      </c>
      <c r="CQ27" s="217" t="str">
        <f t="shared" si="239"/>
        <v/>
      </c>
      <c r="CR27" s="217" t="str">
        <f t="shared" si="239"/>
        <v/>
      </c>
      <c r="CS27" s="217" t="str">
        <f t="shared" si="239"/>
        <v/>
      </c>
      <c r="CT27" s="217" t="str">
        <f t="shared" si="239"/>
        <v/>
      </c>
      <c r="CU27" s="217" t="str">
        <f t="shared" si="239"/>
        <v/>
      </c>
      <c r="CV27" s="217" t="str">
        <f t="shared" ref="CV27:DC27" si="240">IF(P27="P",P40,"")</f>
        <v/>
      </c>
      <c r="CW27" s="217" t="str">
        <f t="shared" si="240"/>
        <v/>
      </c>
      <c r="CX27" s="217" t="str">
        <f t="shared" si="240"/>
        <v/>
      </c>
      <c r="CY27" s="217" t="str">
        <f t="shared" si="240"/>
        <v/>
      </c>
      <c r="CZ27" s="217" t="str">
        <f t="shared" si="240"/>
        <v/>
      </c>
      <c r="DA27" s="217" t="str">
        <f t="shared" si="240"/>
        <v/>
      </c>
      <c r="DB27" s="217" t="str">
        <f t="shared" si="240"/>
        <v/>
      </c>
      <c r="DC27" s="217" t="str">
        <f t="shared" si="240"/>
        <v/>
      </c>
      <c r="DD27" s="219" t="str">
        <f>IF(X27="P",X40,"")</f>
        <v/>
      </c>
      <c r="DE27" s="48">
        <f t="shared" si="200"/>
        <v>0</v>
      </c>
      <c r="DG27" s="230">
        <f t="shared" si="201"/>
        <v>7</v>
      </c>
      <c r="DH27" s="218">
        <f t="shared" si="202"/>
        <v>0</v>
      </c>
      <c r="DI27" s="218">
        <f t="shared" si="203"/>
        <v>2</v>
      </c>
      <c r="DJ27" s="231">
        <f t="shared" si="204"/>
        <v>2</v>
      </c>
      <c r="DK27" s="232">
        <f>(SUM(DG27:DI27)/COUNT(E39:X39))</f>
        <v>0.45</v>
      </c>
      <c r="DL27" s="221">
        <f t="shared" si="227"/>
        <v>4</v>
      </c>
      <c r="DM27" s="233">
        <f t="shared" si="228"/>
        <v>0.5714285714285714</v>
      </c>
      <c r="DN27" s="234">
        <f t="shared" si="205"/>
        <v>17</v>
      </c>
      <c r="DO27" s="235">
        <f t="shared" si="206"/>
        <v>2.4285714285714284</v>
      </c>
      <c r="DP27" s="48">
        <f t="shared" si="207"/>
        <v>4</v>
      </c>
      <c r="DQ27" s="48">
        <f t="shared" si="208"/>
        <v>1</v>
      </c>
      <c r="DR27" s="48">
        <f t="shared" si="209"/>
        <v>6</v>
      </c>
      <c r="DS27" s="48">
        <f>SUM((DQ27/DJ27)-(D22))</f>
        <v>-1.5</v>
      </c>
      <c r="DT27" s="48">
        <f>SUM((DR27/DJ27)-(D2))</f>
        <v>0.63157894736842124</v>
      </c>
      <c r="DU27" s="236">
        <f t="shared" si="210"/>
        <v>-2.1315789473684212</v>
      </c>
      <c r="DW27" s="216" t="str">
        <f t="shared" ref="DW27:EP27" si="241">IF(E27="J",SUM((E40)-(E20)),"")</f>
        <v/>
      </c>
      <c r="DX27" s="217">
        <f t="shared" si="241"/>
        <v>-3</v>
      </c>
      <c r="DY27" s="217" t="str">
        <f t="shared" si="241"/>
        <v/>
      </c>
      <c r="DZ27" s="217">
        <f t="shared" si="241"/>
        <v>-3</v>
      </c>
      <c r="EA27" s="217" t="str">
        <f t="shared" si="241"/>
        <v/>
      </c>
      <c r="EB27" s="217" t="str">
        <f t="shared" si="241"/>
        <v/>
      </c>
      <c r="EC27" s="217" t="str">
        <f t="shared" si="241"/>
        <v/>
      </c>
      <c r="ED27" s="217" t="str">
        <f t="shared" si="241"/>
        <v/>
      </c>
      <c r="EE27" s="217" t="str">
        <f t="shared" si="241"/>
        <v/>
      </c>
      <c r="EF27" s="217" t="str">
        <f t="shared" si="241"/>
        <v/>
      </c>
      <c r="EG27" s="217" t="str">
        <f t="shared" si="241"/>
        <v/>
      </c>
      <c r="EH27" s="217">
        <f t="shared" si="241"/>
        <v>0</v>
      </c>
      <c r="EI27" s="217" t="str">
        <f t="shared" si="241"/>
        <v/>
      </c>
      <c r="EJ27" s="217" t="str">
        <f t="shared" si="241"/>
        <v/>
      </c>
      <c r="EK27" s="217" t="str">
        <f t="shared" si="241"/>
        <v/>
      </c>
      <c r="EL27" s="217" t="str">
        <f t="shared" si="241"/>
        <v/>
      </c>
      <c r="EM27" s="217" t="str">
        <f t="shared" si="241"/>
        <v/>
      </c>
      <c r="EN27" s="217" t="str">
        <f t="shared" si="241"/>
        <v/>
      </c>
      <c r="EO27" s="217" t="str">
        <f t="shared" si="241"/>
        <v/>
      </c>
      <c r="EP27" s="220" t="str">
        <f t="shared" si="241"/>
        <v/>
      </c>
      <c r="EQ27" s="48">
        <f t="shared" si="212"/>
        <v>-6</v>
      </c>
      <c r="ER27" s="216" t="str">
        <f t="shared" ref="ER27:FK27" si="242">IF(E27="LJ",SUM((E40)-(E20)),"")</f>
        <v/>
      </c>
      <c r="ES27" s="217" t="str">
        <f t="shared" si="242"/>
        <v/>
      </c>
      <c r="ET27" s="217" t="str">
        <f t="shared" si="242"/>
        <v/>
      </c>
      <c r="EU27" s="217" t="str">
        <f t="shared" si="242"/>
        <v/>
      </c>
      <c r="EV27" s="217" t="str">
        <f t="shared" si="242"/>
        <v/>
      </c>
      <c r="EW27" s="217" t="str">
        <f t="shared" si="242"/>
        <v/>
      </c>
      <c r="EX27" s="217" t="str">
        <f t="shared" si="242"/>
        <v/>
      </c>
      <c r="EY27" s="217">
        <f t="shared" si="242"/>
        <v>3</v>
      </c>
      <c r="EZ27" s="217" t="str">
        <f t="shared" si="242"/>
        <v/>
      </c>
      <c r="FA27" s="217">
        <f t="shared" si="242"/>
        <v>4</v>
      </c>
      <c r="FB27" s="217" t="str">
        <f t="shared" si="242"/>
        <v/>
      </c>
      <c r="FC27" s="217" t="str">
        <f t="shared" si="242"/>
        <v/>
      </c>
      <c r="FD27" s="217" t="str">
        <f t="shared" si="242"/>
        <v/>
      </c>
      <c r="FE27" s="217">
        <f t="shared" si="242"/>
        <v>2</v>
      </c>
      <c r="FF27" s="217" t="str">
        <f t="shared" si="242"/>
        <v/>
      </c>
      <c r="FG27" s="217">
        <f t="shared" si="242"/>
        <v>1</v>
      </c>
      <c r="FH27" s="217" t="str">
        <f t="shared" si="242"/>
        <v/>
      </c>
      <c r="FI27" s="217" t="str">
        <f t="shared" si="242"/>
        <v/>
      </c>
      <c r="FJ27" s="217" t="str">
        <f t="shared" si="242"/>
        <v/>
      </c>
      <c r="FK27" s="220" t="str">
        <f t="shared" si="242"/>
        <v/>
      </c>
      <c r="FL27" s="48">
        <f t="shared" si="214"/>
        <v>10</v>
      </c>
      <c r="FM27" s="216" t="str">
        <f t="shared" ref="FM27:GF27" si="243">IF(E27="B",E20,"")</f>
        <v/>
      </c>
      <c r="FN27" s="217" t="str">
        <f t="shared" si="243"/>
        <v/>
      </c>
      <c r="FO27" s="217" t="str">
        <f t="shared" si="243"/>
        <v/>
      </c>
      <c r="FP27" s="217" t="str">
        <f t="shared" si="243"/>
        <v/>
      </c>
      <c r="FQ27" s="217" t="str">
        <f t="shared" si="243"/>
        <v/>
      </c>
      <c r="FR27" s="217">
        <f t="shared" si="243"/>
        <v>2</v>
      </c>
      <c r="FS27" s="217" t="str">
        <f t="shared" si="243"/>
        <v/>
      </c>
      <c r="FT27" s="217" t="str">
        <f t="shared" si="243"/>
        <v/>
      </c>
      <c r="FU27" s="217" t="str">
        <f t="shared" si="243"/>
        <v/>
      </c>
      <c r="FV27" s="217" t="str">
        <f t="shared" si="243"/>
        <v/>
      </c>
      <c r="FW27" s="217" t="str">
        <f t="shared" si="243"/>
        <v/>
      </c>
      <c r="FX27" s="218" t="str">
        <f t="shared" si="243"/>
        <v/>
      </c>
      <c r="FY27" s="218" t="str">
        <f t="shared" si="243"/>
        <v/>
      </c>
      <c r="FZ27" s="218" t="str">
        <f t="shared" si="243"/>
        <v/>
      </c>
      <c r="GA27" s="218" t="str">
        <f t="shared" si="243"/>
        <v/>
      </c>
      <c r="GB27" s="218" t="str">
        <f t="shared" si="243"/>
        <v/>
      </c>
      <c r="GC27" s="218" t="str">
        <f t="shared" si="243"/>
        <v/>
      </c>
      <c r="GD27" s="218">
        <f t="shared" si="243"/>
        <v>4</v>
      </c>
      <c r="GE27" s="218" t="str">
        <f t="shared" si="243"/>
        <v/>
      </c>
      <c r="GF27" s="219" t="str">
        <f t="shared" si="243"/>
        <v/>
      </c>
      <c r="GG27" s="48">
        <f t="shared" si="216"/>
        <v>6</v>
      </c>
      <c r="GH27" s="216" t="str">
        <f t="shared" ref="GH27:HA27" si="244">IF(E27="P",E20,"")</f>
        <v/>
      </c>
      <c r="GI27" s="217" t="str">
        <f t="shared" si="244"/>
        <v/>
      </c>
      <c r="GJ27" s="217" t="str">
        <f t="shared" si="244"/>
        <v/>
      </c>
      <c r="GK27" s="217" t="str">
        <f t="shared" si="244"/>
        <v/>
      </c>
      <c r="GL27" s="217" t="str">
        <f t="shared" si="244"/>
        <v/>
      </c>
      <c r="GM27" s="217" t="str">
        <f t="shared" si="244"/>
        <v/>
      </c>
      <c r="GN27" s="217" t="str">
        <f t="shared" si="244"/>
        <v/>
      </c>
      <c r="GO27" s="217" t="str">
        <f t="shared" si="244"/>
        <v/>
      </c>
      <c r="GP27" s="217" t="str">
        <f t="shared" si="244"/>
        <v/>
      </c>
      <c r="GQ27" s="217" t="str">
        <f t="shared" si="244"/>
        <v/>
      </c>
      <c r="GR27" s="217" t="str">
        <f t="shared" si="244"/>
        <v/>
      </c>
      <c r="GS27" s="218" t="str">
        <f t="shared" si="244"/>
        <v/>
      </c>
      <c r="GT27" s="218" t="str">
        <f t="shared" si="244"/>
        <v/>
      </c>
      <c r="GU27" s="218" t="str">
        <f t="shared" si="244"/>
        <v/>
      </c>
      <c r="GV27" s="218" t="str">
        <f t="shared" si="244"/>
        <v/>
      </c>
      <c r="GW27" s="218" t="str">
        <f t="shared" si="244"/>
        <v/>
      </c>
      <c r="GX27" s="218" t="str">
        <f t="shared" si="244"/>
        <v/>
      </c>
      <c r="GY27" s="218" t="str">
        <f t="shared" si="244"/>
        <v/>
      </c>
      <c r="GZ27" s="218" t="str">
        <f t="shared" si="244"/>
        <v/>
      </c>
      <c r="HA27" s="219" t="str">
        <f t="shared" si="244"/>
        <v/>
      </c>
      <c r="HB27" s="48">
        <f t="shared" si="218"/>
        <v>0</v>
      </c>
    </row>
    <row r="28" spans="1:210" s="215" customFormat="1" ht="20" customHeight="1" thickBot="1">
      <c r="A28" s="270">
        <f ca="1">('Game Summary'!B28)</f>
        <v>31</v>
      </c>
      <c r="B28" s="604" t="str">
        <f ca="1">('Game Summary'!C28)</f>
        <v>Whiskey Soured</v>
      </c>
      <c r="C28" s="605"/>
      <c r="D28" s="606"/>
      <c r="E28" s="519" t="s">
        <v>172</v>
      </c>
      <c r="F28" s="520" t="s">
        <v>172</v>
      </c>
      <c r="G28" s="520"/>
      <c r="H28" s="520" t="s">
        <v>172</v>
      </c>
      <c r="I28" s="520"/>
      <c r="J28" s="520"/>
      <c r="K28" s="520" t="s">
        <v>172</v>
      </c>
      <c r="L28" s="520" t="s">
        <v>172</v>
      </c>
      <c r="M28" s="520"/>
      <c r="N28" s="520" t="s">
        <v>172</v>
      </c>
      <c r="O28" s="520" t="s">
        <v>172</v>
      </c>
      <c r="P28" s="218"/>
      <c r="Q28" s="231" t="s">
        <v>172</v>
      </c>
      <c r="R28" s="231" t="s">
        <v>172</v>
      </c>
      <c r="S28" s="231"/>
      <c r="T28" s="231" t="s">
        <v>172</v>
      </c>
      <c r="U28" s="231" t="s">
        <v>172</v>
      </c>
      <c r="V28" s="231"/>
      <c r="W28" s="231" t="s">
        <v>172</v>
      </c>
      <c r="X28" s="219"/>
      <c r="Z28" s="216" t="str">
        <f t="shared" ref="Z28:AK28" si="245">IF(E28="J",E40,"")</f>
        <v/>
      </c>
      <c r="AA28" s="217" t="str">
        <f t="shared" si="245"/>
        <v/>
      </c>
      <c r="AB28" s="217" t="str">
        <f t="shared" si="245"/>
        <v/>
      </c>
      <c r="AC28" s="217" t="str">
        <f t="shared" si="245"/>
        <v/>
      </c>
      <c r="AD28" s="217" t="str">
        <f t="shared" si="245"/>
        <v/>
      </c>
      <c r="AE28" s="217" t="str">
        <f t="shared" si="245"/>
        <v/>
      </c>
      <c r="AF28" s="217" t="str">
        <f t="shared" si="245"/>
        <v/>
      </c>
      <c r="AG28" s="217" t="str">
        <f t="shared" si="245"/>
        <v/>
      </c>
      <c r="AH28" s="217" t="str">
        <f t="shared" si="245"/>
        <v/>
      </c>
      <c r="AI28" s="217" t="str">
        <f t="shared" si="245"/>
        <v/>
      </c>
      <c r="AJ28" s="217" t="str">
        <f t="shared" si="245"/>
        <v/>
      </c>
      <c r="AK28" s="218" t="str">
        <f t="shared" si="245"/>
        <v/>
      </c>
      <c r="AL28" s="218" t="str">
        <f t="shared" ref="AL28:AS28" si="246">IF(Q28="J",Q40,"")</f>
        <v/>
      </c>
      <c r="AM28" s="218" t="str">
        <f t="shared" si="246"/>
        <v/>
      </c>
      <c r="AN28" s="218" t="str">
        <f t="shared" si="246"/>
        <v/>
      </c>
      <c r="AO28" s="218" t="str">
        <f t="shared" si="246"/>
        <v/>
      </c>
      <c r="AP28" s="218" t="str">
        <f t="shared" si="246"/>
        <v/>
      </c>
      <c r="AQ28" s="218" t="str">
        <f t="shared" si="246"/>
        <v/>
      </c>
      <c r="AR28" s="218" t="str">
        <f t="shared" si="246"/>
        <v/>
      </c>
      <c r="AS28" s="219" t="str">
        <f t="shared" si="246"/>
        <v/>
      </c>
      <c r="AT28" s="48">
        <f t="shared" si="191"/>
        <v>0</v>
      </c>
      <c r="AU28" s="216" t="str">
        <f t="shared" ref="AU28:BE28" si="247">IF(E28="LJ",E40,"")</f>
        <v/>
      </c>
      <c r="AV28" s="217" t="str">
        <f t="shared" si="247"/>
        <v/>
      </c>
      <c r="AW28" s="217" t="str">
        <f t="shared" si="247"/>
        <v/>
      </c>
      <c r="AX28" s="217" t="str">
        <f t="shared" si="247"/>
        <v/>
      </c>
      <c r="AY28" s="217" t="str">
        <f t="shared" si="247"/>
        <v/>
      </c>
      <c r="AZ28" s="217" t="str">
        <f t="shared" si="247"/>
        <v/>
      </c>
      <c r="BA28" s="217" t="str">
        <f t="shared" si="247"/>
        <v/>
      </c>
      <c r="BB28" s="217" t="str">
        <f t="shared" si="247"/>
        <v/>
      </c>
      <c r="BC28" s="217" t="str">
        <f t="shared" si="247"/>
        <v/>
      </c>
      <c r="BD28" s="217" t="str">
        <f t="shared" si="247"/>
        <v/>
      </c>
      <c r="BE28" s="217" t="str">
        <f t="shared" si="247"/>
        <v/>
      </c>
      <c r="BF28" s="217" t="str">
        <f t="shared" ref="BF28:BN28" si="248">IF(P28="LJ",P40,"")</f>
        <v/>
      </c>
      <c r="BG28" s="217" t="str">
        <f t="shared" si="248"/>
        <v/>
      </c>
      <c r="BH28" s="217" t="str">
        <f t="shared" si="248"/>
        <v/>
      </c>
      <c r="BI28" s="217" t="str">
        <f t="shared" si="248"/>
        <v/>
      </c>
      <c r="BJ28" s="217" t="str">
        <f t="shared" si="248"/>
        <v/>
      </c>
      <c r="BK28" s="217" t="str">
        <f t="shared" si="248"/>
        <v/>
      </c>
      <c r="BL28" s="217" t="str">
        <f t="shared" si="248"/>
        <v/>
      </c>
      <c r="BM28" s="217" t="str">
        <f t="shared" si="248"/>
        <v/>
      </c>
      <c r="BN28" s="220" t="str">
        <f t="shared" si="248"/>
        <v/>
      </c>
      <c r="BO28" s="48">
        <f t="shared" si="194"/>
        <v>0</v>
      </c>
      <c r="BP28" s="216">
        <f t="shared" ref="BP28:CA28" si="249">IF(E28="B",E40,"")</f>
        <v>0</v>
      </c>
      <c r="BQ28" s="217">
        <f t="shared" si="249"/>
        <v>5</v>
      </c>
      <c r="BR28" s="217" t="str">
        <f t="shared" si="249"/>
        <v/>
      </c>
      <c r="BS28" s="217">
        <f t="shared" si="249"/>
        <v>0</v>
      </c>
      <c r="BT28" s="217" t="str">
        <f t="shared" si="249"/>
        <v/>
      </c>
      <c r="BU28" s="217" t="str">
        <f t="shared" si="249"/>
        <v/>
      </c>
      <c r="BV28" s="217">
        <f t="shared" si="249"/>
        <v>0</v>
      </c>
      <c r="BW28" s="217">
        <f t="shared" si="249"/>
        <v>3</v>
      </c>
      <c r="BX28" s="217" t="str">
        <f t="shared" si="249"/>
        <v/>
      </c>
      <c r="BY28" s="217">
        <f t="shared" si="249"/>
        <v>4</v>
      </c>
      <c r="BZ28" s="217">
        <f t="shared" si="249"/>
        <v>4</v>
      </c>
      <c r="CA28" s="218" t="str">
        <f t="shared" si="249"/>
        <v/>
      </c>
      <c r="CB28" s="218">
        <f t="shared" ref="CB28:CH28" si="250">IF(Q28="B",Q40,"")</f>
        <v>0</v>
      </c>
      <c r="CC28" s="218">
        <f t="shared" si="250"/>
        <v>2</v>
      </c>
      <c r="CD28" s="218" t="str">
        <f t="shared" si="250"/>
        <v/>
      </c>
      <c r="CE28" s="218">
        <f t="shared" si="250"/>
        <v>3</v>
      </c>
      <c r="CF28" s="218">
        <f t="shared" si="250"/>
        <v>2</v>
      </c>
      <c r="CG28" s="218" t="str">
        <f t="shared" si="250"/>
        <v/>
      </c>
      <c r="CH28" s="218">
        <f t="shared" si="250"/>
        <v>7</v>
      </c>
      <c r="CI28" s="219" t="str">
        <f>IF(X28="B",X40,"")</f>
        <v/>
      </c>
      <c r="CJ28" s="48">
        <f t="shared" si="197"/>
        <v>30</v>
      </c>
      <c r="CK28" s="216" t="str">
        <f t="shared" ref="CK28:CU28" si="251">IF(E28="P",E40,"")</f>
        <v/>
      </c>
      <c r="CL28" s="217" t="str">
        <f t="shared" si="251"/>
        <v/>
      </c>
      <c r="CM28" s="217" t="str">
        <f t="shared" si="251"/>
        <v/>
      </c>
      <c r="CN28" s="217" t="str">
        <f t="shared" si="251"/>
        <v/>
      </c>
      <c r="CO28" s="217" t="str">
        <f t="shared" si="251"/>
        <v/>
      </c>
      <c r="CP28" s="217" t="str">
        <f t="shared" si="251"/>
        <v/>
      </c>
      <c r="CQ28" s="217" t="str">
        <f t="shared" si="251"/>
        <v/>
      </c>
      <c r="CR28" s="217" t="str">
        <f t="shared" si="251"/>
        <v/>
      </c>
      <c r="CS28" s="217" t="str">
        <f t="shared" si="251"/>
        <v/>
      </c>
      <c r="CT28" s="217" t="str">
        <f t="shared" si="251"/>
        <v/>
      </c>
      <c r="CU28" s="217" t="str">
        <f t="shared" si="251"/>
        <v/>
      </c>
      <c r="CV28" s="217" t="str">
        <f t="shared" ref="CV28:DC28" si="252">IF(P28="P",P40,"")</f>
        <v/>
      </c>
      <c r="CW28" s="217" t="str">
        <f t="shared" si="252"/>
        <v/>
      </c>
      <c r="CX28" s="217" t="str">
        <f t="shared" si="252"/>
        <v/>
      </c>
      <c r="CY28" s="217" t="str">
        <f t="shared" si="252"/>
        <v/>
      </c>
      <c r="CZ28" s="217" t="str">
        <f t="shared" si="252"/>
        <v/>
      </c>
      <c r="DA28" s="217" t="str">
        <f t="shared" si="252"/>
        <v/>
      </c>
      <c r="DB28" s="217" t="str">
        <f t="shared" si="252"/>
        <v/>
      </c>
      <c r="DC28" s="217" t="str">
        <f t="shared" si="252"/>
        <v/>
      </c>
      <c r="DD28" s="219" t="str">
        <f>IF(X28="P",X40,"")</f>
        <v/>
      </c>
      <c r="DE28" s="48">
        <f t="shared" si="200"/>
        <v>0</v>
      </c>
      <c r="DG28" s="230">
        <f t="shared" si="201"/>
        <v>0</v>
      </c>
      <c r="DH28" s="218">
        <f t="shared" si="202"/>
        <v>0</v>
      </c>
      <c r="DI28" s="218">
        <f t="shared" si="203"/>
        <v>12</v>
      </c>
      <c r="DJ28" s="231">
        <f t="shared" si="204"/>
        <v>12</v>
      </c>
      <c r="DK28" s="232">
        <f>(SUM(DG28:DI28)/COUNT(E39:X39))</f>
        <v>0.6</v>
      </c>
      <c r="DL28" s="221">
        <f t="shared" si="227"/>
        <v>0</v>
      </c>
      <c r="DM28" s="233" t="e">
        <f t="shared" si="228"/>
        <v>#DIV/0!</v>
      </c>
      <c r="DN28" s="234">
        <f t="shared" si="205"/>
        <v>0</v>
      </c>
      <c r="DO28" s="235" t="e">
        <f t="shared" si="206"/>
        <v>#DIV/0!</v>
      </c>
      <c r="DP28" s="48">
        <f t="shared" si="207"/>
        <v>0</v>
      </c>
      <c r="DQ28" s="48">
        <f t="shared" si="208"/>
        <v>30</v>
      </c>
      <c r="DR28" s="48">
        <f t="shared" si="209"/>
        <v>28</v>
      </c>
      <c r="DS28" s="48">
        <f>SUM((DQ28/DJ28)-(D22))</f>
        <v>0.5</v>
      </c>
      <c r="DT28" s="48">
        <f>SUM((DR28/DJ28)-(D2))</f>
        <v>-3.5087719298245279E-2</v>
      </c>
      <c r="DU28" s="236">
        <f t="shared" si="210"/>
        <v>0.53508771929824528</v>
      </c>
      <c r="DW28" s="216" t="str">
        <f t="shared" ref="DW28:EP28" si="253">IF(E28="J",SUM((E40)-(E20)),"")</f>
        <v/>
      </c>
      <c r="DX28" s="217" t="str">
        <f t="shared" si="253"/>
        <v/>
      </c>
      <c r="DY28" s="217" t="str">
        <f t="shared" si="253"/>
        <v/>
      </c>
      <c r="DZ28" s="217" t="str">
        <f t="shared" si="253"/>
        <v/>
      </c>
      <c r="EA28" s="217" t="str">
        <f t="shared" si="253"/>
        <v/>
      </c>
      <c r="EB28" s="217" t="str">
        <f t="shared" si="253"/>
        <v/>
      </c>
      <c r="EC28" s="217" t="str">
        <f t="shared" si="253"/>
        <v/>
      </c>
      <c r="ED28" s="217" t="str">
        <f t="shared" si="253"/>
        <v/>
      </c>
      <c r="EE28" s="217" t="str">
        <f t="shared" si="253"/>
        <v/>
      </c>
      <c r="EF28" s="217" t="str">
        <f t="shared" si="253"/>
        <v/>
      </c>
      <c r="EG28" s="217" t="str">
        <f t="shared" si="253"/>
        <v/>
      </c>
      <c r="EH28" s="217" t="str">
        <f t="shared" si="253"/>
        <v/>
      </c>
      <c r="EI28" s="217" t="str">
        <f t="shared" si="253"/>
        <v/>
      </c>
      <c r="EJ28" s="217" t="str">
        <f t="shared" si="253"/>
        <v/>
      </c>
      <c r="EK28" s="217" t="str">
        <f t="shared" si="253"/>
        <v/>
      </c>
      <c r="EL28" s="217" t="str">
        <f t="shared" si="253"/>
        <v/>
      </c>
      <c r="EM28" s="217" t="str">
        <f t="shared" si="253"/>
        <v/>
      </c>
      <c r="EN28" s="217" t="str">
        <f t="shared" si="253"/>
        <v/>
      </c>
      <c r="EO28" s="217" t="str">
        <f t="shared" si="253"/>
        <v/>
      </c>
      <c r="EP28" s="220" t="str">
        <f t="shared" si="253"/>
        <v/>
      </c>
      <c r="EQ28" s="48">
        <f t="shared" si="212"/>
        <v>0</v>
      </c>
      <c r="ER28" s="216" t="str">
        <f t="shared" ref="ER28:FK28" si="254">IF(E28="LJ",SUM((E40)-(E20)),"")</f>
        <v/>
      </c>
      <c r="ES28" s="217" t="str">
        <f t="shared" si="254"/>
        <v/>
      </c>
      <c r="ET28" s="217" t="str">
        <f t="shared" si="254"/>
        <v/>
      </c>
      <c r="EU28" s="217" t="str">
        <f t="shared" si="254"/>
        <v/>
      </c>
      <c r="EV28" s="217" t="str">
        <f t="shared" si="254"/>
        <v/>
      </c>
      <c r="EW28" s="217" t="str">
        <f t="shared" si="254"/>
        <v/>
      </c>
      <c r="EX28" s="217" t="str">
        <f t="shared" si="254"/>
        <v/>
      </c>
      <c r="EY28" s="217" t="str">
        <f t="shared" si="254"/>
        <v/>
      </c>
      <c r="EZ28" s="217" t="str">
        <f t="shared" si="254"/>
        <v/>
      </c>
      <c r="FA28" s="217" t="str">
        <f t="shared" si="254"/>
        <v/>
      </c>
      <c r="FB28" s="217" t="str">
        <f t="shared" si="254"/>
        <v/>
      </c>
      <c r="FC28" s="217" t="str">
        <f t="shared" si="254"/>
        <v/>
      </c>
      <c r="FD28" s="217" t="str">
        <f t="shared" si="254"/>
        <v/>
      </c>
      <c r="FE28" s="217" t="str">
        <f t="shared" si="254"/>
        <v/>
      </c>
      <c r="FF28" s="217" t="str">
        <f t="shared" si="254"/>
        <v/>
      </c>
      <c r="FG28" s="217" t="str">
        <f t="shared" si="254"/>
        <v/>
      </c>
      <c r="FH28" s="217" t="str">
        <f t="shared" si="254"/>
        <v/>
      </c>
      <c r="FI28" s="217" t="str">
        <f t="shared" si="254"/>
        <v/>
      </c>
      <c r="FJ28" s="217" t="str">
        <f t="shared" si="254"/>
        <v/>
      </c>
      <c r="FK28" s="220" t="str">
        <f t="shared" si="254"/>
        <v/>
      </c>
      <c r="FL28" s="48">
        <f t="shared" si="214"/>
        <v>0</v>
      </c>
      <c r="FM28" s="216">
        <f t="shared" ref="FM28:GF28" si="255">IF(E28="B",E20,"")</f>
        <v>9</v>
      </c>
      <c r="FN28" s="217">
        <f t="shared" si="255"/>
        <v>8</v>
      </c>
      <c r="FO28" s="217" t="str">
        <f t="shared" si="255"/>
        <v/>
      </c>
      <c r="FP28" s="217">
        <f t="shared" si="255"/>
        <v>3</v>
      </c>
      <c r="FQ28" s="217" t="str">
        <f t="shared" si="255"/>
        <v/>
      </c>
      <c r="FR28" s="217" t="str">
        <f t="shared" si="255"/>
        <v/>
      </c>
      <c r="FS28" s="217">
        <f t="shared" si="255"/>
        <v>0</v>
      </c>
      <c r="FT28" s="217">
        <f t="shared" si="255"/>
        <v>0</v>
      </c>
      <c r="FU28" s="217" t="str">
        <f t="shared" si="255"/>
        <v/>
      </c>
      <c r="FV28" s="217">
        <f t="shared" si="255"/>
        <v>0</v>
      </c>
      <c r="FW28" s="217">
        <f t="shared" si="255"/>
        <v>0</v>
      </c>
      <c r="FX28" s="218" t="str">
        <f t="shared" si="255"/>
        <v/>
      </c>
      <c r="FY28" s="218">
        <f t="shared" si="255"/>
        <v>4</v>
      </c>
      <c r="FZ28" s="218">
        <f t="shared" si="255"/>
        <v>0</v>
      </c>
      <c r="GA28" s="218" t="str">
        <f t="shared" si="255"/>
        <v/>
      </c>
      <c r="GB28" s="218">
        <f t="shared" si="255"/>
        <v>2</v>
      </c>
      <c r="GC28" s="218">
        <f t="shared" si="255"/>
        <v>2</v>
      </c>
      <c r="GD28" s="218" t="str">
        <f t="shared" si="255"/>
        <v/>
      </c>
      <c r="GE28" s="218">
        <f t="shared" si="255"/>
        <v>0</v>
      </c>
      <c r="GF28" s="219" t="str">
        <f t="shared" si="255"/>
        <v/>
      </c>
      <c r="GG28" s="48">
        <f t="shared" si="216"/>
        <v>28</v>
      </c>
      <c r="GH28" s="216" t="str">
        <f t="shared" ref="GH28:HA28" si="256">IF(E28="P",E20,"")</f>
        <v/>
      </c>
      <c r="GI28" s="217" t="str">
        <f t="shared" si="256"/>
        <v/>
      </c>
      <c r="GJ28" s="217" t="str">
        <f t="shared" si="256"/>
        <v/>
      </c>
      <c r="GK28" s="217" t="str">
        <f t="shared" si="256"/>
        <v/>
      </c>
      <c r="GL28" s="217" t="str">
        <f t="shared" si="256"/>
        <v/>
      </c>
      <c r="GM28" s="217" t="str">
        <f t="shared" si="256"/>
        <v/>
      </c>
      <c r="GN28" s="217" t="str">
        <f t="shared" si="256"/>
        <v/>
      </c>
      <c r="GO28" s="217" t="str">
        <f t="shared" si="256"/>
        <v/>
      </c>
      <c r="GP28" s="217" t="str">
        <f t="shared" si="256"/>
        <v/>
      </c>
      <c r="GQ28" s="217" t="str">
        <f t="shared" si="256"/>
        <v/>
      </c>
      <c r="GR28" s="217" t="str">
        <f t="shared" si="256"/>
        <v/>
      </c>
      <c r="GS28" s="218" t="str">
        <f t="shared" si="256"/>
        <v/>
      </c>
      <c r="GT28" s="218" t="str">
        <f t="shared" si="256"/>
        <v/>
      </c>
      <c r="GU28" s="218" t="str">
        <f t="shared" si="256"/>
        <v/>
      </c>
      <c r="GV28" s="218" t="str">
        <f t="shared" si="256"/>
        <v/>
      </c>
      <c r="GW28" s="218" t="str">
        <f t="shared" si="256"/>
        <v/>
      </c>
      <c r="GX28" s="218" t="str">
        <f t="shared" si="256"/>
        <v/>
      </c>
      <c r="GY28" s="218" t="str">
        <f t="shared" si="256"/>
        <v/>
      </c>
      <c r="GZ28" s="218" t="str">
        <f t="shared" si="256"/>
        <v/>
      </c>
      <c r="HA28" s="219" t="str">
        <f t="shared" si="256"/>
        <v/>
      </c>
      <c r="HB28" s="48">
        <f t="shared" si="218"/>
        <v>0</v>
      </c>
    </row>
    <row r="29" spans="1:210" s="215" customFormat="1" ht="20" customHeight="1" thickBot="1">
      <c r="A29" s="270">
        <f ca="1">('Game Summary'!B29)</f>
        <v>187</v>
      </c>
      <c r="B29" s="604" t="str">
        <f ca="1">('Game Summary'!C29)</f>
        <v>Lady MacDeath</v>
      </c>
      <c r="C29" s="605"/>
      <c r="D29" s="606"/>
      <c r="E29" s="519"/>
      <c r="F29" s="520" t="s">
        <v>171</v>
      </c>
      <c r="G29" s="520" t="s">
        <v>171</v>
      </c>
      <c r="H29" s="520"/>
      <c r="I29" s="520"/>
      <c r="J29" s="520" t="s">
        <v>173</v>
      </c>
      <c r="K29" s="520"/>
      <c r="L29" s="520" t="s">
        <v>171</v>
      </c>
      <c r="M29" s="520" t="s">
        <v>171</v>
      </c>
      <c r="N29" s="520"/>
      <c r="O29" s="520"/>
      <c r="P29" s="218" t="s">
        <v>172</v>
      </c>
      <c r="Q29" s="231" t="s">
        <v>172</v>
      </c>
      <c r="R29" s="231" t="s">
        <v>171</v>
      </c>
      <c r="S29" s="231" t="s">
        <v>171</v>
      </c>
      <c r="T29" s="231"/>
      <c r="U29" s="231"/>
      <c r="V29" s="231" t="s">
        <v>173</v>
      </c>
      <c r="W29" s="231"/>
      <c r="X29" s="219"/>
      <c r="Z29" s="216" t="str">
        <f t="shared" ref="Z29:AK29" si="257">IF(E29="J",E40,"")</f>
        <v/>
      </c>
      <c r="AA29" s="217" t="str">
        <f t="shared" si="257"/>
        <v/>
      </c>
      <c r="AB29" s="217" t="str">
        <f t="shared" si="257"/>
        <v/>
      </c>
      <c r="AC29" s="217" t="str">
        <f t="shared" si="257"/>
        <v/>
      </c>
      <c r="AD29" s="217" t="str">
        <f t="shared" si="257"/>
        <v/>
      </c>
      <c r="AE29" s="217">
        <f t="shared" si="257"/>
        <v>0</v>
      </c>
      <c r="AF29" s="217" t="str">
        <f t="shared" si="257"/>
        <v/>
      </c>
      <c r="AG29" s="217" t="str">
        <f t="shared" si="257"/>
        <v/>
      </c>
      <c r="AH29" s="217" t="str">
        <f t="shared" si="257"/>
        <v/>
      </c>
      <c r="AI29" s="217" t="str">
        <f t="shared" si="257"/>
        <v/>
      </c>
      <c r="AJ29" s="217" t="str">
        <f t="shared" si="257"/>
        <v/>
      </c>
      <c r="AK29" s="218" t="str">
        <f t="shared" si="257"/>
        <v/>
      </c>
      <c r="AL29" s="218" t="str">
        <f t="shared" ref="AL29:AS29" si="258">IF(Q29="J",Q40,"")</f>
        <v/>
      </c>
      <c r="AM29" s="218" t="str">
        <f t="shared" si="258"/>
        <v/>
      </c>
      <c r="AN29" s="218" t="str">
        <f t="shared" si="258"/>
        <v/>
      </c>
      <c r="AO29" s="218" t="str">
        <f t="shared" si="258"/>
        <v/>
      </c>
      <c r="AP29" s="218" t="str">
        <f t="shared" si="258"/>
        <v/>
      </c>
      <c r="AQ29" s="218">
        <f t="shared" si="258"/>
        <v>1</v>
      </c>
      <c r="AR29" s="218" t="str">
        <f t="shared" si="258"/>
        <v/>
      </c>
      <c r="AS29" s="219" t="str">
        <f t="shared" si="258"/>
        <v/>
      </c>
      <c r="AT29" s="48">
        <f t="shared" si="191"/>
        <v>1</v>
      </c>
      <c r="AU29" s="216" t="str">
        <f t="shared" ref="AU29:BE29" si="259">IF(E29="LJ",E40,"")</f>
        <v/>
      </c>
      <c r="AV29" s="217" t="str">
        <f t="shared" si="259"/>
        <v/>
      </c>
      <c r="AW29" s="217" t="str">
        <f t="shared" si="259"/>
        <v/>
      </c>
      <c r="AX29" s="217" t="str">
        <f t="shared" si="259"/>
        <v/>
      </c>
      <c r="AY29" s="217" t="str">
        <f t="shared" si="259"/>
        <v/>
      </c>
      <c r="AZ29" s="217" t="str">
        <f t="shared" si="259"/>
        <v/>
      </c>
      <c r="BA29" s="217" t="str">
        <f t="shared" si="259"/>
        <v/>
      </c>
      <c r="BB29" s="217" t="str">
        <f t="shared" si="259"/>
        <v/>
      </c>
      <c r="BC29" s="217" t="str">
        <f t="shared" si="259"/>
        <v/>
      </c>
      <c r="BD29" s="217" t="str">
        <f t="shared" si="259"/>
        <v/>
      </c>
      <c r="BE29" s="217" t="str">
        <f t="shared" si="259"/>
        <v/>
      </c>
      <c r="BF29" s="217" t="str">
        <f t="shared" ref="BF29:BN29" si="260">IF(P29="LJ",P40,"")</f>
        <v/>
      </c>
      <c r="BG29" s="217" t="str">
        <f t="shared" si="260"/>
        <v/>
      </c>
      <c r="BH29" s="217" t="str">
        <f t="shared" si="260"/>
        <v/>
      </c>
      <c r="BI29" s="217" t="str">
        <f t="shared" si="260"/>
        <v/>
      </c>
      <c r="BJ29" s="217" t="str">
        <f t="shared" si="260"/>
        <v/>
      </c>
      <c r="BK29" s="217" t="str">
        <f t="shared" si="260"/>
        <v/>
      </c>
      <c r="BL29" s="217" t="str">
        <f t="shared" si="260"/>
        <v/>
      </c>
      <c r="BM29" s="217" t="str">
        <f t="shared" si="260"/>
        <v/>
      </c>
      <c r="BN29" s="220" t="str">
        <f t="shared" si="260"/>
        <v/>
      </c>
      <c r="BO29" s="48">
        <f t="shared" si="194"/>
        <v>0</v>
      </c>
      <c r="BP29" s="216" t="str">
        <f t="shared" ref="BP29:CA29" si="261">IF(E29="B",E40,"")</f>
        <v/>
      </c>
      <c r="BQ29" s="217" t="str">
        <f t="shared" si="261"/>
        <v/>
      </c>
      <c r="BR29" s="217" t="str">
        <f t="shared" si="261"/>
        <v/>
      </c>
      <c r="BS29" s="217" t="str">
        <f t="shared" si="261"/>
        <v/>
      </c>
      <c r="BT29" s="217" t="str">
        <f t="shared" si="261"/>
        <v/>
      </c>
      <c r="BU29" s="217" t="str">
        <f t="shared" si="261"/>
        <v/>
      </c>
      <c r="BV29" s="217" t="str">
        <f t="shared" si="261"/>
        <v/>
      </c>
      <c r="BW29" s="217" t="str">
        <f t="shared" si="261"/>
        <v/>
      </c>
      <c r="BX29" s="217" t="str">
        <f t="shared" si="261"/>
        <v/>
      </c>
      <c r="BY29" s="217" t="str">
        <f t="shared" si="261"/>
        <v/>
      </c>
      <c r="BZ29" s="217" t="str">
        <f t="shared" si="261"/>
        <v/>
      </c>
      <c r="CA29" s="218">
        <f t="shared" si="261"/>
        <v>0</v>
      </c>
      <c r="CB29" s="218">
        <f t="shared" ref="CB29:CH29" si="262">IF(Q29="B",Q40,"")</f>
        <v>0</v>
      </c>
      <c r="CC29" s="218" t="str">
        <f t="shared" si="262"/>
        <v/>
      </c>
      <c r="CD29" s="218" t="str">
        <f t="shared" si="262"/>
        <v/>
      </c>
      <c r="CE29" s="218" t="str">
        <f t="shared" si="262"/>
        <v/>
      </c>
      <c r="CF29" s="218" t="str">
        <f t="shared" si="262"/>
        <v/>
      </c>
      <c r="CG29" s="218" t="str">
        <f t="shared" si="262"/>
        <v/>
      </c>
      <c r="CH29" s="218" t="str">
        <f t="shared" si="262"/>
        <v/>
      </c>
      <c r="CI29" s="219" t="str">
        <f>IF(X29="B",X40,"")</f>
        <v/>
      </c>
      <c r="CJ29" s="48">
        <f t="shared" si="197"/>
        <v>0</v>
      </c>
      <c r="CK29" s="216" t="str">
        <f t="shared" ref="CK29:CU29" si="263">IF(E29="P",E40,"")</f>
        <v/>
      </c>
      <c r="CL29" s="217">
        <f t="shared" si="263"/>
        <v>5</v>
      </c>
      <c r="CM29" s="217">
        <f t="shared" si="263"/>
        <v>0</v>
      </c>
      <c r="CN29" s="217" t="str">
        <f t="shared" si="263"/>
        <v/>
      </c>
      <c r="CO29" s="217" t="str">
        <f t="shared" si="263"/>
        <v/>
      </c>
      <c r="CP29" s="217" t="str">
        <f t="shared" si="263"/>
        <v/>
      </c>
      <c r="CQ29" s="217" t="str">
        <f t="shared" si="263"/>
        <v/>
      </c>
      <c r="CR29" s="217">
        <f t="shared" si="263"/>
        <v>3</v>
      </c>
      <c r="CS29" s="217">
        <f t="shared" si="263"/>
        <v>4</v>
      </c>
      <c r="CT29" s="217" t="str">
        <f t="shared" si="263"/>
        <v/>
      </c>
      <c r="CU29" s="217" t="str">
        <f t="shared" si="263"/>
        <v/>
      </c>
      <c r="CV29" s="217" t="str">
        <f t="shared" ref="CV29:DC29" si="264">IF(P29="P",P40,"")</f>
        <v/>
      </c>
      <c r="CW29" s="217" t="str">
        <f t="shared" si="264"/>
        <v/>
      </c>
      <c r="CX29" s="217">
        <f t="shared" si="264"/>
        <v>2</v>
      </c>
      <c r="CY29" s="217">
        <f t="shared" si="264"/>
        <v>0</v>
      </c>
      <c r="CZ29" s="217" t="str">
        <f t="shared" si="264"/>
        <v/>
      </c>
      <c r="DA29" s="217" t="str">
        <f t="shared" si="264"/>
        <v/>
      </c>
      <c r="DB29" s="217" t="str">
        <f t="shared" si="264"/>
        <v/>
      </c>
      <c r="DC29" s="217" t="str">
        <f t="shared" si="264"/>
        <v/>
      </c>
      <c r="DD29" s="219" t="str">
        <f>IF(X29="P",X40,"")</f>
        <v/>
      </c>
      <c r="DE29" s="48">
        <f t="shared" si="200"/>
        <v>14</v>
      </c>
      <c r="DG29" s="230">
        <f t="shared" si="201"/>
        <v>2</v>
      </c>
      <c r="DH29" s="218">
        <f t="shared" si="202"/>
        <v>6</v>
      </c>
      <c r="DI29" s="218">
        <f t="shared" si="203"/>
        <v>2</v>
      </c>
      <c r="DJ29" s="231">
        <f t="shared" si="204"/>
        <v>8</v>
      </c>
      <c r="DK29" s="232">
        <f>(SUM(DG29:DI29)/COUNT(E39:X39))</f>
        <v>0.5</v>
      </c>
      <c r="DL29" s="221">
        <f t="shared" si="227"/>
        <v>0</v>
      </c>
      <c r="DM29" s="233">
        <f t="shared" si="228"/>
        <v>0</v>
      </c>
      <c r="DN29" s="234">
        <f t="shared" si="205"/>
        <v>1</v>
      </c>
      <c r="DO29" s="235">
        <f t="shared" si="206"/>
        <v>0.5</v>
      </c>
      <c r="DP29" s="48">
        <f t="shared" si="207"/>
        <v>-5</v>
      </c>
      <c r="DQ29" s="48">
        <f t="shared" si="208"/>
        <v>14</v>
      </c>
      <c r="DR29" s="48">
        <f t="shared" si="209"/>
        <v>21</v>
      </c>
      <c r="DS29" s="48">
        <f>SUM((DQ29/DJ29)-(D22))</f>
        <v>-0.25</v>
      </c>
      <c r="DT29" s="48">
        <f>SUM((DR29/DJ29)-(D2))</f>
        <v>0.25657894736842124</v>
      </c>
      <c r="DU29" s="236">
        <f t="shared" si="210"/>
        <v>-0.50657894736842124</v>
      </c>
      <c r="DW29" s="216" t="str">
        <f t="shared" ref="DW29:EP29" si="265">IF(E29="J",SUM((E40)-(E20)),"")</f>
        <v/>
      </c>
      <c r="DX29" s="217" t="str">
        <f t="shared" si="265"/>
        <v/>
      </c>
      <c r="DY29" s="217" t="str">
        <f t="shared" si="265"/>
        <v/>
      </c>
      <c r="DZ29" s="217" t="str">
        <f t="shared" si="265"/>
        <v/>
      </c>
      <c r="EA29" s="217" t="str">
        <f t="shared" si="265"/>
        <v/>
      </c>
      <c r="EB29" s="217">
        <f t="shared" si="265"/>
        <v>-2</v>
      </c>
      <c r="EC29" s="217" t="str">
        <f t="shared" si="265"/>
        <v/>
      </c>
      <c r="ED29" s="217" t="str">
        <f t="shared" si="265"/>
        <v/>
      </c>
      <c r="EE29" s="217" t="str">
        <f t="shared" si="265"/>
        <v/>
      </c>
      <c r="EF29" s="217" t="str">
        <f t="shared" si="265"/>
        <v/>
      </c>
      <c r="EG29" s="217" t="str">
        <f t="shared" si="265"/>
        <v/>
      </c>
      <c r="EH29" s="217" t="str">
        <f t="shared" si="265"/>
        <v/>
      </c>
      <c r="EI29" s="217" t="str">
        <f t="shared" si="265"/>
        <v/>
      </c>
      <c r="EJ29" s="217" t="str">
        <f t="shared" si="265"/>
        <v/>
      </c>
      <c r="EK29" s="217" t="str">
        <f t="shared" si="265"/>
        <v/>
      </c>
      <c r="EL29" s="217" t="str">
        <f t="shared" si="265"/>
        <v/>
      </c>
      <c r="EM29" s="217" t="str">
        <f t="shared" si="265"/>
        <v/>
      </c>
      <c r="EN29" s="217">
        <f t="shared" si="265"/>
        <v>-3</v>
      </c>
      <c r="EO29" s="217" t="str">
        <f t="shared" si="265"/>
        <v/>
      </c>
      <c r="EP29" s="220" t="str">
        <f t="shared" si="265"/>
        <v/>
      </c>
      <c r="EQ29" s="48">
        <f t="shared" si="212"/>
        <v>-5</v>
      </c>
      <c r="ER29" s="216" t="str">
        <f t="shared" ref="ER29:FK29" si="266">IF(E29="LJ",SUM((E40)-(E20)),"")</f>
        <v/>
      </c>
      <c r="ES29" s="217" t="str">
        <f t="shared" si="266"/>
        <v/>
      </c>
      <c r="ET29" s="217" t="str">
        <f t="shared" si="266"/>
        <v/>
      </c>
      <c r="EU29" s="217" t="str">
        <f t="shared" si="266"/>
        <v/>
      </c>
      <c r="EV29" s="217" t="str">
        <f t="shared" si="266"/>
        <v/>
      </c>
      <c r="EW29" s="217" t="str">
        <f t="shared" si="266"/>
        <v/>
      </c>
      <c r="EX29" s="217" t="str">
        <f t="shared" si="266"/>
        <v/>
      </c>
      <c r="EY29" s="217" t="str">
        <f t="shared" si="266"/>
        <v/>
      </c>
      <c r="EZ29" s="217" t="str">
        <f t="shared" si="266"/>
        <v/>
      </c>
      <c r="FA29" s="217" t="str">
        <f t="shared" si="266"/>
        <v/>
      </c>
      <c r="FB29" s="217" t="str">
        <f t="shared" si="266"/>
        <v/>
      </c>
      <c r="FC29" s="217" t="str">
        <f t="shared" si="266"/>
        <v/>
      </c>
      <c r="FD29" s="217" t="str">
        <f t="shared" si="266"/>
        <v/>
      </c>
      <c r="FE29" s="217" t="str">
        <f t="shared" si="266"/>
        <v/>
      </c>
      <c r="FF29" s="217" t="str">
        <f t="shared" si="266"/>
        <v/>
      </c>
      <c r="FG29" s="217" t="str">
        <f t="shared" si="266"/>
        <v/>
      </c>
      <c r="FH29" s="217" t="str">
        <f t="shared" si="266"/>
        <v/>
      </c>
      <c r="FI29" s="217" t="str">
        <f t="shared" si="266"/>
        <v/>
      </c>
      <c r="FJ29" s="217" t="str">
        <f t="shared" si="266"/>
        <v/>
      </c>
      <c r="FK29" s="220" t="str">
        <f t="shared" si="266"/>
        <v/>
      </c>
      <c r="FL29" s="48">
        <f t="shared" si="214"/>
        <v>0</v>
      </c>
      <c r="FM29" s="216" t="str">
        <f t="shared" ref="FM29:GF29" si="267">IF(E29="B",E20,"")</f>
        <v/>
      </c>
      <c r="FN29" s="217" t="str">
        <f t="shared" si="267"/>
        <v/>
      </c>
      <c r="FO29" s="217" t="str">
        <f t="shared" si="267"/>
        <v/>
      </c>
      <c r="FP29" s="217" t="str">
        <f t="shared" si="267"/>
        <v/>
      </c>
      <c r="FQ29" s="217" t="str">
        <f t="shared" si="267"/>
        <v/>
      </c>
      <c r="FR29" s="217" t="str">
        <f t="shared" si="267"/>
        <v/>
      </c>
      <c r="FS29" s="217" t="str">
        <f t="shared" si="267"/>
        <v/>
      </c>
      <c r="FT29" s="217" t="str">
        <f t="shared" si="267"/>
        <v/>
      </c>
      <c r="FU29" s="217" t="str">
        <f t="shared" si="267"/>
        <v/>
      </c>
      <c r="FV29" s="217" t="str">
        <f t="shared" si="267"/>
        <v/>
      </c>
      <c r="FW29" s="217" t="str">
        <f t="shared" si="267"/>
        <v/>
      </c>
      <c r="FX29" s="218">
        <f t="shared" si="267"/>
        <v>0</v>
      </c>
      <c r="FY29" s="218">
        <f t="shared" si="267"/>
        <v>4</v>
      </c>
      <c r="FZ29" s="218" t="str">
        <f t="shared" si="267"/>
        <v/>
      </c>
      <c r="GA29" s="218" t="str">
        <f t="shared" si="267"/>
        <v/>
      </c>
      <c r="GB29" s="218" t="str">
        <f t="shared" si="267"/>
        <v/>
      </c>
      <c r="GC29" s="218" t="str">
        <f t="shared" si="267"/>
        <v/>
      </c>
      <c r="GD29" s="218" t="str">
        <f t="shared" si="267"/>
        <v/>
      </c>
      <c r="GE29" s="218" t="str">
        <f t="shared" si="267"/>
        <v/>
      </c>
      <c r="GF29" s="219" t="str">
        <f t="shared" si="267"/>
        <v/>
      </c>
      <c r="GG29" s="48">
        <f t="shared" si="216"/>
        <v>4</v>
      </c>
      <c r="GH29" s="216" t="str">
        <f t="shared" ref="GH29:HA29" si="268">IF(E29="P",E20,"")</f>
        <v/>
      </c>
      <c r="GI29" s="217">
        <f t="shared" si="268"/>
        <v>8</v>
      </c>
      <c r="GJ29" s="217">
        <f t="shared" si="268"/>
        <v>4</v>
      </c>
      <c r="GK29" s="217" t="str">
        <f t="shared" si="268"/>
        <v/>
      </c>
      <c r="GL29" s="217" t="str">
        <f t="shared" si="268"/>
        <v/>
      </c>
      <c r="GM29" s="217" t="str">
        <f t="shared" si="268"/>
        <v/>
      </c>
      <c r="GN29" s="217" t="str">
        <f t="shared" si="268"/>
        <v/>
      </c>
      <c r="GO29" s="217">
        <f t="shared" si="268"/>
        <v>0</v>
      </c>
      <c r="GP29" s="217">
        <f t="shared" si="268"/>
        <v>2</v>
      </c>
      <c r="GQ29" s="217" t="str">
        <f t="shared" si="268"/>
        <v/>
      </c>
      <c r="GR29" s="217" t="str">
        <f t="shared" si="268"/>
        <v/>
      </c>
      <c r="GS29" s="218" t="str">
        <f t="shared" si="268"/>
        <v/>
      </c>
      <c r="GT29" s="218" t="str">
        <f t="shared" si="268"/>
        <v/>
      </c>
      <c r="GU29" s="218">
        <f t="shared" si="268"/>
        <v>0</v>
      </c>
      <c r="GV29" s="218">
        <f t="shared" si="268"/>
        <v>3</v>
      </c>
      <c r="GW29" s="218" t="str">
        <f t="shared" si="268"/>
        <v/>
      </c>
      <c r="GX29" s="218" t="str">
        <f t="shared" si="268"/>
        <v/>
      </c>
      <c r="GY29" s="218" t="str">
        <f t="shared" si="268"/>
        <v/>
      </c>
      <c r="GZ29" s="218" t="str">
        <f t="shared" si="268"/>
        <v/>
      </c>
      <c r="HA29" s="219" t="str">
        <f t="shared" si="268"/>
        <v/>
      </c>
      <c r="HB29" s="48">
        <f t="shared" si="218"/>
        <v>17</v>
      </c>
    </row>
    <row r="30" spans="1:210" s="215" customFormat="1" ht="20" customHeight="1" thickBot="1">
      <c r="A30" s="270">
        <f ca="1">('Game Summary'!B30)</f>
        <v>303</v>
      </c>
      <c r="B30" s="604" t="str">
        <f ca="1">('Game Summary'!C30)</f>
        <v>Bruisie Siouxxx</v>
      </c>
      <c r="C30" s="605"/>
      <c r="D30" s="606"/>
      <c r="E30" s="519"/>
      <c r="F30" s="520"/>
      <c r="G30" s="520"/>
      <c r="H30" s="520" t="s">
        <v>172</v>
      </c>
      <c r="I30" s="520" t="s">
        <v>172</v>
      </c>
      <c r="J30" s="520" t="s">
        <v>171</v>
      </c>
      <c r="K30" s="520"/>
      <c r="L30" s="520"/>
      <c r="M30" s="520"/>
      <c r="N30" s="520" t="s">
        <v>172</v>
      </c>
      <c r="O30" s="520"/>
      <c r="P30" s="218" t="s">
        <v>171</v>
      </c>
      <c r="Q30" s="231" t="s">
        <v>171</v>
      </c>
      <c r="R30" s="231"/>
      <c r="S30" s="231"/>
      <c r="T30" s="231" t="s">
        <v>172</v>
      </c>
      <c r="U30" s="231" t="s">
        <v>172</v>
      </c>
      <c r="V30" s="231" t="s">
        <v>172</v>
      </c>
      <c r="W30" s="231"/>
      <c r="X30" s="219"/>
      <c r="Z30" s="216" t="str">
        <f t="shared" ref="Z30:AK30" si="269">IF(E30="J",E40,"")</f>
        <v/>
      </c>
      <c r="AA30" s="217" t="str">
        <f t="shared" si="269"/>
        <v/>
      </c>
      <c r="AB30" s="217" t="str">
        <f t="shared" si="269"/>
        <v/>
      </c>
      <c r="AC30" s="217" t="str">
        <f t="shared" si="269"/>
        <v/>
      </c>
      <c r="AD30" s="217" t="str">
        <f t="shared" si="269"/>
        <v/>
      </c>
      <c r="AE30" s="217" t="str">
        <f t="shared" si="269"/>
        <v/>
      </c>
      <c r="AF30" s="217" t="str">
        <f t="shared" si="269"/>
        <v/>
      </c>
      <c r="AG30" s="217" t="str">
        <f t="shared" si="269"/>
        <v/>
      </c>
      <c r="AH30" s="217" t="str">
        <f t="shared" si="269"/>
        <v/>
      </c>
      <c r="AI30" s="217" t="str">
        <f t="shared" si="269"/>
        <v/>
      </c>
      <c r="AJ30" s="217" t="str">
        <f t="shared" si="269"/>
        <v/>
      </c>
      <c r="AK30" s="218" t="str">
        <f t="shared" si="269"/>
        <v/>
      </c>
      <c r="AL30" s="218" t="str">
        <f t="shared" ref="AL30:AS30" si="270">IF(Q30="J",Q40,"")</f>
        <v/>
      </c>
      <c r="AM30" s="218" t="str">
        <f t="shared" si="270"/>
        <v/>
      </c>
      <c r="AN30" s="218" t="str">
        <f t="shared" si="270"/>
        <v/>
      </c>
      <c r="AO30" s="218" t="str">
        <f t="shared" si="270"/>
        <v/>
      </c>
      <c r="AP30" s="218" t="str">
        <f t="shared" si="270"/>
        <v/>
      </c>
      <c r="AQ30" s="218" t="str">
        <f t="shared" si="270"/>
        <v/>
      </c>
      <c r="AR30" s="218" t="str">
        <f t="shared" si="270"/>
        <v/>
      </c>
      <c r="AS30" s="219" t="str">
        <f t="shared" si="270"/>
        <v/>
      </c>
      <c r="AT30" s="48">
        <f t="shared" si="191"/>
        <v>0</v>
      </c>
      <c r="AU30" s="216" t="str">
        <f t="shared" ref="AU30:BE30" si="271">IF(E30="LJ",E40,"")</f>
        <v/>
      </c>
      <c r="AV30" s="217" t="str">
        <f t="shared" si="271"/>
        <v/>
      </c>
      <c r="AW30" s="217" t="str">
        <f t="shared" si="271"/>
        <v/>
      </c>
      <c r="AX30" s="217" t="str">
        <f t="shared" si="271"/>
        <v/>
      </c>
      <c r="AY30" s="217" t="str">
        <f t="shared" si="271"/>
        <v/>
      </c>
      <c r="AZ30" s="217" t="str">
        <f t="shared" si="271"/>
        <v/>
      </c>
      <c r="BA30" s="217" t="str">
        <f t="shared" si="271"/>
        <v/>
      </c>
      <c r="BB30" s="217" t="str">
        <f t="shared" si="271"/>
        <v/>
      </c>
      <c r="BC30" s="217" t="str">
        <f t="shared" si="271"/>
        <v/>
      </c>
      <c r="BD30" s="217" t="str">
        <f t="shared" si="271"/>
        <v/>
      </c>
      <c r="BE30" s="217" t="str">
        <f t="shared" si="271"/>
        <v/>
      </c>
      <c r="BF30" s="217" t="str">
        <f t="shared" ref="BF30:BN30" si="272">IF(P30="LJ",P40,"")</f>
        <v/>
      </c>
      <c r="BG30" s="217" t="str">
        <f t="shared" si="272"/>
        <v/>
      </c>
      <c r="BH30" s="217" t="str">
        <f t="shared" si="272"/>
        <v/>
      </c>
      <c r="BI30" s="217" t="str">
        <f t="shared" si="272"/>
        <v/>
      </c>
      <c r="BJ30" s="217" t="str">
        <f t="shared" si="272"/>
        <v/>
      </c>
      <c r="BK30" s="217" t="str">
        <f t="shared" si="272"/>
        <v/>
      </c>
      <c r="BL30" s="217" t="str">
        <f t="shared" si="272"/>
        <v/>
      </c>
      <c r="BM30" s="217" t="str">
        <f t="shared" si="272"/>
        <v/>
      </c>
      <c r="BN30" s="220" t="str">
        <f t="shared" si="272"/>
        <v/>
      </c>
      <c r="BO30" s="48">
        <f t="shared" si="194"/>
        <v>0</v>
      </c>
      <c r="BP30" s="216" t="str">
        <f t="shared" ref="BP30:CA30" si="273">IF(E30="B",E40,"")</f>
        <v/>
      </c>
      <c r="BQ30" s="217" t="str">
        <f t="shared" si="273"/>
        <v/>
      </c>
      <c r="BR30" s="217" t="str">
        <f t="shared" si="273"/>
        <v/>
      </c>
      <c r="BS30" s="217">
        <f t="shared" si="273"/>
        <v>0</v>
      </c>
      <c r="BT30" s="217">
        <f t="shared" si="273"/>
        <v>3</v>
      </c>
      <c r="BU30" s="217" t="str">
        <f t="shared" si="273"/>
        <v/>
      </c>
      <c r="BV30" s="217" t="str">
        <f t="shared" si="273"/>
        <v/>
      </c>
      <c r="BW30" s="217" t="str">
        <f t="shared" si="273"/>
        <v/>
      </c>
      <c r="BX30" s="217" t="str">
        <f t="shared" si="273"/>
        <v/>
      </c>
      <c r="BY30" s="217">
        <f t="shared" si="273"/>
        <v>4</v>
      </c>
      <c r="BZ30" s="217" t="str">
        <f t="shared" si="273"/>
        <v/>
      </c>
      <c r="CA30" s="218" t="str">
        <f t="shared" si="273"/>
        <v/>
      </c>
      <c r="CB30" s="218" t="str">
        <f t="shared" ref="CB30:CH30" si="274">IF(Q30="B",Q40,"")</f>
        <v/>
      </c>
      <c r="CC30" s="218" t="str">
        <f t="shared" si="274"/>
        <v/>
      </c>
      <c r="CD30" s="218" t="str">
        <f t="shared" si="274"/>
        <v/>
      </c>
      <c r="CE30" s="218">
        <f t="shared" si="274"/>
        <v>3</v>
      </c>
      <c r="CF30" s="218">
        <f t="shared" si="274"/>
        <v>2</v>
      </c>
      <c r="CG30" s="218">
        <f t="shared" si="274"/>
        <v>1</v>
      </c>
      <c r="CH30" s="218" t="str">
        <f t="shared" si="274"/>
        <v/>
      </c>
      <c r="CI30" s="219" t="str">
        <f>IF(X30="B",X40,"")</f>
        <v/>
      </c>
      <c r="CJ30" s="48">
        <f t="shared" si="197"/>
        <v>13</v>
      </c>
      <c r="CK30" s="216" t="str">
        <f t="shared" ref="CK30:CU30" si="275">IF(E30="P",E40,"")</f>
        <v/>
      </c>
      <c r="CL30" s="217" t="str">
        <f t="shared" si="275"/>
        <v/>
      </c>
      <c r="CM30" s="217" t="str">
        <f t="shared" si="275"/>
        <v/>
      </c>
      <c r="CN30" s="217" t="str">
        <f t="shared" si="275"/>
        <v/>
      </c>
      <c r="CO30" s="217" t="str">
        <f t="shared" si="275"/>
        <v/>
      </c>
      <c r="CP30" s="217">
        <f t="shared" si="275"/>
        <v>0</v>
      </c>
      <c r="CQ30" s="217" t="str">
        <f t="shared" si="275"/>
        <v/>
      </c>
      <c r="CR30" s="217" t="str">
        <f t="shared" si="275"/>
        <v/>
      </c>
      <c r="CS30" s="217" t="str">
        <f t="shared" si="275"/>
        <v/>
      </c>
      <c r="CT30" s="217" t="str">
        <f t="shared" si="275"/>
        <v/>
      </c>
      <c r="CU30" s="217" t="str">
        <f t="shared" si="275"/>
        <v/>
      </c>
      <c r="CV30" s="217">
        <f t="shared" ref="CV30:DC30" si="276">IF(P30="P",P40,"")</f>
        <v>0</v>
      </c>
      <c r="CW30" s="217">
        <f t="shared" si="276"/>
        <v>0</v>
      </c>
      <c r="CX30" s="217" t="str">
        <f t="shared" si="276"/>
        <v/>
      </c>
      <c r="CY30" s="217" t="str">
        <f t="shared" si="276"/>
        <v/>
      </c>
      <c r="CZ30" s="217" t="str">
        <f t="shared" si="276"/>
        <v/>
      </c>
      <c r="DA30" s="217" t="str">
        <f t="shared" si="276"/>
        <v/>
      </c>
      <c r="DB30" s="217" t="str">
        <f t="shared" si="276"/>
        <v/>
      </c>
      <c r="DC30" s="217" t="str">
        <f t="shared" si="276"/>
        <v/>
      </c>
      <c r="DD30" s="219" t="str">
        <f>IF(X30="P",X40,"")</f>
        <v/>
      </c>
      <c r="DE30" s="48">
        <f t="shared" si="200"/>
        <v>0</v>
      </c>
      <c r="DG30" s="230">
        <f t="shared" si="201"/>
        <v>0</v>
      </c>
      <c r="DH30" s="218">
        <f t="shared" si="202"/>
        <v>3</v>
      </c>
      <c r="DI30" s="218">
        <f t="shared" si="203"/>
        <v>6</v>
      </c>
      <c r="DJ30" s="231">
        <f t="shared" si="204"/>
        <v>9</v>
      </c>
      <c r="DK30" s="232">
        <f>(SUM(DG30:DI30)/COUNT(E39:X39))</f>
        <v>0.45</v>
      </c>
      <c r="DL30" s="221">
        <f t="shared" si="227"/>
        <v>0</v>
      </c>
      <c r="DM30" s="233" t="e">
        <f t="shared" si="228"/>
        <v>#DIV/0!</v>
      </c>
      <c r="DN30" s="234">
        <f t="shared" si="205"/>
        <v>0</v>
      </c>
      <c r="DO30" s="235" t="e">
        <f t="shared" si="206"/>
        <v>#DIV/0!</v>
      </c>
      <c r="DP30" s="48">
        <f t="shared" si="207"/>
        <v>0</v>
      </c>
      <c r="DQ30" s="48">
        <f t="shared" si="208"/>
        <v>13</v>
      </c>
      <c r="DR30" s="48">
        <f t="shared" si="209"/>
        <v>19</v>
      </c>
      <c r="DS30" s="48">
        <f>SUM((DQ30/DJ30)-(D22))</f>
        <v>-0.55555555555555558</v>
      </c>
      <c r="DT30" s="48">
        <f>SUM((DR30/DJ30)-(D2))</f>
        <v>-0.2573099415204676</v>
      </c>
      <c r="DU30" s="236">
        <f t="shared" si="210"/>
        <v>-0.29824561403508798</v>
      </c>
      <c r="DW30" s="216" t="str">
        <f t="shared" ref="DW30:EP30" si="277">IF(E30="J",SUM((E40)-(E20)),"")</f>
        <v/>
      </c>
      <c r="DX30" s="217" t="str">
        <f t="shared" si="277"/>
        <v/>
      </c>
      <c r="DY30" s="217" t="str">
        <f t="shared" si="277"/>
        <v/>
      </c>
      <c r="DZ30" s="217" t="str">
        <f t="shared" si="277"/>
        <v/>
      </c>
      <c r="EA30" s="217" t="str">
        <f t="shared" si="277"/>
        <v/>
      </c>
      <c r="EB30" s="217" t="str">
        <f t="shared" si="277"/>
        <v/>
      </c>
      <c r="EC30" s="217" t="str">
        <f t="shared" si="277"/>
        <v/>
      </c>
      <c r="ED30" s="217" t="str">
        <f t="shared" si="277"/>
        <v/>
      </c>
      <c r="EE30" s="217" t="str">
        <f t="shared" si="277"/>
        <v/>
      </c>
      <c r="EF30" s="217" t="str">
        <f t="shared" si="277"/>
        <v/>
      </c>
      <c r="EG30" s="217" t="str">
        <f t="shared" si="277"/>
        <v/>
      </c>
      <c r="EH30" s="217" t="str">
        <f t="shared" si="277"/>
        <v/>
      </c>
      <c r="EI30" s="217" t="str">
        <f t="shared" si="277"/>
        <v/>
      </c>
      <c r="EJ30" s="217" t="str">
        <f t="shared" si="277"/>
        <v/>
      </c>
      <c r="EK30" s="217" t="str">
        <f t="shared" si="277"/>
        <v/>
      </c>
      <c r="EL30" s="217" t="str">
        <f t="shared" si="277"/>
        <v/>
      </c>
      <c r="EM30" s="217" t="str">
        <f t="shared" si="277"/>
        <v/>
      </c>
      <c r="EN30" s="217" t="str">
        <f t="shared" si="277"/>
        <v/>
      </c>
      <c r="EO30" s="217" t="str">
        <f t="shared" si="277"/>
        <v/>
      </c>
      <c r="EP30" s="220" t="str">
        <f t="shared" si="277"/>
        <v/>
      </c>
      <c r="EQ30" s="48">
        <f t="shared" si="212"/>
        <v>0</v>
      </c>
      <c r="ER30" s="216" t="str">
        <f t="shared" ref="ER30:FK30" si="278">IF(E30="LJ",SUM((E40)-(E20)),"")</f>
        <v/>
      </c>
      <c r="ES30" s="217" t="str">
        <f t="shared" si="278"/>
        <v/>
      </c>
      <c r="ET30" s="217" t="str">
        <f t="shared" si="278"/>
        <v/>
      </c>
      <c r="EU30" s="217" t="str">
        <f t="shared" si="278"/>
        <v/>
      </c>
      <c r="EV30" s="217" t="str">
        <f t="shared" si="278"/>
        <v/>
      </c>
      <c r="EW30" s="217" t="str">
        <f t="shared" si="278"/>
        <v/>
      </c>
      <c r="EX30" s="217" t="str">
        <f t="shared" si="278"/>
        <v/>
      </c>
      <c r="EY30" s="217" t="str">
        <f t="shared" si="278"/>
        <v/>
      </c>
      <c r="EZ30" s="217" t="str">
        <f t="shared" si="278"/>
        <v/>
      </c>
      <c r="FA30" s="217" t="str">
        <f t="shared" si="278"/>
        <v/>
      </c>
      <c r="FB30" s="217" t="str">
        <f t="shared" si="278"/>
        <v/>
      </c>
      <c r="FC30" s="217" t="str">
        <f t="shared" si="278"/>
        <v/>
      </c>
      <c r="FD30" s="217" t="str">
        <f t="shared" si="278"/>
        <v/>
      </c>
      <c r="FE30" s="217" t="str">
        <f t="shared" si="278"/>
        <v/>
      </c>
      <c r="FF30" s="217" t="str">
        <f t="shared" si="278"/>
        <v/>
      </c>
      <c r="FG30" s="217" t="str">
        <f t="shared" si="278"/>
        <v/>
      </c>
      <c r="FH30" s="217" t="str">
        <f t="shared" si="278"/>
        <v/>
      </c>
      <c r="FI30" s="217" t="str">
        <f t="shared" si="278"/>
        <v/>
      </c>
      <c r="FJ30" s="217" t="str">
        <f t="shared" si="278"/>
        <v/>
      </c>
      <c r="FK30" s="220" t="str">
        <f t="shared" si="278"/>
        <v/>
      </c>
      <c r="FL30" s="48">
        <f t="shared" si="214"/>
        <v>0</v>
      </c>
      <c r="FM30" s="216" t="str">
        <f t="shared" ref="FM30:GF30" si="279">IF(E30="B",E20,"")</f>
        <v/>
      </c>
      <c r="FN30" s="217" t="str">
        <f t="shared" si="279"/>
        <v/>
      </c>
      <c r="FO30" s="217" t="str">
        <f t="shared" si="279"/>
        <v/>
      </c>
      <c r="FP30" s="217">
        <f t="shared" si="279"/>
        <v>3</v>
      </c>
      <c r="FQ30" s="217">
        <f t="shared" si="279"/>
        <v>2</v>
      </c>
      <c r="FR30" s="217" t="str">
        <f t="shared" si="279"/>
        <v/>
      </c>
      <c r="FS30" s="217" t="str">
        <f t="shared" si="279"/>
        <v/>
      </c>
      <c r="FT30" s="217" t="str">
        <f t="shared" si="279"/>
        <v/>
      </c>
      <c r="FU30" s="217" t="str">
        <f t="shared" si="279"/>
        <v/>
      </c>
      <c r="FV30" s="217">
        <f t="shared" si="279"/>
        <v>0</v>
      </c>
      <c r="FW30" s="217" t="str">
        <f t="shared" si="279"/>
        <v/>
      </c>
      <c r="FX30" s="218" t="str">
        <f t="shared" si="279"/>
        <v/>
      </c>
      <c r="FY30" s="218" t="str">
        <f t="shared" si="279"/>
        <v/>
      </c>
      <c r="FZ30" s="218" t="str">
        <f t="shared" si="279"/>
        <v/>
      </c>
      <c r="GA30" s="218" t="str">
        <f t="shared" si="279"/>
        <v/>
      </c>
      <c r="GB30" s="218">
        <f t="shared" si="279"/>
        <v>2</v>
      </c>
      <c r="GC30" s="218">
        <f t="shared" si="279"/>
        <v>2</v>
      </c>
      <c r="GD30" s="218">
        <f t="shared" si="279"/>
        <v>4</v>
      </c>
      <c r="GE30" s="218" t="str">
        <f t="shared" si="279"/>
        <v/>
      </c>
      <c r="GF30" s="219" t="str">
        <f t="shared" si="279"/>
        <v/>
      </c>
      <c r="GG30" s="48">
        <f t="shared" si="216"/>
        <v>13</v>
      </c>
      <c r="GH30" s="216" t="str">
        <f t="shared" ref="GH30:HA30" si="280">IF(E30="P",E20,"")</f>
        <v/>
      </c>
      <c r="GI30" s="217" t="str">
        <f t="shared" si="280"/>
        <v/>
      </c>
      <c r="GJ30" s="217" t="str">
        <f t="shared" si="280"/>
        <v/>
      </c>
      <c r="GK30" s="217" t="str">
        <f t="shared" si="280"/>
        <v/>
      </c>
      <c r="GL30" s="217" t="str">
        <f t="shared" si="280"/>
        <v/>
      </c>
      <c r="GM30" s="217">
        <f t="shared" si="280"/>
        <v>2</v>
      </c>
      <c r="GN30" s="217" t="str">
        <f t="shared" si="280"/>
        <v/>
      </c>
      <c r="GO30" s="217" t="str">
        <f t="shared" si="280"/>
        <v/>
      </c>
      <c r="GP30" s="217" t="str">
        <f t="shared" si="280"/>
        <v/>
      </c>
      <c r="GQ30" s="217" t="str">
        <f t="shared" si="280"/>
        <v/>
      </c>
      <c r="GR30" s="217" t="str">
        <f t="shared" si="280"/>
        <v/>
      </c>
      <c r="GS30" s="218">
        <f t="shared" si="280"/>
        <v>0</v>
      </c>
      <c r="GT30" s="218">
        <f t="shared" si="280"/>
        <v>4</v>
      </c>
      <c r="GU30" s="218" t="str">
        <f t="shared" si="280"/>
        <v/>
      </c>
      <c r="GV30" s="218" t="str">
        <f t="shared" si="280"/>
        <v/>
      </c>
      <c r="GW30" s="218" t="str">
        <f t="shared" si="280"/>
        <v/>
      </c>
      <c r="GX30" s="218" t="str">
        <f t="shared" si="280"/>
        <v/>
      </c>
      <c r="GY30" s="218" t="str">
        <f t="shared" si="280"/>
        <v/>
      </c>
      <c r="GZ30" s="218" t="str">
        <f t="shared" si="280"/>
        <v/>
      </c>
      <c r="HA30" s="219" t="str">
        <f t="shared" si="280"/>
        <v/>
      </c>
      <c r="HB30" s="48">
        <f t="shared" si="218"/>
        <v>6</v>
      </c>
    </row>
    <row r="31" spans="1:210" s="215" customFormat="1" ht="20" customHeight="1" thickBot="1">
      <c r="A31" s="270">
        <f ca="1">('Game Summary'!B31)</f>
        <v>313</v>
      </c>
      <c r="B31" s="604" t="str">
        <f ca="1">('Game Summary'!C31)</f>
        <v>Black-Eyed Skeez</v>
      </c>
      <c r="C31" s="605"/>
      <c r="D31" s="606"/>
      <c r="E31" s="519"/>
      <c r="F31" s="520"/>
      <c r="G31" s="520"/>
      <c r="H31" s="520"/>
      <c r="I31" s="520"/>
      <c r="J31" s="520"/>
      <c r="K31" s="520"/>
      <c r="L31" s="520"/>
      <c r="M31" s="520"/>
      <c r="N31" s="520"/>
      <c r="O31" s="520"/>
      <c r="P31" s="218"/>
      <c r="Q31" s="231"/>
      <c r="R31" s="231"/>
      <c r="S31" s="231"/>
      <c r="T31" s="231"/>
      <c r="U31" s="231"/>
      <c r="V31" s="231"/>
      <c r="W31" s="231"/>
      <c r="X31" s="219"/>
      <c r="Z31" s="216" t="str">
        <f t="shared" ref="Z31:AK31" si="281">IF(E31="J",E40,"")</f>
        <v/>
      </c>
      <c r="AA31" s="217" t="str">
        <f t="shared" si="281"/>
        <v/>
      </c>
      <c r="AB31" s="217" t="str">
        <f t="shared" si="281"/>
        <v/>
      </c>
      <c r="AC31" s="217" t="str">
        <f t="shared" si="281"/>
        <v/>
      </c>
      <c r="AD31" s="217" t="str">
        <f t="shared" si="281"/>
        <v/>
      </c>
      <c r="AE31" s="217" t="str">
        <f t="shared" si="281"/>
        <v/>
      </c>
      <c r="AF31" s="217" t="str">
        <f t="shared" si="281"/>
        <v/>
      </c>
      <c r="AG31" s="217" t="str">
        <f t="shared" si="281"/>
        <v/>
      </c>
      <c r="AH31" s="217" t="str">
        <f t="shared" si="281"/>
        <v/>
      </c>
      <c r="AI31" s="217" t="str">
        <f t="shared" si="281"/>
        <v/>
      </c>
      <c r="AJ31" s="217" t="str">
        <f t="shared" si="281"/>
        <v/>
      </c>
      <c r="AK31" s="218" t="str">
        <f t="shared" si="281"/>
        <v/>
      </c>
      <c r="AL31" s="218" t="str">
        <f t="shared" ref="AL31:AS31" si="282">IF(Q31="J",Q40,"")</f>
        <v/>
      </c>
      <c r="AM31" s="218" t="str">
        <f t="shared" si="282"/>
        <v/>
      </c>
      <c r="AN31" s="218" t="str">
        <f t="shared" si="282"/>
        <v/>
      </c>
      <c r="AO31" s="218" t="str">
        <f t="shared" si="282"/>
        <v/>
      </c>
      <c r="AP31" s="218" t="str">
        <f t="shared" si="282"/>
        <v/>
      </c>
      <c r="AQ31" s="218" t="str">
        <f t="shared" si="282"/>
        <v/>
      </c>
      <c r="AR31" s="218" t="str">
        <f t="shared" si="282"/>
        <v/>
      </c>
      <c r="AS31" s="219" t="str">
        <f t="shared" si="282"/>
        <v/>
      </c>
      <c r="AT31" s="48">
        <f t="shared" si="191"/>
        <v>0</v>
      </c>
      <c r="AU31" s="216" t="str">
        <f t="shared" ref="AU31:BE31" si="283">IF(E31="LJ",E40,"")</f>
        <v/>
      </c>
      <c r="AV31" s="217" t="str">
        <f t="shared" si="283"/>
        <v/>
      </c>
      <c r="AW31" s="217" t="str">
        <f t="shared" si="283"/>
        <v/>
      </c>
      <c r="AX31" s="217" t="str">
        <f t="shared" si="283"/>
        <v/>
      </c>
      <c r="AY31" s="217" t="str">
        <f t="shared" si="283"/>
        <v/>
      </c>
      <c r="AZ31" s="217" t="str">
        <f t="shared" si="283"/>
        <v/>
      </c>
      <c r="BA31" s="217" t="str">
        <f t="shared" si="283"/>
        <v/>
      </c>
      <c r="BB31" s="217" t="str">
        <f t="shared" si="283"/>
        <v/>
      </c>
      <c r="BC31" s="217" t="str">
        <f t="shared" si="283"/>
        <v/>
      </c>
      <c r="BD31" s="217" t="str">
        <f t="shared" si="283"/>
        <v/>
      </c>
      <c r="BE31" s="217" t="str">
        <f t="shared" si="283"/>
        <v/>
      </c>
      <c r="BF31" s="217" t="str">
        <f t="shared" ref="BF31:BN31" si="284">IF(P31="LJ",P40,"")</f>
        <v/>
      </c>
      <c r="BG31" s="217" t="str">
        <f t="shared" si="284"/>
        <v/>
      </c>
      <c r="BH31" s="217" t="str">
        <f t="shared" si="284"/>
        <v/>
      </c>
      <c r="BI31" s="217" t="str">
        <f t="shared" si="284"/>
        <v/>
      </c>
      <c r="BJ31" s="217" t="str">
        <f t="shared" si="284"/>
        <v/>
      </c>
      <c r="BK31" s="217" t="str">
        <f t="shared" si="284"/>
        <v/>
      </c>
      <c r="BL31" s="217" t="str">
        <f t="shared" si="284"/>
        <v/>
      </c>
      <c r="BM31" s="217" t="str">
        <f t="shared" si="284"/>
        <v/>
      </c>
      <c r="BN31" s="220" t="str">
        <f t="shared" si="284"/>
        <v/>
      </c>
      <c r="BO31" s="48">
        <f t="shared" si="194"/>
        <v>0</v>
      </c>
      <c r="BP31" s="216" t="str">
        <f t="shared" ref="BP31:CA31" si="285">IF(E31="B",E40,"")</f>
        <v/>
      </c>
      <c r="BQ31" s="217" t="str">
        <f t="shared" si="285"/>
        <v/>
      </c>
      <c r="BR31" s="217" t="str">
        <f t="shared" si="285"/>
        <v/>
      </c>
      <c r="BS31" s="217" t="str">
        <f t="shared" si="285"/>
        <v/>
      </c>
      <c r="BT31" s="217" t="str">
        <f t="shared" si="285"/>
        <v/>
      </c>
      <c r="BU31" s="217" t="str">
        <f t="shared" si="285"/>
        <v/>
      </c>
      <c r="BV31" s="217" t="str">
        <f t="shared" si="285"/>
        <v/>
      </c>
      <c r="BW31" s="217" t="str">
        <f t="shared" si="285"/>
        <v/>
      </c>
      <c r="BX31" s="217" t="str">
        <f t="shared" si="285"/>
        <v/>
      </c>
      <c r="BY31" s="217" t="str">
        <f t="shared" si="285"/>
        <v/>
      </c>
      <c r="BZ31" s="217" t="str">
        <f t="shared" si="285"/>
        <v/>
      </c>
      <c r="CA31" s="218" t="str">
        <f t="shared" si="285"/>
        <v/>
      </c>
      <c r="CB31" s="218" t="str">
        <f t="shared" ref="CB31:CH31" si="286">IF(Q31="B",Q40,"")</f>
        <v/>
      </c>
      <c r="CC31" s="218" t="str">
        <f t="shared" si="286"/>
        <v/>
      </c>
      <c r="CD31" s="218" t="str">
        <f t="shared" si="286"/>
        <v/>
      </c>
      <c r="CE31" s="218" t="str">
        <f t="shared" si="286"/>
        <v/>
      </c>
      <c r="CF31" s="218" t="str">
        <f t="shared" si="286"/>
        <v/>
      </c>
      <c r="CG31" s="218" t="str">
        <f t="shared" si="286"/>
        <v/>
      </c>
      <c r="CH31" s="218" t="str">
        <f t="shared" si="286"/>
        <v/>
      </c>
      <c r="CI31" s="219" t="str">
        <f>IF(X31="B",X40,"")</f>
        <v/>
      </c>
      <c r="CJ31" s="48">
        <f t="shared" si="197"/>
        <v>0</v>
      </c>
      <c r="CK31" s="216" t="str">
        <f t="shared" ref="CK31:CU31" si="287">IF(E31="P",E40,"")</f>
        <v/>
      </c>
      <c r="CL31" s="217" t="str">
        <f t="shared" si="287"/>
        <v/>
      </c>
      <c r="CM31" s="217" t="str">
        <f t="shared" si="287"/>
        <v/>
      </c>
      <c r="CN31" s="217" t="str">
        <f t="shared" si="287"/>
        <v/>
      </c>
      <c r="CO31" s="217" t="str">
        <f t="shared" si="287"/>
        <v/>
      </c>
      <c r="CP31" s="217" t="str">
        <f t="shared" si="287"/>
        <v/>
      </c>
      <c r="CQ31" s="217" t="str">
        <f t="shared" si="287"/>
        <v/>
      </c>
      <c r="CR31" s="217" t="str">
        <f t="shared" si="287"/>
        <v/>
      </c>
      <c r="CS31" s="217" t="str">
        <f t="shared" si="287"/>
        <v/>
      </c>
      <c r="CT31" s="217" t="str">
        <f t="shared" si="287"/>
        <v/>
      </c>
      <c r="CU31" s="217" t="str">
        <f t="shared" si="287"/>
        <v/>
      </c>
      <c r="CV31" s="217" t="str">
        <f t="shared" ref="CV31:DC31" si="288">IF(P31="P",P40,"")</f>
        <v/>
      </c>
      <c r="CW31" s="217" t="str">
        <f t="shared" si="288"/>
        <v/>
      </c>
      <c r="CX31" s="217" t="str">
        <f t="shared" si="288"/>
        <v/>
      </c>
      <c r="CY31" s="217" t="str">
        <f t="shared" si="288"/>
        <v/>
      </c>
      <c r="CZ31" s="217" t="str">
        <f t="shared" si="288"/>
        <v/>
      </c>
      <c r="DA31" s="217" t="str">
        <f t="shared" si="288"/>
        <v/>
      </c>
      <c r="DB31" s="217" t="str">
        <f t="shared" si="288"/>
        <v/>
      </c>
      <c r="DC31" s="217" t="str">
        <f t="shared" si="288"/>
        <v/>
      </c>
      <c r="DD31" s="219" t="str">
        <f>IF(X31="P",X40,"")</f>
        <v/>
      </c>
      <c r="DE31" s="48">
        <f t="shared" si="200"/>
        <v>0</v>
      </c>
      <c r="DG31" s="230">
        <f t="shared" si="201"/>
        <v>0</v>
      </c>
      <c r="DH31" s="218">
        <f t="shared" si="202"/>
        <v>0</v>
      </c>
      <c r="DI31" s="218">
        <f t="shared" si="203"/>
        <v>0</v>
      </c>
      <c r="DJ31" s="231">
        <f t="shared" si="204"/>
        <v>0</v>
      </c>
      <c r="DK31" s="232">
        <f>(SUM(DG31:DI31)/COUNT(E39:X39))</f>
        <v>0</v>
      </c>
      <c r="DL31" s="221">
        <f t="shared" si="227"/>
        <v>0</v>
      </c>
      <c r="DM31" s="233" t="e">
        <f t="shared" si="228"/>
        <v>#DIV/0!</v>
      </c>
      <c r="DN31" s="234">
        <f t="shared" si="205"/>
        <v>0</v>
      </c>
      <c r="DO31" s="235" t="e">
        <f t="shared" si="206"/>
        <v>#DIV/0!</v>
      </c>
      <c r="DP31" s="48">
        <f t="shared" si="207"/>
        <v>0</v>
      </c>
      <c r="DQ31" s="48">
        <f t="shared" si="208"/>
        <v>0</v>
      </c>
      <c r="DR31" s="48">
        <f t="shared" si="209"/>
        <v>0</v>
      </c>
      <c r="DS31" s="48" t="e">
        <f>SUM((DQ31/DJ31)-(D22))</f>
        <v>#DIV/0!</v>
      </c>
      <c r="DT31" s="48" t="e">
        <f>SUM((DR31/DJ31)-(D2))</f>
        <v>#DIV/0!</v>
      </c>
      <c r="DU31" s="236" t="e">
        <f t="shared" si="210"/>
        <v>#DIV/0!</v>
      </c>
      <c r="DW31" s="216" t="str">
        <f t="shared" ref="DW31:EP31" si="289">IF(E31="J",SUM((E40)-(E20)),"")</f>
        <v/>
      </c>
      <c r="DX31" s="217" t="str">
        <f t="shared" si="289"/>
        <v/>
      </c>
      <c r="DY31" s="217" t="str">
        <f t="shared" si="289"/>
        <v/>
      </c>
      <c r="DZ31" s="217" t="str">
        <f t="shared" si="289"/>
        <v/>
      </c>
      <c r="EA31" s="217" t="str">
        <f t="shared" si="289"/>
        <v/>
      </c>
      <c r="EB31" s="217" t="str">
        <f t="shared" si="289"/>
        <v/>
      </c>
      <c r="EC31" s="217" t="str">
        <f t="shared" si="289"/>
        <v/>
      </c>
      <c r="ED31" s="217" t="str">
        <f t="shared" si="289"/>
        <v/>
      </c>
      <c r="EE31" s="217" t="str">
        <f t="shared" si="289"/>
        <v/>
      </c>
      <c r="EF31" s="217" t="str">
        <f t="shared" si="289"/>
        <v/>
      </c>
      <c r="EG31" s="217" t="str">
        <f t="shared" si="289"/>
        <v/>
      </c>
      <c r="EH31" s="217" t="str">
        <f t="shared" si="289"/>
        <v/>
      </c>
      <c r="EI31" s="217" t="str">
        <f t="shared" si="289"/>
        <v/>
      </c>
      <c r="EJ31" s="217" t="str">
        <f t="shared" si="289"/>
        <v/>
      </c>
      <c r="EK31" s="217" t="str">
        <f t="shared" si="289"/>
        <v/>
      </c>
      <c r="EL31" s="217" t="str">
        <f t="shared" si="289"/>
        <v/>
      </c>
      <c r="EM31" s="217" t="str">
        <f t="shared" si="289"/>
        <v/>
      </c>
      <c r="EN31" s="217" t="str">
        <f t="shared" si="289"/>
        <v/>
      </c>
      <c r="EO31" s="217" t="str">
        <f t="shared" si="289"/>
        <v/>
      </c>
      <c r="EP31" s="220" t="str">
        <f t="shared" si="289"/>
        <v/>
      </c>
      <c r="EQ31" s="48">
        <f t="shared" si="212"/>
        <v>0</v>
      </c>
      <c r="ER31" s="216" t="str">
        <f t="shared" ref="ER31:FK31" si="290">IF(E31="LJ",SUM((E40)-(E20)),"")</f>
        <v/>
      </c>
      <c r="ES31" s="217" t="str">
        <f t="shared" si="290"/>
        <v/>
      </c>
      <c r="ET31" s="217" t="str">
        <f t="shared" si="290"/>
        <v/>
      </c>
      <c r="EU31" s="217" t="str">
        <f t="shared" si="290"/>
        <v/>
      </c>
      <c r="EV31" s="217" t="str">
        <f t="shared" si="290"/>
        <v/>
      </c>
      <c r="EW31" s="217" t="str">
        <f t="shared" si="290"/>
        <v/>
      </c>
      <c r="EX31" s="217" t="str">
        <f t="shared" si="290"/>
        <v/>
      </c>
      <c r="EY31" s="217" t="str">
        <f t="shared" si="290"/>
        <v/>
      </c>
      <c r="EZ31" s="217" t="str">
        <f t="shared" si="290"/>
        <v/>
      </c>
      <c r="FA31" s="217" t="str">
        <f t="shared" si="290"/>
        <v/>
      </c>
      <c r="FB31" s="217" t="str">
        <f t="shared" si="290"/>
        <v/>
      </c>
      <c r="FC31" s="217" t="str">
        <f t="shared" si="290"/>
        <v/>
      </c>
      <c r="FD31" s="217" t="str">
        <f t="shared" si="290"/>
        <v/>
      </c>
      <c r="FE31" s="217" t="str">
        <f t="shared" si="290"/>
        <v/>
      </c>
      <c r="FF31" s="217" t="str">
        <f t="shared" si="290"/>
        <v/>
      </c>
      <c r="FG31" s="217" t="str">
        <f t="shared" si="290"/>
        <v/>
      </c>
      <c r="FH31" s="217" t="str">
        <f t="shared" si="290"/>
        <v/>
      </c>
      <c r="FI31" s="217" t="str">
        <f t="shared" si="290"/>
        <v/>
      </c>
      <c r="FJ31" s="217" t="str">
        <f t="shared" si="290"/>
        <v/>
      </c>
      <c r="FK31" s="220" t="str">
        <f t="shared" si="290"/>
        <v/>
      </c>
      <c r="FL31" s="48">
        <f t="shared" si="214"/>
        <v>0</v>
      </c>
      <c r="FM31" s="216" t="str">
        <f t="shared" ref="FM31:GF31" si="291">IF(E31="B",E20,"")</f>
        <v/>
      </c>
      <c r="FN31" s="217" t="str">
        <f t="shared" si="291"/>
        <v/>
      </c>
      <c r="FO31" s="217" t="str">
        <f t="shared" si="291"/>
        <v/>
      </c>
      <c r="FP31" s="217" t="str">
        <f t="shared" si="291"/>
        <v/>
      </c>
      <c r="FQ31" s="217" t="str">
        <f t="shared" si="291"/>
        <v/>
      </c>
      <c r="FR31" s="217" t="str">
        <f t="shared" si="291"/>
        <v/>
      </c>
      <c r="FS31" s="217" t="str">
        <f t="shared" si="291"/>
        <v/>
      </c>
      <c r="FT31" s="217" t="str">
        <f t="shared" si="291"/>
        <v/>
      </c>
      <c r="FU31" s="217" t="str">
        <f t="shared" si="291"/>
        <v/>
      </c>
      <c r="FV31" s="217" t="str">
        <f t="shared" si="291"/>
        <v/>
      </c>
      <c r="FW31" s="217" t="str">
        <f t="shared" si="291"/>
        <v/>
      </c>
      <c r="FX31" s="218" t="str">
        <f t="shared" si="291"/>
        <v/>
      </c>
      <c r="FY31" s="218" t="str">
        <f t="shared" si="291"/>
        <v/>
      </c>
      <c r="FZ31" s="218" t="str">
        <f t="shared" si="291"/>
        <v/>
      </c>
      <c r="GA31" s="218" t="str">
        <f t="shared" si="291"/>
        <v/>
      </c>
      <c r="GB31" s="218" t="str">
        <f t="shared" si="291"/>
        <v/>
      </c>
      <c r="GC31" s="218" t="str">
        <f t="shared" si="291"/>
        <v/>
      </c>
      <c r="GD31" s="218" t="str">
        <f t="shared" si="291"/>
        <v/>
      </c>
      <c r="GE31" s="218" t="str">
        <f t="shared" si="291"/>
        <v/>
      </c>
      <c r="GF31" s="219" t="str">
        <f t="shared" si="291"/>
        <v/>
      </c>
      <c r="GG31" s="48">
        <f t="shared" si="216"/>
        <v>0</v>
      </c>
      <c r="GH31" s="216" t="str">
        <f t="shared" ref="GH31:HA31" si="292">IF(E31="P",E20,"")</f>
        <v/>
      </c>
      <c r="GI31" s="217" t="str">
        <f t="shared" si="292"/>
        <v/>
      </c>
      <c r="GJ31" s="217" t="str">
        <f t="shared" si="292"/>
        <v/>
      </c>
      <c r="GK31" s="217" t="str">
        <f t="shared" si="292"/>
        <v/>
      </c>
      <c r="GL31" s="217" t="str">
        <f t="shared" si="292"/>
        <v/>
      </c>
      <c r="GM31" s="217" t="str">
        <f t="shared" si="292"/>
        <v/>
      </c>
      <c r="GN31" s="217" t="str">
        <f t="shared" si="292"/>
        <v/>
      </c>
      <c r="GO31" s="217" t="str">
        <f t="shared" si="292"/>
        <v/>
      </c>
      <c r="GP31" s="217" t="str">
        <f t="shared" si="292"/>
        <v/>
      </c>
      <c r="GQ31" s="217" t="str">
        <f t="shared" si="292"/>
        <v/>
      </c>
      <c r="GR31" s="217" t="str">
        <f t="shared" si="292"/>
        <v/>
      </c>
      <c r="GS31" s="218" t="str">
        <f t="shared" si="292"/>
        <v/>
      </c>
      <c r="GT31" s="218" t="str">
        <f t="shared" si="292"/>
        <v/>
      </c>
      <c r="GU31" s="218" t="str">
        <f t="shared" si="292"/>
        <v/>
      </c>
      <c r="GV31" s="218" t="str">
        <f t="shared" si="292"/>
        <v/>
      </c>
      <c r="GW31" s="218" t="str">
        <f t="shared" si="292"/>
        <v/>
      </c>
      <c r="GX31" s="218" t="str">
        <f t="shared" si="292"/>
        <v/>
      </c>
      <c r="GY31" s="218" t="str">
        <f t="shared" si="292"/>
        <v/>
      </c>
      <c r="GZ31" s="218" t="str">
        <f t="shared" si="292"/>
        <v/>
      </c>
      <c r="HA31" s="219" t="str">
        <f t="shared" si="292"/>
        <v/>
      </c>
      <c r="HB31" s="48">
        <f t="shared" si="218"/>
        <v>0</v>
      </c>
    </row>
    <row r="32" spans="1:210" s="215" customFormat="1" ht="20" customHeight="1" thickBot="1">
      <c r="A32" s="270">
        <f ca="1">('Game Summary'!B32)</f>
        <v>420</v>
      </c>
      <c r="B32" s="604" t="str">
        <f ca="1">('Game Summary'!C32)</f>
        <v>Wanda Throwdown</v>
      </c>
      <c r="C32" s="605"/>
      <c r="D32" s="606"/>
      <c r="E32" s="519" t="s">
        <v>172</v>
      </c>
      <c r="F32" s="520"/>
      <c r="G32" s="520"/>
      <c r="H32" s="520" t="s">
        <v>172</v>
      </c>
      <c r="I32" s="520"/>
      <c r="J32" s="520"/>
      <c r="K32" s="520" t="s">
        <v>172</v>
      </c>
      <c r="L32" s="520"/>
      <c r="M32" s="520"/>
      <c r="N32" s="520" t="s">
        <v>172</v>
      </c>
      <c r="O32" s="520"/>
      <c r="P32" s="218"/>
      <c r="Q32" s="231" t="s">
        <v>172</v>
      </c>
      <c r="R32" s="231"/>
      <c r="S32" s="231"/>
      <c r="T32" s="231" t="s">
        <v>172</v>
      </c>
      <c r="U32" s="231"/>
      <c r="V32" s="231"/>
      <c r="W32" s="231" t="s">
        <v>172</v>
      </c>
      <c r="X32" s="219"/>
      <c r="Z32" s="216" t="str">
        <f t="shared" ref="Z32:AK32" si="293">IF(E32="J",E40,"")</f>
        <v/>
      </c>
      <c r="AA32" s="217" t="str">
        <f t="shared" si="293"/>
        <v/>
      </c>
      <c r="AB32" s="217" t="str">
        <f t="shared" si="293"/>
        <v/>
      </c>
      <c r="AC32" s="217" t="str">
        <f t="shared" si="293"/>
        <v/>
      </c>
      <c r="AD32" s="217" t="str">
        <f t="shared" si="293"/>
        <v/>
      </c>
      <c r="AE32" s="217" t="str">
        <f t="shared" si="293"/>
        <v/>
      </c>
      <c r="AF32" s="217" t="str">
        <f t="shared" si="293"/>
        <v/>
      </c>
      <c r="AG32" s="217" t="str">
        <f t="shared" si="293"/>
        <v/>
      </c>
      <c r="AH32" s="217" t="str">
        <f t="shared" si="293"/>
        <v/>
      </c>
      <c r="AI32" s="217" t="str">
        <f t="shared" si="293"/>
        <v/>
      </c>
      <c r="AJ32" s="217" t="str">
        <f t="shared" si="293"/>
        <v/>
      </c>
      <c r="AK32" s="218" t="str">
        <f t="shared" si="293"/>
        <v/>
      </c>
      <c r="AL32" s="218" t="str">
        <f t="shared" ref="AL32:AS32" si="294">IF(Q32="J",Q40,"")</f>
        <v/>
      </c>
      <c r="AM32" s="218" t="str">
        <f t="shared" si="294"/>
        <v/>
      </c>
      <c r="AN32" s="218" t="str">
        <f t="shared" si="294"/>
        <v/>
      </c>
      <c r="AO32" s="218" t="str">
        <f t="shared" si="294"/>
        <v/>
      </c>
      <c r="AP32" s="218" t="str">
        <f t="shared" si="294"/>
        <v/>
      </c>
      <c r="AQ32" s="218" t="str">
        <f t="shared" si="294"/>
        <v/>
      </c>
      <c r="AR32" s="218" t="str">
        <f t="shared" si="294"/>
        <v/>
      </c>
      <c r="AS32" s="219" t="str">
        <f t="shared" si="294"/>
        <v/>
      </c>
      <c r="AT32" s="48">
        <f t="shared" si="191"/>
        <v>0</v>
      </c>
      <c r="AU32" s="216" t="str">
        <f t="shared" ref="AU32:BE32" si="295">IF(E32="LJ",E40,"")</f>
        <v/>
      </c>
      <c r="AV32" s="217" t="str">
        <f t="shared" si="295"/>
        <v/>
      </c>
      <c r="AW32" s="217" t="str">
        <f t="shared" si="295"/>
        <v/>
      </c>
      <c r="AX32" s="217" t="str">
        <f t="shared" si="295"/>
        <v/>
      </c>
      <c r="AY32" s="217" t="str">
        <f t="shared" si="295"/>
        <v/>
      </c>
      <c r="AZ32" s="217" t="str">
        <f t="shared" si="295"/>
        <v/>
      </c>
      <c r="BA32" s="217" t="str">
        <f t="shared" si="295"/>
        <v/>
      </c>
      <c r="BB32" s="217" t="str">
        <f t="shared" si="295"/>
        <v/>
      </c>
      <c r="BC32" s="217" t="str">
        <f t="shared" si="295"/>
        <v/>
      </c>
      <c r="BD32" s="217" t="str">
        <f t="shared" si="295"/>
        <v/>
      </c>
      <c r="BE32" s="217" t="str">
        <f t="shared" si="295"/>
        <v/>
      </c>
      <c r="BF32" s="217" t="str">
        <f t="shared" ref="BF32:BN32" si="296">IF(P32="LJ",P40,"")</f>
        <v/>
      </c>
      <c r="BG32" s="217" t="str">
        <f t="shared" si="296"/>
        <v/>
      </c>
      <c r="BH32" s="217" t="str">
        <f t="shared" si="296"/>
        <v/>
      </c>
      <c r="BI32" s="217" t="str">
        <f t="shared" si="296"/>
        <v/>
      </c>
      <c r="BJ32" s="217" t="str">
        <f t="shared" si="296"/>
        <v/>
      </c>
      <c r="BK32" s="217" t="str">
        <f t="shared" si="296"/>
        <v/>
      </c>
      <c r="BL32" s="217" t="str">
        <f t="shared" si="296"/>
        <v/>
      </c>
      <c r="BM32" s="217" t="str">
        <f t="shared" si="296"/>
        <v/>
      </c>
      <c r="BN32" s="220" t="str">
        <f t="shared" si="296"/>
        <v/>
      </c>
      <c r="BO32" s="48">
        <f t="shared" si="194"/>
        <v>0</v>
      </c>
      <c r="BP32" s="216">
        <f t="shared" ref="BP32:CA32" si="297">IF(E32="B",E40,"")</f>
        <v>0</v>
      </c>
      <c r="BQ32" s="217" t="str">
        <f t="shared" si="297"/>
        <v/>
      </c>
      <c r="BR32" s="217" t="str">
        <f t="shared" si="297"/>
        <v/>
      </c>
      <c r="BS32" s="217">
        <f t="shared" si="297"/>
        <v>0</v>
      </c>
      <c r="BT32" s="217" t="str">
        <f t="shared" si="297"/>
        <v/>
      </c>
      <c r="BU32" s="217" t="str">
        <f t="shared" si="297"/>
        <v/>
      </c>
      <c r="BV32" s="217">
        <f t="shared" si="297"/>
        <v>0</v>
      </c>
      <c r="BW32" s="217" t="str">
        <f t="shared" si="297"/>
        <v/>
      </c>
      <c r="BX32" s="217" t="str">
        <f t="shared" si="297"/>
        <v/>
      </c>
      <c r="BY32" s="217">
        <f t="shared" si="297"/>
        <v>4</v>
      </c>
      <c r="BZ32" s="217" t="str">
        <f t="shared" si="297"/>
        <v/>
      </c>
      <c r="CA32" s="218" t="str">
        <f t="shared" si="297"/>
        <v/>
      </c>
      <c r="CB32" s="218">
        <f t="shared" ref="CB32:CH32" si="298">IF(Q32="B",Q40,"")</f>
        <v>0</v>
      </c>
      <c r="CC32" s="218" t="str">
        <f t="shared" si="298"/>
        <v/>
      </c>
      <c r="CD32" s="218" t="str">
        <f t="shared" si="298"/>
        <v/>
      </c>
      <c r="CE32" s="218">
        <f t="shared" si="298"/>
        <v>3</v>
      </c>
      <c r="CF32" s="218" t="str">
        <f t="shared" si="298"/>
        <v/>
      </c>
      <c r="CG32" s="218" t="str">
        <f t="shared" si="298"/>
        <v/>
      </c>
      <c r="CH32" s="218">
        <f t="shared" si="298"/>
        <v>7</v>
      </c>
      <c r="CI32" s="219" t="str">
        <f>IF(X32="B",X40,"")</f>
        <v/>
      </c>
      <c r="CJ32" s="48">
        <f t="shared" si="197"/>
        <v>14</v>
      </c>
      <c r="CK32" s="216" t="str">
        <f t="shared" ref="CK32:CU32" si="299">IF(E32="P",E40,"")</f>
        <v/>
      </c>
      <c r="CL32" s="217" t="str">
        <f t="shared" si="299"/>
        <v/>
      </c>
      <c r="CM32" s="217" t="str">
        <f t="shared" si="299"/>
        <v/>
      </c>
      <c r="CN32" s="217" t="str">
        <f t="shared" si="299"/>
        <v/>
      </c>
      <c r="CO32" s="217" t="str">
        <f t="shared" si="299"/>
        <v/>
      </c>
      <c r="CP32" s="217" t="str">
        <f t="shared" si="299"/>
        <v/>
      </c>
      <c r="CQ32" s="217" t="str">
        <f t="shared" si="299"/>
        <v/>
      </c>
      <c r="CR32" s="217" t="str">
        <f t="shared" si="299"/>
        <v/>
      </c>
      <c r="CS32" s="217" t="str">
        <f t="shared" si="299"/>
        <v/>
      </c>
      <c r="CT32" s="217" t="str">
        <f t="shared" si="299"/>
        <v/>
      </c>
      <c r="CU32" s="217" t="str">
        <f t="shared" si="299"/>
        <v/>
      </c>
      <c r="CV32" s="217" t="str">
        <f t="shared" ref="CV32:DC32" si="300">IF(P32="P",P40,"")</f>
        <v/>
      </c>
      <c r="CW32" s="217" t="str">
        <f t="shared" si="300"/>
        <v/>
      </c>
      <c r="CX32" s="217" t="str">
        <f t="shared" si="300"/>
        <v/>
      </c>
      <c r="CY32" s="217" t="str">
        <f t="shared" si="300"/>
        <v/>
      </c>
      <c r="CZ32" s="217" t="str">
        <f t="shared" si="300"/>
        <v/>
      </c>
      <c r="DA32" s="217" t="str">
        <f t="shared" si="300"/>
        <v/>
      </c>
      <c r="DB32" s="217" t="str">
        <f t="shared" si="300"/>
        <v/>
      </c>
      <c r="DC32" s="217" t="str">
        <f t="shared" si="300"/>
        <v/>
      </c>
      <c r="DD32" s="219" t="str">
        <f>IF(X32="P",X40,"")</f>
        <v/>
      </c>
      <c r="DE32" s="48">
        <f t="shared" si="200"/>
        <v>0</v>
      </c>
      <c r="DG32" s="230">
        <f t="shared" si="201"/>
        <v>0</v>
      </c>
      <c r="DH32" s="218">
        <f t="shared" ref="DH32:DH38" si="301">COUNTIF(E32:X32,"P")</f>
        <v>0</v>
      </c>
      <c r="DI32" s="218">
        <f t="shared" si="203"/>
        <v>7</v>
      </c>
      <c r="DJ32" s="231">
        <f t="shared" si="204"/>
        <v>7</v>
      </c>
      <c r="DK32" s="232">
        <f>(SUM(DG32:DI32)/COUNT(E39:X39))</f>
        <v>0.35</v>
      </c>
      <c r="DL32" s="221">
        <f t="shared" si="227"/>
        <v>0</v>
      </c>
      <c r="DM32" s="233" t="e">
        <f t="shared" si="228"/>
        <v>#DIV/0!</v>
      </c>
      <c r="DN32" s="234">
        <f t="shared" si="205"/>
        <v>0</v>
      </c>
      <c r="DO32" s="235" t="e">
        <f t="shared" si="206"/>
        <v>#DIV/0!</v>
      </c>
      <c r="DP32" s="48">
        <f t="shared" si="207"/>
        <v>0</v>
      </c>
      <c r="DQ32" s="48">
        <f t="shared" si="208"/>
        <v>14</v>
      </c>
      <c r="DR32" s="48">
        <f t="shared" si="209"/>
        <v>18</v>
      </c>
      <c r="DS32" s="48">
        <f>SUM((DQ32/DJ32)-(D22))</f>
        <v>0</v>
      </c>
      <c r="DT32" s="48">
        <f>SUM((DR32/DJ32)-(D2))</f>
        <v>0.20300751879699286</v>
      </c>
      <c r="DU32" s="236">
        <f t="shared" si="210"/>
        <v>-0.20300751879699286</v>
      </c>
      <c r="DW32" s="216" t="str">
        <f t="shared" ref="DW32:EP32" si="302">IF(E32="J",SUM((E40)-(E20)),"")</f>
        <v/>
      </c>
      <c r="DX32" s="217" t="str">
        <f t="shared" si="302"/>
        <v/>
      </c>
      <c r="DY32" s="217" t="str">
        <f t="shared" si="302"/>
        <v/>
      </c>
      <c r="DZ32" s="217" t="str">
        <f t="shared" si="302"/>
        <v/>
      </c>
      <c r="EA32" s="217" t="str">
        <f t="shared" si="302"/>
        <v/>
      </c>
      <c r="EB32" s="217" t="str">
        <f t="shared" si="302"/>
        <v/>
      </c>
      <c r="EC32" s="217" t="str">
        <f t="shared" si="302"/>
        <v/>
      </c>
      <c r="ED32" s="217" t="str">
        <f t="shared" si="302"/>
        <v/>
      </c>
      <c r="EE32" s="217" t="str">
        <f t="shared" si="302"/>
        <v/>
      </c>
      <c r="EF32" s="217" t="str">
        <f t="shared" si="302"/>
        <v/>
      </c>
      <c r="EG32" s="217" t="str">
        <f t="shared" si="302"/>
        <v/>
      </c>
      <c r="EH32" s="217" t="str">
        <f t="shared" si="302"/>
        <v/>
      </c>
      <c r="EI32" s="217" t="str">
        <f t="shared" si="302"/>
        <v/>
      </c>
      <c r="EJ32" s="217" t="str">
        <f t="shared" si="302"/>
        <v/>
      </c>
      <c r="EK32" s="217" t="str">
        <f t="shared" si="302"/>
        <v/>
      </c>
      <c r="EL32" s="217" t="str">
        <f t="shared" si="302"/>
        <v/>
      </c>
      <c r="EM32" s="217" t="str">
        <f t="shared" si="302"/>
        <v/>
      </c>
      <c r="EN32" s="217" t="str">
        <f t="shared" si="302"/>
        <v/>
      </c>
      <c r="EO32" s="217" t="str">
        <f t="shared" si="302"/>
        <v/>
      </c>
      <c r="EP32" s="220" t="str">
        <f t="shared" si="302"/>
        <v/>
      </c>
      <c r="EQ32" s="48">
        <f t="shared" si="212"/>
        <v>0</v>
      </c>
      <c r="ER32" s="216" t="str">
        <f t="shared" ref="ER32:FK32" si="303">IF(E32="LJ",SUM((E40)-(E20)),"")</f>
        <v/>
      </c>
      <c r="ES32" s="217" t="str">
        <f t="shared" si="303"/>
        <v/>
      </c>
      <c r="ET32" s="217" t="str">
        <f t="shared" si="303"/>
        <v/>
      </c>
      <c r="EU32" s="217" t="str">
        <f t="shared" si="303"/>
        <v/>
      </c>
      <c r="EV32" s="217" t="str">
        <f t="shared" si="303"/>
        <v/>
      </c>
      <c r="EW32" s="217" t="str">
        <f t="shared" si="303"/>
        <v/>
      </c>
      <c r="EX32" s="217" t="str">
        <f t="shared" si="303"/>
        <v/>
      </c>
      <c r="EY32" s="217" t="str">
        <f t="shared" si="303"/>
        <v/>
      </c>
      <c r="EZ32" s="217" t="str">
        <f t="shared" si="303"/>
        <v/>
      </c>
      <c r="FA32" s="217" t="str">
        <f t="shared" si="303"/>
        <v/>
      </c>
      <c r="FB32" s="217" t="str">
        <f t="shared" si="303"/>
        <v/>
      </c>
      <c r="FC32" s="217" t="str">
        <f t="shared" si="303"/>
        <v/>
      </c>
      <c r="FD32" s="217" t="str">
        <f t="shared" si="303"/>
        <v/>
      </c>
      <c r="FE32" s="217" t="str">
        <f t="shared" si="303"/>
        <v/>
      </c>
      <c r="FF32" s="217" t="str">
        <f t="shared" si="303"/>
        <v/>
      </c>
      <c r="FG32" s="217" t="str">
        <f t="shared" si="303"/>
        <v/>
      </c>
      <c r="FH32" s="217" t="str">
        <f t="shared" si="303"/>
        <v/>
      </c>
      <c r="FI32" s="217" t="str">
        <f t="shared" si="303"/>
        <v/>
      </c>
      <c r="FJ32" s="217" t="str">
        <f t="shared" si="303"/>
        <v/>
      </c>
      <c r="FK32" s="220" t="str">
        <f t="shared" si="303"/>
        <v/>
      </c>
      <c r="FL32" s="48">
        <f t="shared" si="214"/>
        <v>0</v>
      </c>
      <c r="FM32" s="216">
        <f t="shared" ref="FM32:GF32" si="304">IF(E32="B",E20,"")</f>
        <v>9</v>
      </c>
      <c r="FN32" s="217" t="str">
        <f t="shared" si="304"/>
        <v/>
      </c>
      <c r="FO32" s="217" t="str">
        <f t="shared" si="304"/>
        <v/>
      </c>
      <c r="FP32" s="217">
        <f t="shared" si="304"/>
        <v>3</v>
      </c>
      <c r="FQ32" s="217" t="str">
        <f t="shared" si="304"/>
        <v/>
      </c>
      <c r="FR32" s="217" t="str">
        <f t="shared" si="304"/>
        <v/>
      </c>
      <c r="FS32" s="217">
        <f t="shared" si="304"/>
        <v>0</v>
      </c>
      <c r="FT32" s="217" t="str">
        <f t="shared" si="304"/>
        <v/>
      </c>
      <c r="FU32" s="217" t="str">
        <f t="shared" si="304"/>
        <v/>
      </c>
      <c r="FV32" s="217">
        <f t="shared" si="304"/>
        <v>0</v>
      </c>
      <c r="FW32" s="217" t="str">
        <f t="shared" si="304"/>
        <v/>
      </c>
      <c r="FX32" s="218" t="str">
        <f t="shared" si="304"/>
        <v/>
      </c>
      <c r="FY32" s="218">
        <f t="shared" si="304"/>
        <v>4</v>
      </c>
      <c r="FZ32" s="218" t="str">
        <f t="shared" si="304"/>
        <v/>
      </c>
      <c r="GA32" s="218" t="str">
        <f t="shared" si="304"/>
        <v/>
      </c>
      <c r="GB32" s="218">
        <f t="shared" si="304"/>
        <v>2</v>
      </c>
      <c r="GC32" s="218" t="str">
        <f t="shared" si="304"/>
        <v/>
      </c>
      <c r="GD32" s="218" t="str">
        <f t="shared" si="304"/>
        <v/>
      </c>
      <c r="GE32" s="218">
        <f t="shared" si="304"/>
        <v>0</v>
      </c>
      <c r="GF32" s="219" t="str">
        <f t="shared" si="304"/>
        <v/>
      </c>
      <c r="GG32" s="48">
        <f t="shared" si="216"/>
        <v>18</v>
      </c>
      <c r="GH32" s="216" t="str">
        <f t="shared" ref="GH32:HA32" si="305">IF(E32="P",E20,"")</f>
        <v/>
      </c>
      <c r="GI32" s="217" t="str">
        <f t="shared" si="305"/>
        <v/>
      </c>
      <c r="GJ32" s="217" t="str">
        <f t="shared" si="305"/>
        <v/>
      </c>
      <c r="GK32" s="217" t="str">
        <f t="shared" si="305"/>
        <v/>
      </c>
      <c r="GL32" s="217" t="str">
        <f t="shared" si="305"/>
        <v/>
      </c>
      <c r="GM32" s="217" t="str">
        <f t="shared" si="305"/>
        <v/>
      </c>
      <c r="GN32" s="217" t="str">
        <f t="shared" si="305"/>
        <v/>
      </c>
      <c r="GO32" s="217" t="str">
        <f t="shared" si="305"/>
        <v/>
      </c>
      <c r="GP32" s="217" t="str">
        <f t="shared" si="305"/>
        <v/>
      </c>
      <c r="GQ32" s="217" t="str">
        <f t="shared" si="305"/>
        <v/>
      </c>
      <c r="GR32" s="217" t="str">
        <f t="shared" si="305"/>
        <v/>
      </c>
      <c r="GS32" s="218" t="str">
        <f t="shared" si="305"/>
        <v/>
      </c>
      <c r="GT32" s="218" t="str">
        <f t="shared" si="305"/>
        <v/>
      </c>
      <c r="GU32" s="218" t="str">
        <f t="shared" si="305"/>
        <v/>
      </c>
      <c r="GV32" s="218" t="str">
        <f t="shared" si="305"/>
        <v/>
      </c>
      <c r="GW32" s="218" t="str">
        <f t="shared" si="305"/>
        <v/>
      </c>
      <c r="GX32" s="218" t="str">
        <f t="shared" si="305"/>
        <v/>
      </c>
      <c r="GY32" s="218" t="str">
        <f t="shared" si="305"/>
        <v/>
      </c>
      <c r="GZ32" s="218" t="str">
        <f t="shared" si="305"/>
        <v/>
      </c>
      <c r="HA32" s="219" t="str">
        <f t="shared" si="305"/>
        <v/>
      </c>
      <c r="HB32" s="48">
        <f t="shared" si="218"/>
        <v>0</v>
      </c>
    </row>
    <row r="33" spans="1:210" s="215" customFormat="1" ht="20" customHeight="1" thickBot="1">
      <c r="A33" s="270">
        <f ca="1">('Game Summary'!B33)</f>
        <v>616</v>
      </c>
      <c r="B33" s="604" t="str">
        <f ca="1">('Game Summary'!C33)</f>
        <v>Dirty Bomb</v>
      </c>
      <c r="C33" s="605"/>
      <c r="D33" s="606"/>
      <c r="E33" s="519" t="s">
        <v>172</v>
      </c>
      <c r="F33" s="520"/>
      <c r="G33" s="520" t="s">
        <v>173</v>
      </c>
      <c r="H33" s="520"/>
      <c r="I33" s="520" t="s">
        <v>172</v>
      </c>
      <c r="J33" s="520" t="s">
        <v>172</v>
      </c>
      <c r="K33" s="520" t="s">
        <v>172</v>
      </c>
      <c r="L33" s="520"/>
      <c r="M33" s="520" t="s">
        <v>173</v>
      </c>
      <c r="N33" s="520"/>
      <c r="O33" s="520" t="s">
        <v>172</v>
      </c>
      <c r="P33" s="218"/>
      <c r="Q33" s="231"/>
      <c r="R33" s="231"/>
      <c r="S33" s="231" t="s">
        <v>173</v>
      </c>
      <c r="T33" s="231"/>
      <c r="U33" s="231"/>
      <c r="V33" s="231"/>
      <c r="W33" s="231" t="s">
        <v>172</v>
      </c>
      <c r="X33" s="219"/>
      <c r="Z33" s="216" t="str">
        <f t="shared" ref="Z33:AK33" si="306">IF(E33="J",E40,"")</f>
        <v/>
      </c>
      <c r="AA33" s="217" t="str">
        <f t="shared" si="306"/>
        <v/>
      </c>
      <c r="AB33" s="217">
        <f t="shared" si="306"/>
        <v>0</v>
      </c>
      <c r="AC33" s="217" t="str">
        <f t="shared" si="306"/>
        <v/>
      </c>
      <c r="AD33" s="217" t="str">
        <f t="shared" si="306"/>
        <v/>
      </c>
      <c r="AE33" s="217" t="str">
        <f t="shared" si="306"/>
        <v/>
      </c>
      <c r="AF33" s="217" t="str">
        <f t="shared" si="306"/>
        <v/>
      </c>
      <c r="AG33" s="217" t="str">
        <f t="shared" si="306"/>
        <v/>
      </c>
      <c r="AH33" s="217">
        <f t="shared" si="306"/>
        <v>4</v>
      </c>
      <c r="AI33" s="217" t="str">
        <f t="shared" si="306"/>
        <v/>
      </c>
      <c r="AJ33" s="217" t="str">
        <f t="shared" si="306"/>
        <v/>
      </c>
      <c r="AK33" s="218" t="str">
        <f t="shared" si="306"/>
        <v/>
      </c>
      <c r="AL33" s="218" t="str">
        <f t="shared" ref="AL33:AS33" si="307">IF(Q33="J",Q40,"")</f>
        <v/>
      </c>
      <c r="AM33" s="218" t="str">
        <f t="shared" si="307"/>
        <v/>
      </c>
      <c r="AN33" s="218">
        <f t="shared" si="307"/>
        <v>0</v>
      </c>
      <c r="AO33" s="218" t="str">
        <f t="shared" si="307"/>
        <v/>
      </c>
      <c r="AP33" s="218" t="str">
        <f t="shared" si="307"/>
        <v/>
      </c>
      <c r="AQ33" s="218" t="str">
        <f t="shared" si="307"/>
        <v/>
      </c>
      <c r="AR33" s="218" t="str">
        <f t="shared" si="307"/>
        <v/>
      </c>
      <c r="AS33" s="219" t="str">
        <f t="shared" si="307"/>
        <v/>
      </c>
      <c r="AT33" s="48">
        <f t="shared" si="191"/>
        <v>4</v>
      </c>
      <c r="AU33" s="216" t="str">
        <f t="shared" ref="AU33:BE33" si="308">IF(E33="LJ",E40,"")</f>
        <v/>
      </c>
      <c r="AV33" s="217" t="str">
        <f t="shared" si="308"/>
        <v/>
      </c>
      <c r="AW33" s="217" t="str">
        <f t="shared" si="308"/>
        <v/>
      </c>
      <c r="AX33" s="217" t="str">
        <f t="shared" si="308"/>
        <v/>
      </c>
      <c r="AY33" s="217" t="str">
        <f t="shared" si="308"/>
        <v/>
      </c>
      <c r="AZ33" s="217" t="str">
        <f t="shared" si="308"/>
        <v/>
      </c>
      <c r="BA33" s="217" t="str">
        <f t="shared" si="308"/>
        <v/>
      </c>
      <c r="BB33" s="217" t="str">
        <f t="shared" si="308"/>
        <v/>
      </c>
      <c r="BC33" s="217" t="str">
        <f t="shared" si="308"/>
        <v/>
      </c>
      <c r="BD33" s="217" t="str">
        <f t="shared" si="308"/>
        <v/>
      </c>
      <c r="BE33" s="217" t="str">
        <f t="shared" si="308"/>
        <v/>
      </c>
      <c r="BF33" s="217" t="str">
        <f t="shared" ref="BF33:BN33" si="309">IF(P33="LJ",P40,"")</f>
        <v/>
      </c>
      <c r="BG33" s="217" t="str">
        <f t="shared" si="309"/>
        <v/>
      </c>
      <c r="BH33" s="217" t="str">
        <f t="shared" si="309"/>
        <v/>
      </c>
      <c r="BI33" s="217" t="str">
        <f t="shared" si="309"/>
        <v/>
      </c>
      <c r="BJ33" s="217" t="str">
        <f t="shared" si="309"/>
        <v/>
      </c>
      <c r="BK33" s="217" t="str">
        <f t="shared" si="309"/>
        <v/>
      </c>
      <c r="BL33" s="217" t="str">
        <f t="shared" si="309"/>
        <v/>
      </c>
      <c r="BM33" s="217" t="str">
        <f t="shared" si="309"/>
        <v/>
      </c>
      <c r="BN33" s="220" t="str">
        <f t="shared" si="309"/>
        <v/>
      </c>
      <c r="BO33" s="48">
        <f t="shared" si="194"/>
        <v>0</v>
      </c>
      <c r="BP33" s="216">
        <f t="shared" ref="BP33:CA33" si="310">IF(E33="B",E40,"")</f>
        <v>0</v>
      </c>
      <c r="BQ33" s="217" t="str">
        <f t="shared" si="310"/>
        <v/>
      </c>
      <c r="BR33" s="217" t="str">
        <f t="shared" si="310"/>
        <v/>
      </c>
      <c r="BS33" s="217" t="str">
        <f t="shared" si="310"/>
        <v/>
      </c>
      <c r="BT33" s="217">
        <f t="shared" si="310"/>
        <v>3</v>
      </c>
      <c r="BU33" s="217">
        <f t="shared" si="310"/>
        <v>0</v>
      </c>
      <c r="BV33" s="217">
        <f t="shared" si="310"/>
        <v>0</v>
      </c>
      <c r="BW33" s="217" t="str">
        <f t="shared" si="310"/>
        <v/>
      </c>
      <c r="BX33" s="217" t="str">
        <f t="shared" si="310"/>
        <v/>
      </c>
      <c r="BY33" s="217" t="str">
        <f t="shared" si="310"/>
        <v/>
      </c>
      <c r="BZ33" s="217">
        <f t="shared" si="310"/>
        <v>4</v>
      </c>
      <c r="CA33" s="218" t="str">
        <f t="shared" si="310"/>
        <v/>
      </c>
      <c r="CB33" s="218" t="str">
        <f t="shared" ref="CB33:CH33" si="311">IF(Q33="B",Q40,"")</f>
        <v/>
      </c>
      <c r="CC33" s="218" t="str">
        <f t="shared" si="311"/>
        <v/>
      </c>
      <c r="CD33" s="218" t="str">
        <f t="shared" si="311"/>
        <v/>
      </c>
      <c r="CE33" s="218" t="str">
        <f t="shared" si="311"/>
        <v/>
      </c>
      <c r="CF33" s="218" t="str">
        <f t="shared" si="311"/>
        <v/>
      </c>
      <c r="CG33" s="218" t="str">
        <f t="shared" si="311"/>
        <v/>
      </c>
      <c r="CH33" s="218">
        <f t="shared" si="311"/>
        <v>7</v>
      </c>
      <c r="CI33" s="219" t="str">
        <f>IF(X33="B",X40,"")</f>
        <v/>
      </c>
      <c r="CJ33" s="48">
        <f t="shared" si="197"/>
        <v>14</v>
      </c>
      <c r="CK33" s="216" t="str">
        <f t="shared" ref="CK33:CU33" si="312">IF(E33="P",E40,"")</f>
        <v/>
      </c>
      <c r="CL33" s="217" t="str">
        <f t="shared" si="312"/>
        <v/>
      </c>
      <c r="CM33" s="217" t="str">
        <f t="shared" si="312"/>
        <v/>
      </c>
      <c r="CN33" s="217" t="str">
        <f t="shared" si="312"/>
        <v/>
      </c>
      <c r="CO33" s="217" t="str">
        <f t="shared" si="312"/>
        <v/>
      </c>
      <c r="CP33" s="217" t="str">
        <f t="shared" si="312"/>
        <v/>
      </c>
      <c r="CQ33" s="217" t="str">
        <f t="shared" si="312"/>
        <v/>
      </c>
      <c r="CR33" s="217" t="str">
        <f t="shared" si="312"/>
        <v/>
      </c>
      <c r="CS33" s="217" t="str">
        <f t="shared" si="312"/>
        <v/>
      </c>
      <c r="CT33" s="217" t="str">
        <f t="shared" si="312"/>
        <v/>
      </c>
      <c r="CU33" s="217" t="str">
        <f t="shared" si="312"/>
        <v/>
      </c>
      <c r="CV33" s="217" t="str">
        <f t="shared" ref="CV33:DC33" si="313">IF(P33="P",P40,"")</f>
        <v/>
      </c>
      <c r="CW33" s="217" t="str">
        <f t="shared" si="313"/>
        <v/>
      </c>
      <c r="CX33" s="217" t="str">
        <f t="shared" si="313"/>
        <v/>
      </c>
      <c r="CY33" s="217" t="str">
        <f t="shared" si="313"/>
        <v/>
      </c>
      <c r="CZ33" s="217" t="str">
        <f t="shared" si="313"/>
        <v/>
      </c>
      <c r="DA33" s="217" t="str">
        <f t="shared" si="313"/>
        <v/>
      </c>
      <c r="DB33" s="217" t="str">
        <f t="shared" si="313"/>
        <v/>
      </c>
      <c r="DC33" s="217" t="str">
        <f t="shared" si="313"/>
        <v/>
      </c>
      <c r="DD33" s="219" t="str">
        <f>IF(X33="P",X40,"")</f>
        <v/>
      </c>
      <c r="DE33" s="48">
        <f t="shared" si="200"/>
        <v>0</v>
      </c>
      <c r="DG33" s="230">
        <f t="shared" si="201"/>
        <v>3</v>
      </c>
      <c r="DH33" s="237">
        <f t="shared" si="301"/>
        <v>0</v>
      </c>
      <c r="DI33" s="237">
        <f t="shared" si="203"/>
        <v>6</v>
      </c>
      <c r="DJ33" s="238">
        <f t="shared" si="204"/>
        <v>6</v>
      </c>
      <c r="DK33" s="239">
        <f>(SUM(DG33:DI33)/COUNT(E39:X39))</f>
        <v>0.45</v>
      </c>
      <c r="DL33" s="221">
        <f t="shared" si="227"/>
        <v>0</v>
      </c>
      <c r="DM33" s="240">
        <f t="shared" si="228"/>
        <v>0</v>
      </c>
      <c r="DN33" s="234">
        <f t="shared" si="205"/>
        <v>4</v>
      </c>
      <c r="DO33" s="241">
        <f t="shared" si="206"/>
        <v>1.3333333333333333</v>
      </c>
      <c r="DP33" s="48">
        <f t="shared" si="207"/>
        <v>-5</v>
      </c>
      <c r="DQ33" s="48">
        <f t="shared" si="208"/>
        <v>14</v>
      </c>
      <c r="DR33" s="48">
        <f t="shared" si="209"/>
        <v>13</v>
      </c>
      <c r="DS33" s="48">
        <f>SUM((DQ33/DJ33)-(D22))</f>
        <v>0.33333333333333348</v>
      </c>
      <c r="DT33" s="48">
        <f>SUM((DR33/DJ33)-(D2))</f>
        <v>-0.20175438596491224</v>
      </c>
      <c r="DU33" s="236">
        <f t="shared" si="210"/>
        <v>0.53508771929824572</v>
      </c>
      <c r="DW33" s="216" t="str">
        <f t="shared" ref="DW33:EP33" si="314">IF(E33="J",SUM((E40)-(E20)),"")</f>
        <v/>
      </c>
      <c r="DX33" s="217" t="str">
        <f t="shared" si="314"/>
        <v/>
      </c>
      <c r="DY33" s="217">
        <f t="shared" si="314"/>
        <v>-4</v>
      </c>
      <c r="DZ33" s="217" t="str">
        <f t="shared" si="314"/>
        <v/>
      </c>
      <c r="EA33" s="217" t="str">
        <f t="shared" si="314"/>
        <v/>
      </c>
      <c r="EB33" s="217" t="str">
        <f t="shared" si="314"/>
        <v/>
      </c>
      <c r="EC33" s="217" t="str">
        <f t="shared" si="314"/>
        <v/>
      </c>
      <c r="ED33" s="217" t="str">
        <f t="shared" si="314"/>
        <v/>
      </c>
      <c r="EE33" s="217">
        <f t="shared" si="314"/>
        <v>2</v>
      </c>
      <c r="EF33" s="217" t="str">
        <f t="shared" si="314"/>
        <v/>
      </c>
      <c r="EG33" s="217" t="str">
        <f t="shared" si="314"/>
        <v/>
      </c>
      <c r="EH33" s="217" t="str">
        <f t="shared" si="314"/>
        <v/>
      </c>
      <c r="EI33" s="217" t="str">
        <f t="shared" si="314"/>
        <v/>
      </c>
      <c r="EJ33" s="217" t="str">
        <f t="shared" si="314"/>
        <v/>
      </c>
      <c r="EK33" s="217">
        <f t="shared" si="314"/>
        <v>-3</v>
      </c>
      <c r="EL33" s="217" t="str">
        <f t="shared" si="314"/>
        <v/>
      </c>
      <c r="EM33" s="217" t="str">
        <f t="shared" si="314"/>
        <v/>
      </c>
      <c r="EN33" s="217" t="str">
        <f t="shared" si="314"/>
        <v/>
      </c>
      <c r="EO33" s="217" t="str">
        <f t="shared" si="314"/>
        <v/>
      </c>
      <c r="EP33" s="220" t="str">
        <f t="shared" si="314"/>
        <v/>
      </c>
      <c r="EQ33" s="48">
        <f t="shared" si="212"/>
        <v>-5</v>
      </c>
      <c r="ER33" s="216" t="str">
        <f t="shared" ref="ER33:FK33" si="315">IF(E33="LJ",SUM((E40)-(E20)),"")</f>
        <v/>
      </c>
      <c r="ES33" s="217" t="str">
        <f t="shared" si="315"/>
        <v/>
      </c>
      <c r="ET33" s="217" t="str">
        <f t="shared" si="315"/>
        <v/>
      </c>
      <c r="EU33" s="217" t="str">
        <f t="shared" si="315"/>
        <v/>
      </c>
      <c r="EV33" s="217" t="str">
        <f t="shared" si="315"/>
        <v/>
      </c>
      <c r="EW33" s="217" t="str">
        <f t="shared" si="315"/>
        <v/>
      </c>
      <c r="EX33" s="217" t="str">
        <f t="shared" si="315"/>
        <v/>
      </c>
      <c r="EY33" s="217" t="str">
        <f t="shared" si="315"/>
        <v/>
      </c>
      <c r="EZ33" s="217" t="str">
        <f t="shared" si="315"/>
        <v/>
      </c>
      <c r="FA33" s="217" t="str">
        <f t="shared" si="315"/>
        <v/>
      </c>
      <c r="FB33" s="217" t="str">
        <f t="shared" si="315"/>
        <v/>
      </c>
      <c r="FC33" s="217" t="str">
        <f t="shared" si="315"/>
        <v/>
      </c>
      <c r="FD33" s="217" t="str">
        <f t="shared" si="315"/>
        <v/>
      </c>
      <c r="FE33" s="217" t="str">
        <f t="shared" si="315"/>
        <v/>
      </c>
      <c r="FF33" s="217" t="str">
        <f t="shared" si="315"/>
        <v/>
      </c>
      <c r="FG33" s="217" t="str">
        <f t="shared" si="315"/>
        <v/>
      </c>
      <c r="FH33" s="217" t="str">
        <f t="shared" si="315"/>
        <v/>
      </c>
      <c r="FI33" s="217" t="str">
        <f t="shared" si="315"/>
        <v/>
      </c>
      <c r="FJ33" s="217" t="str">
        <f t="shared" si="315"/>
        <v/>
      </c>
      <c r="FK33" s="220" t="str">
        <f t="shared" si="315"/>
        <v/>
      </c>
      <c r="FL33" s="48">
        <f t="shared" si="214"/>
        <v>0</v>
      </c>
      <c r="FM33" s="216">
        <f t="shared" ref="FM33:GF33" si="316">IF(E33="B",E20,"")</f>
        <v>9</v>
      </c>
      <c r="FN33" s="217" t="str">
        <f t="shared" si="316"/>
        <v/>
      </c>
      <c r="FO33" s="217" t="str">
        <f t="shared" si="316"/>
        <v/>
      </c>
      <c r="FP33" s="217" t="str">
        <f t="shared" si="316"/>
        <v/>
      </c>
      <c r="FQ33" s="217">
        <f t="shared" si="316"/>
        <v>2</v>
      </c>
      <c r="FR33" s="217">
        <f t="shared" si="316"/>
        <v>2</v>
      </c>
      <c r="FS33" s="217">
        <f t="shared" si="316"/>
        <v>0</v>
      </c>
      <c r="FT33" s="217" t="str">
        <f t="shared" si="316"/>
        <v/>
      </c>
      <c r="FU33" s="217" t="str">
        <f t="shared" si="316"/>
        <v/>
      </c>
      <c r="FV33" s="217" t="str">
        <f t="shared" si="316"/>
        <v/>
      </c>
      <c r="FW33" s="217">
        <f t="shared" si="316"/>
        <v>0</v>
      </c>
      <c r="FX33" s="218" t="str">
        <f t="shared" si="316"/>
        <v/>
      </c>
      <c r="FY33" s="218" t="str">
        <f t="shared" si="316"/>
        <v/>
      </c>
      <c r="FZ33" s="218" t="str">
        <f t="shared" si="316"/>
        <v/>
      </c>
      <c r="GA33" s="218" t="str">
        <f t="shared" si="316"/>
        <v/>
      </c>
      <c r="GB33" s="218" t="str">
        <f t="shared" si="316"/>
        <v/>
      </c>
      <c r="GC33" s="218" t="str">
        <f t="shared" si="316"/>
        <v/>
      </c>
      <c r="GD33" s="218" t="str">
        <f t="shared" si="316"/>
        <v/>
      </c>
      <c r="GE33" s="218">
        <f t="shared" si="316"/>
        <v>0</v>
      </c>
      <c r="GF33" s="219" t="str">
        <f t="shared" si="316"/>
        <v/>
      </c>
      <c r="GG33" s="48">
        <f t="shared" si="216"/>
        <v>13</v>
      </c>
      <c r="GH33" s="216" t="str">
        <f t="shared" ref="GH33:HA33" si="317">IF(E33="P",E20,"")</f>
        <v/>
      </c>
      <c r="GI33" s="217" t="str">
        <f t="shared" si="317"/>
        <v/>
      </c>
      <c r="GJ33" s="217" t="str">
        <f t="shared" si="317"/>
        <v/>
      </c>
      <c r="GK33" s="217" t="str">
        <f t="shared" si="317"/>
        <v/>
      </c>
      <c r="GL33" s="217" t="str">
        <f t="shared" si="317"/>
        <v/>
      </c>
      <c r="GM33" s="217" t="str">
        <f t="shared" si="317"/>
        <v/>
      </c>
      <c r="GN33" s="217" t="str">
        <f t="shared" si="317"/>
        <v/>
      </c>
      <c r="GO33" s="217" t="str">
        <f t="shared" si="317"/>
        <v/>
      </c>
      <c r="GP33" s="217" t="str">
        <f t="shared" si="317"/>
        <v/>
      </c>
      <c r="GQ33" s="217" t="str">
        <f t="shared" si="317"/>
        <v/>
      </c>
      <c r="GR33" s="217" t="str">
        <f t="shared" si="317"/>
        <v/>
      </c>
      <c r="GS33" s="218" t="str">
        <f t="shared" si="317"/>
        <v/>
      </c>
      <c r="GT33" s="218" t="str">
        <f t="shared" si="317"/>
        <v/>
      </c>
      <c r="GU33" s="218" t="str">
        <f t="shared" si="317"/>
        <v/>
      </c>
      <c r="GV33" s="218" t="str">
        <f t="shared" si="317"/>
        <v/>
      </c>
      <c r="GW33" s="218" t="str">
        <f t="shared" si="317"/>
        <v/>
      </c>
      <c r="GX33" s="218" t="str">
        <f t="shared" si="317"/>
        <v/>
      </c>
      <c r="GY33" s="218" t="str">
        <f t="shared" si="317"/>
        <v/>
      </c>
      <c r="GZ33" s="218" t="str">
        <f t="shared" si="317"/>
        <v/>
      </c>
      <c r="HA33" s="219" t="str">
        <f t="shared" si="317"/>
        <v/>
      </c>
      <c r="HB33" s="48">
        <f t="shared" si="218"/>
        <v>0</v>
      </c>
    </row>
    <row r="34" spans="1:210" s="215" customFormat="1" ht="20" customHeight="1" thickBot="1">
      <c r="A34" s="270">
        <f ca="1">('Game Summary'!B34)</f>
        <v>1337</v>
      </c>
      <c r="B34" s="604" t="str">
        <f ca="1">('Game Summary'!C34)</f>
        <v>Riot Nrrd</v>
      </c>
      <c r="C34" s="605"/>
      <c r="D34" s="606"/>
      <c r="E34" s="519"/>
      <c r="F34" s="520"/>
      <c r="G34" s="520" t="s">
        <v>172</v>
      </c>
      <c r="H34" s="520"/>
      <c r="I34" s="520"/>
      <c r="J34" s="520"/>
      <c r="K34" s="520"/>
      <c r="L34" s="520"/>
      <c r="M34" s="520"/>
      <c r="N34" s="520"/>
      <c r="O34" s="520"/>
      <c r="P34" s="218"/>
      <c r="Q34" s="231"/>
      <c r="R34" s="231"/>
      <c r="S34" s="231"/>
      <c r="T34" s="231"/>
      <c r="U34" s="231"/>
      <c r="V34" s="231"/>
      <c r="W34" s="231"/>
      <c r="X34" s="219"/>
      <c r="Z34" s="216" t="str">
        <f t="shared" ref="Z34:AK34" si="318">IF(E34="J",E40,"")</f>
        <v/>
      </c>
      <c r="AA34" s="217" t="str">
        <f t="shared" si="318"/>
        <v/>
      </c>
      <c r="AB34" s="217" t="str">
        <f t="shared" si="318"/>
        <v/>
      </c>
      <c r="AC34" s="217" t="str">
        <f t="shared" si="318"/>
        <v/>
      </c>
      <c r="AD34" s="217" t="str">
        <f t="shared" si="318"/>
        <v/>
      </c>
      <c r="AE34" s="217" t="str">
        <f t="shared" si="318"/>
        <v/>
      </c>
      <c r="AF34" s="217" t="str">
        <f t="shared" si="318"/>
        <v/>
      </c>
      <c r="AG34" s="217" t="str">
        <f t="shared" si="318"/>
        <v/>
      </c>
      <c r="AH34" s="217" t="str">
        <f t="shared" si="318"/>
        <v/>
      </c>
      <c r="AI34" s="217" t="str">
        <f t="shared" si="318"/>
        <v/>
      </c>
      <c r="AJ34" s="217" t="str">
        <f t="shared" si="318"/>
        <v/>
      </c>
      <c r="AK34" s="218" t="str">
        <f t="shared" si="318"/>
        <v/>
      </c>
      <c r="AL34" s="218" t="str">
        <f t="shared" ref="AL34:AS34" si="319">IF(Q34="J",Q40,"")</f>
        <v/>
      </c>
      <c r="AM34" s="218" t="str">
        <f t="shared" si="319"/>
        <v/>
      </c>
      <c r="AN34" s="218" t="str">
        <f t="shared" si="319"/>
        <v/>
      </c>
      <c r="AO34" s="218" t="str">
        <f t="shared" si="319"/>
        <v/>
      </c>
      <c r="AP34" s="218" t="str">
        <f t="shared" si="319"/>
        <v/>
      </c>
      <c r="AQ34" s="218" t="str">
        <f t="shared" si="319"/>
        <v/>
      </c>
      <c r="AR34" s="218" t="str">
        <f t="shared" si="319"/>
        <v/>
      </c>
      <c r="AS34" s="219" t="str">
        <f t="shared" si="319"/>
        <v/>
      </c>
      <c r="AT34" s="48">
        <f t="shared" si="191"/>
        <v>0</v>
      </c>
      <c r="AU34" s="216" t="str">
        <f t="shared" ref="AU34:BE34" si="320">IF(E34="LJ",E40,"")</f>
        <v/>
      </c>
      <c r="AV34" s="217" t="str">
        <f t="shared" si="320"/>
        <v/>
      </c>
      <c r="AW34" s="217" t="str">
        <f t="shared" si="320"/>
        <v/>
      </c>
      <c r="AX34" s="217" t="str">
        <f t="shared" si="320"/>
        <v/>
      </c>
      <c r="AY34" s="217" t="str">
        <f t="shared" si="320"/>
        <v/>
      </c>
      <c r="AZ34" s="217" t="str">
        <f t="shared" si="320"/>
        <v/>
      </c>
      <c r="BA34" s="217" t="str">
        <f t="shared" si="320"/>
        <v/>
      </c>
      <c r="BB34" s="217" t="str">
        <f t="shared" si="320"/>
        <v/>
      </c>
      <c r="BC34" s="217" t="str">
        <f t="shared" si="320"/>
        <v/>
      </c>
      <c r="BD34" s="217" t="str">
        <f t="shared" si="320"/>
        <v/>
      </c>
      <c r="BE34" s="217" t="str">
        <f t="shared" si="320"/>
        <v/>
      </c>
      <c r="BF34" s="217" t="str">
        <f t="shared" ref="BF34:BN34" si="321">IF(P34="LJ",P40,"")</f>
        <v/>
      </c>
      <c r="BG34" s="217" t="str">
        <f t="shared" si="321"/>
        <v/>
      </c>
      <c r="BH34" s="217" t="str">
        <f t="shared" si="321"/>
        <v/>
      </c>
      <c r="BI34" s="217" t="str">
        <f t="shared" si="321"/>
        <v/>
      </c>
      <c r="BJ34" s="217" t="str">
        <f t="shared" si="321"/>
        <v/>
      </c>
      <c r="BK34" s="217" t="str">
        <f t="shared" si="321"/>
        <v/>
      </c>
      <c r="BL34" s="217" t="str">
        <f t="shared" si="321"/>
        <v/>
      </c>
      <c r="BM34" s="217" t="str">
        <f t="shared" si="321"/>
        <v/>
      </c>
      <c r="BN34" s="220" t="str">
        <f t="shared" si="321"/>
        <v/>
      </c>
      <c r="BO34" s="48">
        <f t="shared" si="194"/>
        <v>0</v>
      </c>
      <c r="BP34" s="216" t="str">
        <f t="shared" ref="BP34:CA34" si="322">IF(E34="B",E40,"")</f>
        <v/>
      </c>
      <c r="BQ34" s="217" t="str">
        <f t="shared" si="322"/>
        <v/>
      </c>
      <c r="BR34" s="217">
        <f t="shared" si="322"/>
        <v>0</v>
      </c>
      <c r="BS34" s="217" t="str">
        <f t="shared" si="322"/>
        <v/>
      </c>
      <c r="BT34" s="217" t="str">
        <f t="shared" si="322"/>
        <v/>
      </c>
      <c r="BU34" s="217" t="str">
        <f t="shared" si="322"/>
        <v/>
      </c>
      <c r="BV34" s="217" t="str">
        <f t="shared" si="322"/>
        <v/>
      </c>
      <c r="BW34" s="217" t="str">
        <f t="shared" si="322"/>
        <v/>
      </c>
      <c r="BX34" s="217" t="str">
        <f t="shared" si="322"/>
        <v/>
      </c>
      <c r="BY34" s="217" t="str">
        <f t="shared" si="322"/>
        <v/>
      </c>
      <c r="BZ34" s="217" t="str">
        <f t="shared" si="322"/>
        <v/>
      </c>
      <c r="CA34" s="218" t="str">
        <f t="shared" si="322"/>
        <v/>
      </c>
      <c r="CB34" s="218" t="str">
        <f t="shared" ref="CB34:CH34" si="323">IF(Q34="B",Q40,"")</f>
        <v/>
      </c>
      <c r="CC34" s="218" t="str">
        <f t="shared" si="323"/>
        <v/>
      </c>
      <c r="CD34" s="218" t="str">
        <f t="shared" si="323"/>
        <v/>
      </c>
      <c r="CE34" s="218" t="str">
        <f t="shared" si="323"/>
        <v/>
      </c>
      <c r="CF34" s="218" t="str">
        <f t="shared" si="323"/>
        <v/>
      </c>
      <c r="CG34" s="218" t="str">
        <f t="shared" si="323"/>
        <v/>
      </c>
      <c r="CH34" s="218" t="str">
        <f t="shared" si="323"/>
        <v/>
      </c>
      <c r="CI34" s="219" t="str">
        <f>IF(X34="B",X40,"")</f>
        <v/>
      </c>
      <c r="CJ34" s="48">
        <f t="shared" si="197"/>
        <v>0</v>
      </c>
      <c r="CK34" s="216" t="str">
        <f t="shared" ref="CK34:CU34" si="324">IF(E34="P",E40,"")</f>
        <v/>
      </c>
      <c r="CL34" s="217" t="str">
        <f t="shared" si="324"/>
        <v/>
      </c>
      <c r="CM34" s="217" t="str">
        <f t="shared" si="324"/>
        <v/>
      </c>
      <c r="CN34" s="217" t="str">
        <f t="shared" si="324"/>
        <v/>
      </c>
      <c r="CO34" s="217" t="str">
        <f t="shared" si="324"/>
        <v/>
      </c>
      <c r="CP34" s="217" t="str">
        <f t="shared" si="324"/>
        <v/>
      </c>
      <c r="CQ34" s="217" t="str">
        <f t="shared" si="324"/>
        <v/>
      </c>
      <c r="CR34" s="217" t="str">
        <f t="shared" si="324"/>
        <v/>
      </c>
      <c r="CS34" s="217" t="str">
        <f t="shared" si="324"/>
        <v/>
      </c>
      <c r="CT34" s="217" t="str">
        <f t="shared" si="324"/>
        <v/>
      </c>
      <c r="CU34" s="217" t="str">
        <f t="shared" si="324"/>
        <v/>
      </c>
      <c r="CV34" s="217" t="str">
        <f t="shared" ref="CV34:DC34" si="325">IF(P34="P",P40,"")</f>
        <v/>
      </c>
      <c r="CW34" s="217" t="str">
        <f t="shared" si="325"/>
        <v/>
      </c>
      <c r="CX34" s="217" t="str">
        <f t="shared" si="325"/>
        <v/>
      </c>
      <c r="CY34" s="217" t="str">
        <f t="shared" si="325"/>
        <v/>
      </c>
      <c r="CZ34" s="217" t="str">
        <f t="shared" si="325"/>
        <v/>
      </c>
      <c r="DA34" s="217" t="str">
        <f t="shared" si="325"/>
        <v/>
      </c>
      <c r="DB34" s="217" t="str">
        <f t="shared" si="325"/>
        <v/>
      </c>
      <c r="DC34" s="217" t="str">
        <f t="shared" si="325"/>
        <v/>
      </c>
      <c r="DD34" s="219" t="str">
        <f>IF(X34="P",X40,"")</f>
        <v/>
      </c>
      <c r="DE34" s="48">
        <f t="shared" si="200"/>
        <v>0</v>
      </c>
      <c r="DG34" s="230">
        <f t="shared" si="201"/>
        <v>0</v>
      </c>
      <c r="DH34" s="237">
        <f t="shared" si="301"/>
        <v>0</v>
      </c>
      <c r="DI34" s="237">
        <f t="shared" si="203"/>
        <v>1</v>
      </c>
      <c r="DJ34" s="238">
        <f t="shared" si="204"/>
        <v>1</v>
      </c>
      <c r="DK34" s="239">
        <f>(SUM(DG34:DI34)/COUNT(E39:X39))</f>
        <v>0.05</v>
      </c>
      <c r="DL34" s="221">
        <f t="shared" si="227"/>
        <v>0</v>
      </c>
      <c r="DM34" s="240" t="e">
        <f t="shared" si="228"/>
        <v>#DIV/0!</v>
      </c>
      <c r="DN34" s="242">
        <f t="shared" si="205"/>
        <v>0</v>
      </c>
      <c r="DO34" s="241" t="e">
        <f t="shared" si="206"/>
        <v>#DIV/0!</v>
      </c>
      <c r="DP34" s="48">
        <f t="shared" si="207"/>
        <v>0</v>
      </c>
      <c r="DQ34" s="48">
        <f t="shared" si="208"/>
        <v>0</v>
      </c>
      <c r="DR34" s="48">
        <f t="shared" si="209"/>
        <v>4</v>
      </c>
      <c r="DS34" s="48">
        <f>SUM((DQ34/DJ34)-(D22))</f>
        <v>-2</v>
      </c>
      <c r="DT34" s="48">
        <f>SUM((DR34/DJ34)-(D2))</f>
        <v>1.6315789473684212</v>
      </c>
      <c r="DU34" s="236">
        <f t="shared" si="210"/>
        <v>-3.6315789473684212</v>
      </c>
      <c r="DW34" s="216" t="str">
        <f t="shared" ref="DW34:EP34" si="326">IF(E34="J",SUM((E40)-(E20)),"")</f>
        <v/>
      </c>
      <c r="DX34" s="217" t="str">
        <f t="shared" si="326"/>
        <v/>
      </c>
      <c r="DY34" s="217" t="str">
        <f t="shared" si="326"/>
        <v/>
      </c>
      <c r="DZ34" s="217" t="str">
        <f t="shared" si="326"/>
        <v/>
      </c>
      <c r="EA34" s="217" t="str">
        <f t="shared" si="326"/>
        <v/>
      </c>
      <c r="EB34" s="217" t="str">
        <f t="shared" si="326"/>
        <v/>
      </c>
      <c r="EC34" s="217" t="str">
        <f t="shared" si="326"/>
        <v/>
      </c>
      <c r="ED34" s="217" t="str">
        <f t="shared" si="326"/>
        <v/>
      </c>
      <c r="EE34" s="217" t="str">
        <f t="shared" si="326"/>
        <v/>
      </c>
      <c r="EF34" s="217" t="str">
        <f t="shared" si="326"/>
        <v/>
      </c>
      <c r="EG34" s="217" t="str">
        <f t="shared" si="326"/>
        <v/>
      </c>
      <c r="EH34" s="217" t="str">
        <f t="shared" si="326"/>
        <v/>
      </c>
      <c r="EI34" s="217" t="str">
        <f t="shared" si="326"/>
        <v/>
      </c>
      <c r="EJ34" s="217" t="str">
        <f t="shared" si="326"/>
        <v/>
      </c>
      <c r="EK34" s="217" t="str">
        <f t="shared" si="326"/>
        <v/>
      </c>
      <c r="EL34" s="217" t="str">
        <f t="shared" si="326"/>
        <v/>
      </c>
      <c r="EM34" s="217" t="str">
        <f t="shared" si="326"/>
        <v/>
      </c>
      <c r="EN34" s="217" t="str">
        <f t="shared" si="326"/>
        <v/>
      </c>
      <c r="EO34" s="217" t="str">
        <f t="shared" si="326"/>
        <v/>
      </c>
      <c r="EP34" s="220" t="str">
        <f t="shared" si="326"/>
        <v/>
      </c>
      <c r="EQ34" s="48">
        <f>SUM(DW34:EP34)</f>
        <v>0</v>
      </c>
      <c r="ER34" s="216" t="str">
        <f t="shared" ref="ER34:FK34" si="327">IF(E34="LJ",SUM((E40)-(E20)),"")</f>
        <v/>
      </c>
      <c r="ES34" s="217" t="str">
        <f t="shared" si="327"/>
        <v/>
      </c>
      <c r="ET34" s="217" t="str">
        <f t="shared" si="327"/>
        <v/>
      </c>
      <c r="EU34" s="217" t="str">
        <f t="shared" si="327"/>
        <v/>
      </c>
      <c r="EV34" s="217" t="str">
        <f t="shared" si="327"/>
        <v/>
      </c>
      <c r="EW34" s="217" t="str">
        <f t="shared" si="327"/>
        <v/>
      </c>
      <c r="EX34" s="217" t="str">
        <f t="shared" si="327"/>
        <v/>
      </c>
      <c r="EY34" s="217" t="str">
        <f t="shared" si="327"/>
        <v/>
      </c>
      <c r="EZ34" s="217" t="str">
        <f t="shared" si="327"/>
        <v/>
      </c>
      <c r="FA34" s="217" t="str">
        <f t="shared" si="327"/>
        <v/>
      </c>
      <c r="FB34" s="217" t="str">
        <f t="shared" si="327"/>
        <v/>
      </c>
      <c r="FC34" s="217" t="str">
        <f t="shared" si="327"/>
        <v/>
      </c>
      <c r="FD34" s="217" t="str">
        <f t="shared" si="327"/>
        <v/>
      </c>
      <c r="FE34" s="217" t="str">
        <f t="shared" si="327"/>
        <v/>
      </c>
      <c r="FF34" s="217" t="str">
        <f t="shared" si="327"/>
        <v/>
      </c>
      <c r="FG34" s="217" t="str">
        <f t="shared" si="327"/>
        <v/>
      </c>
      <c r="FH34" s="217" t="str">
        <f t="shared" si="327"/>
        <v/>
      </c>
      <c r="FI34" s="217" t="str">
        <f t="shared" si="327"/>
        <v/>
      </c>
      <c r="FJ34" s="217" t="str">
        <f t="shared" si="327"/>
        <v/>
      </c>
      <c r="FK34" s="220" t="str">
        <f t="shared" si="327"/>
        <v/>
      </c>
      <c r="FL34" s="48">
        <f t="shared" si="214"/>
        <v>0</v>
      </c>
      <c r="FM34" s="216" t="str">
        <f t="shared" ref="FM34:GF34" si="328">IF(E34="B",E20,"")</f>
        <v/>
      </c>
      <c r="FN34" s="217" t="str">
        <f t="shared" si="328"/>
        <v/>
      </c>
      <c r="FO34" s="217">
        <f t="shared" si="328"/>
        <v>4</v>
      </c>
      <c r="FP34" s="217" t="str">
        <f t="shared" si="328"/>
        <v/>
      </c>
      <c r="FQ34" s="217" t="str">
        <f t="shared" si="328"/>
        <v/>
      </c>
      <c r="FR34" s="217" t="str">
        <f t="shared" si="328"/>
        <v/>
      </c>
      <c r="FS34" s="217" t="str">
        <f t="shared" si="328"/>
        <v/>
      </c>
      <c r="FT34" s="217" t="str">
        <f t="shared" si="328"/>
        <v/>
      </c>
      <c r="FU34" s="217" t="str">
        <f t="shared" si="328"/>
        <v/>
      </c>
      <c r="FV34" s="217" t="str">
        <f t="shared" si="328"/>
        <v/>
      </c>
      <c r="FW34" s="217" t="str">
        <f t="shared" si="328"/>
        <v/>
      </c>
      <c r="FX34" s="218" t="str">
        <f t="shared" si="328"/>
        <v/>
      </c>
      <c r="FY34" s="218" t="str">
        <f t="shared" si="328"/>
        <v/>
      </c>
      <c r="FZ34" s="218" t="str">
        <f t="shared" si="328"/>
        <v/>
      </c>
      <c r="GA34" s="218" t="str">
        <f t="shared" si="328"/>
        <v/>
      </c>
      <c r="GB34" s="218" t="str">
        <f t="shared" si="328"/>
        <v/>
      </c>
      <c r="GC34" s="218" t="str">
        <f t="shared" si="328"/>
        <v/>
      </c>
      <c r="GD34" s="218" t="str">
        <f t="shared" si="328"/>
        <v/>
      </c>
      <c r="GE34" s="218" t="str">
        <f t="shared" si="328"/>
        <v/>
      </c>
      <c r="GF34" s="219" t="str">
        <f t="shared" si="328"/>
        <v/>
      </c>
      <c r="GG34" s="48">
        <f t="shared" si="216"/>
        <v>4</v>
      </c>
      <c r="GH34" s="216" t="str">
        <f t="shared" ref="GH34:HA34" si="329">IF(E34="P",E20,"")</f>
        <v/>
      </c>
      <c r="GI34" s="217" t="str">
        <f t="shared" si="329"/>
        <v/>
      </c>
      <c r="GJ34" s="217" t="str">
        <f t="shared" si="329"/>
        <v/>
      </c>
      <c r="GK34" s="217" t="str">
        <f t="shared" si="329"/>
        <v/>
      </c>
      <c r="GL34" s="217" t="str">
        <f t="shared" si="329"/>
        <v/>
      </c>
      <c r="GM34" s="217" t="str">
        <f t="shared" si="329"/>
        <v/>
      </c>
      <c r="GN34" s="217" t="str">
        <f t="shared" si="329"/>
        <v/>
      </c>
      <c r="GO34" s="217" t="str">
        <f t="shared" si="329"/>
        <v/>
      </c>
      <c r="GP34" s="217" t="str">
        <f t="shared" si="329"/>
        <v/>
      </c>
      <c r="GQ34" s="217" t="str">
        <f t="shared" si="329"/>
        <v/>
      </c>
      <c r="GR34" s="217" t="str">
        <f t="shared" si="329"/>
        <v/>
      </c>
      <c r="GS34" s="218" t="str">
        <f t="shared" si="329"/>
        <v/>
      </c>
      <c r="GT34" s="218" t="str">
        <f t="shared" si="329"/>
        <v/>
      </c>
      <c r="GU34" s="218" t="str">
        <f t="shared" si="329"/>
        <v/>
      </c>
      <c r="GV34" s="218" t="str">
        <f t="shared" si="329"/>
        <v/>
      </c>
      <c r="GW34" s="218" t="str">
        <f t="shared" si="329"/>
        <v/>
      </c>
      <c r="GX34" s="218" t="str">
        <f t="shared" si="329"/>
        <v/>
      </c>
      <c r="GY34" s="218" t="str">
        <f t="shared" si="329"/>
        <v/>
      </c>
      <c r="GZ34" s="218" t="str">
        <f t="shared" si="329"/>
        <v/>
      </c>
      <c r="HA34" s="219" t="str">
        <f t="shared" si="329"/>
        <v/>
      </c>
      <c r="HB34" s="48">
        <f t="shared" si="218"/>
        <v>0</v>
      </c>
    </row>
    <row r="35" spans="1:210" s="215" customFormat="1" ht="20" customHeight="1" thickBot="1">
      <c r="A35" s="270">
        <f ca="1">('Game Summary'!B35)</f>
        <v>39671</v>
      </c>
      <c r="B35" s="604" t="str">
        <f ca="1">('Game Summary'!C35)</f>
        <v>Cannibal Queen</v>
      </c>
      <c r="C35" s="605"/>
      <c r="D35" s="606"/>
      <c r="E35" s="519"/>
      <c r="F35" s="520"/>
      <c r="G35" s="520"/>
      <c r="H35" s="520"/>
      <c r="I35" s="520"/>
      <c r="J35" s="520"/>
      <c r="K35" s="520"/>
      <c r="L35" s="520"/>
      <c r="M35" s="520"/>
      <c r="N35" s="520"/>
      <c r="O35" s="520"/>
      <c r="P35" s="218"/>
      <c r="Q35" s="231"/>
      <c r="R35" s="231"/>
      <c r="S35" s="231"/>
      <c r="T35" s="231"/>
      <c r="U35" s="231"/>
      <c r="V35" s="231"/>
      <c r="W35" s="231"/>
      <c r="X35" s="219"/>
      <c r="Z35" s="216" t="str">
        <f t="shared" ref="Z35:AK35" si="330">IF(E35="J",E40,"")</f>
        <v/>
      </c>
      <c r="AA35" s="217" t="str">
        <f t="shared" si="330"/>
        <v/>
      </c>
      <c r="AB35" s="217" t="str">
        <f t="shared" si="330"/>
        <v/>
      </c>
      <c r="AC35" s="217" t="str">
        <f t="shared" si="330"/>
        <v/>
      </c>
      <c r="AD35" s="217" t="str">
        <f t="shared" si="330"/>
        <v/>
      </c>
      <c r="AE35" s="217" t="str">
        <f t="shared" si="330"/>
        <v/>
      </c>
      <c r="AF35" s="217" t="str">
        <f t="shared" si="330"/>
        <v/>
      </c>
      <c r="AG35" s="217" t="str">
        <f t="shared" si="330"/>
        <v/>
      </c>
      <c r="AH35" s="217" t="str">
        <f t="shared" si="330"/>
        <v/>
      </c>
      <c r="AI35" s="217" t="str">
        <f t="shared" si="330"/>
        <v/>
      </c>
      <c r="AJ35" s="217" t="str">
        <f t="shared" si="330"/>
        <v/>
      </c>
      <c r="AK35" s="218" t="str">
        <f t="shared" si="330"/>
        <v/>
      </c>
      <c r="AL35" s="218" t="str">
        <f t="shared" ref="AL35:AS35" si="331">IF(Q35="J",Q40,"")</f>
        <v/>
      </c>
      <c r="AM35" s="218" t="str">
        <f t="shared" si="331"/>
        <v/>
      </c>
      <c r="AN35" s="218" t="str">
        <f t="shared" si="331"/>
        <v/>
      </c>
      <c r="AO35" s="218" t="str">
        <f t="shared" si="331"/>
        <v/>
      </c>
      <c r="AP35" s="218" t="str">
        <f t="shared" si="331"/>
        <v/>
      </c>
      <c r="AQ35" s="218" t="str">
        <f t="shared" si="331"/>
        <v/>
      </c>
      <c r="AR35" s="218" t="str">
        <f t="shared" si="331"/>
        <v/>
      </c>
      <c r="AS35" s="219" t="str">
        <f t="shared" si="331"/>
        <v/>
      </c>
      <c r="AT35" s="48">
        <f t="shared" si="191"/>
        <v>0</v>
      </c>
      <c r="AU35" s="216" t="str">
        <f t="shared" ref="AU35:BE35" si="332">IF(E35="LJ",E40,"")</f>
        <v/>
      </c>
      <c r="AV35" s="217" t="str">
        <f t="shared" si="332"/>
        <v/>
      </c>
      <c r="AW35" s="217" t="str">
        <f t="shared" si="332"/>
        <v/>
      </c>
      <c r="AX35" s="217" t="str">
        <f t="shared" si="332"/>
        <v/>
      </c>
      <c r="AY35" s="217" t="str">
        <f t="shared" si="332"/>
        <v/>
      </c>
      <c r="AZ35" s="217" t="str">
        <f t="shared" si="332"/>
        <v/>
      </c>
      <c r="BA35" s="217" t="str">
        <f t="shared" si="332"/>
        <v/>
      </c>
      <c r="BB35" s="217" t="str">
        <f t="shared" si="332"/>
        <v/>
      </c>
      <c r="BC35" s="217" t="str">
        <f t="shared" si="332"/>
        <v/>
      </c>
      <c r="BD35" s="217" t="str">
        <f t="shared" si="332"/>
        <v/>
      </c>
      <c r="BE35" s="217" t="str">
        <f t="shared" si="332"/>
        <v/>
      </c>
      <c r="BF35" s="217" t="str">
        <f t="shared" ref="BF35:BN35" si="333">IF(P35="LJ",P40,"")</f>
        <v/>
      </c>
      <c r="BG35" s="217" t="str">
        <f t="shared" si="333"/>
        <v/>
      </c>
      <c r="BH35" s="217" t="str">
        <f t="shared" si="333"/>
        <v/>
      </c>
      <c r="BI35" s="217" t="str">
        <f t="shared" si="333"/>
        <v/>
      </c>
      <c r="BJ35" s="217" t="str">
        <f t="shared" si="333"/>
        <v/>
      </c>
      <c r="BK35" s="217" t="str">
        <f t="shared" si="333"/>
        <v/>
      </c>
      <c r="BL35" s="217" t="str">
        <f t="shared" si="333"/>
        <v/>
      </c>
      <c r="BM35" s="217" t="str">
        <f t="shared" si="333"/>
        <v/>
      </c>
      <c r="BN35" s="220" t="str">
        <f t="shared" si="333"/>
        <v/>
      </c>
      <c r="BO35" s="48">
        <f t="shared" si="194"/>
        <v>0</v>
      </c>
      <c r="BP35" s="216" t="str">
        <f t="shared" ref="BP35:CA35" si="334">IF(E35="B",E40,"")</f>
        <v/>
      </c>
      <c r="BQ35" s="217" t="str">
        <f t="shared" si="334"/>
        <v/>
      </c>
      <c r="BR35" s="217" t="str">
        <f t="shared" si="334"/>
        <v/>
      </c>
      <c r="BS35" s="217" t="str">
        <f t="shared" si="334"/>
        <v/>
      </c>
      <c r="BT35" s="217" t="str">
        <f t="shared" si="334"/>
        <v/>
      </c>
      <c r="BU35" s="217" t="str">
        <f t="shared" si="334"/>
        <v/>
      </c>
      <c r="BV35" s="217" t="str">
        <f t="shared" si="334"/>
        <v/>
      </c>
      <c r="BW35" s="217" t="str">
        <f t="shared" si="334"/>
        <v/>
      </c>
      <c r="BX35" s="217" t="str">
        <f t="shared" si="334"/>
        <v/>
      </c>
      <c r="BY35" s="217" t="str">
        <f t="shared" si="334"/>
        <v/>
      </c>
      <c r="BZ35" s="217" t="str">
        <f t="shared" si="334"/>
        <v/>
      </c>
      <c r="CA35" s="218" t="str">
        <f t="shared" si="334"/>
        <v/>
      </c>
      <c r="CB35" s="218" t="str">
        <f t="shared" ref="CB35:CH35" si="335">IF(Q35="B",Q40,"")</f>
        <v/>
      </c>
      <c r="CC35" s="218" t="str">
        <f t="shared" si="335"/>
        <v/>
      </c>
      <c r="CD35" s="218" t="str">
        <f t="shared" si="335"/>
        <v/>
      </c>
      <c r="CE35" s="218" t="str">
        <f t="shared" si="335"/>
        <v/>
      </c>
      <c r="CF35" s="218" t="str">
        <f t="shared" si="335"/>
        <v/>
      </c>
      <c r="CG35" s="218" t="str">
        <f t="shared" si="335"/>
        <v/>
      </c>
      <c r="CH35" s="218" t="str">
        <f t="shared" si="335"/>
        <v/>
      </c>
      <c r="CI35" s="219" t="str">
        <f>IF(X35="B",X40,"")</f>
        <v/>
      </c>
      <c r="CJ35" s="48">
        <f t="shared" si="197"/>
        <v>0</v>
      </c>
      <c r="CK35" s="216" t="str">
        <f t="shared" ref="CK35:CU35" si="336">IF(E35="P",E40,"")</f>
        <v/>
      </c>
      <c r="CL35" s="217" t="str">
        <f t="shared" si="336"/>
        <v/>
      </c>
      <c r="CM35" s="217" t="str">
        <f t="shared" si="336"/>
        <v/>
      </c>
      <c r="CN35" s="217" t="str">
        <f t="shared" si="336"/>
        <v/>
      </c>
      <c r="CO35" s="217" t="str">
        <f t="shared" si="336"/>
        <v/>
      </c>
      <c r="CP35" s="217" t="str">
        <f t="shared" si="336"/>
        <v/>
      </c>
      <c r="CQ35" s="217" t="str">
        <f t="shared" si="336"/>
        <v/>
      </c>
      <c r="CR35" s="217" t="str">
        <f t="shared" si="336"/>
        <v/>
      </c>
      <c r="CS35" s="217" t="str">
        <f t="shared" si="336"/>
        <v/>
      </c>
      <c r="CT35" s="217" t="str">
        <f t="shared" si="336"/>
        <v/>
      </c>
      <c r="CU35" s="217" t="str">
        <f t="shared" si="336"/>
        <v/>
      </c>
      <c r="CV35" s="217" t="str">
        <f t="shared" ref="CV35:DC35" si="337">IF(P35="P",P40,"")</f>
        <v/>
      </c>
      <c r="CW35" s="217" t="str">
        <f t="shared" si="337"/>
        <v/>
      </c>
      <c r="CX35" s="217" t="str">
        <f t="shared" si="337"/>
        <v/>
      </c>
      <c r="CY35" s="217" t="str">
        <f t="shared" si="337"/>
        <v/>
      </c>
      <c r="CZ35" s="217" t="str">
        <f t="shared" si="337"/>
        <v/>
      </c>
      <c r="DA35" s="217" t="str">
        <f t="shared" si="337"/>
        <v/>
      </c>
      <c r="DB35" s="217" t="str">
        <f t="shared" si="337"/>
        <v/>
      </c>
      <c r="DC35" s="217" t="str">
        <f t="shared" si="337"/>
        <v/>
      </c>
      <c r="DD35" s="219" t="str">
        <f>IF(X35="P",X40,"")</f>
        <v/>
      </c>
      <c r="DE35" s="48">
        <f t="shared" si="200"/>
        <v>0</v>
      </c>
      <c r="DG35" s="230">
        <f t="shared" si="201"/>
        <v>0</v>
      </c>
      <c r="DH35" s="218">
        <f t="shared" si="301"/>
        <v>0</v>
      </c>
      <c r="DI35" s="218">
        <f t="shared" si="203"/>
        <v>0</v>
      </c>
      <c r="DJ35" s="231">
        <f t="shared" si="204"/>
        <v>0</v>
      </c>
      <c r="DK35" s="232">
        <f>(SUM(DG35:DI35)/COUNT(E39:X39))</f>
        <v>0</v>
      </c>
      <c r="DL35" s="221">
        <f t="shared" si="227"/>
        <v>0</v>
      </c>
      <c r="DM35" s="233" t="e">
        <f t="shared" si="228"/>
        <v>#DIV/0!</v>
      </c>
      <c r="DN35" s="234">
        <f t="shared" si="205"/>
        <v>0</v>
      </c>
      <c r="DO35" s="235" t="e">
        <f t="shared" si="206"/>
        <v>#DIV/0!</v>
      </c>
      <c r="DP35" s="48">
        <f t="shared" si="207"/>
        <v>0</v>
      </c>
      <c r="DQ35" s="48">
        <f t="shared" si="208"/>
        <v>0</v>
      </c>
      <c r="DR35" s="48">
        <f t="shared" si="209"/>
        <v>0</v>
      </c>
      <c r="DS35" s="48" t="e">
        <f>SUM((DQ35/DJ35)-(D22))</f>
        <v>#DIV/0!</v>
      </c>
      <c r="DT35" s="48" t="e">
        <f>SUM((DR35/DJ35)-(D2))</f>
        <v>#DIV/0!</v>
      </c>
      <c r="DU35" s="236" t="e">
        <f t="shared" si="210"/>
        <v>#DIV/0!</v>
      </c>
      <c r="DW35" s="216" t="str">
        <f t="shared" ref="DW35:EP35" si="338">IF(E35="J",SUM((E40)-(E20)),"")</f>
        <v/>
      </c>
      <c r="DX35" s="217" t="str">
        <f t="shared" si="338"/>
        <v/>
      </c>
      <c r="DY35" s="217" t="str">
        <f t="shared" si="338"/>
        <v/>
      </c>
      <c r="DZ35" s="217" t="str">
        <f t="shared" si="338"/>
        <v/>
      </c>
      <c r="EA35" s="217" t="str">
        <f t="shared" si="338"/>
        <v/>
      </c>
      <c r="EB35" s="217" t="str">
        <f t="shared" si="338"/>
        <v/>
      </c>
      <c r="EC35" s="217" t="str">
        <f t="shared" si="338"/>
        <v/>
      </c>
      <c r="ED35" s="217" t="str">
        <f t="shared" si="338"/>
        <v/>
      </c>
      <c r="EE35" s="217" t="str">
        <f t="shared" si="338"/>
        <v/>
      </c>
      <c r="EF35" s="217" t="str">
        <f t="shared" si="338"/>
        <v/>
      </c>
      <c r="EG35" s="217" t="str">
        <f t="shared" si="338"/>
        <v/>
      </c>
      <c r="EH35" s="217" t="str">
        <f t="shared" si="338"/>
        <v/>
      </c>
      <c r="EI35" s="217" t="str">
        <f t="shared" si="338"/>
        <v/>
      </c>
      <c r="EJ35" s="217" t="str">
        <f t="shared" si="338"/>
        <v/>
      </c>
      <c r="EK35" s="217" t="str">
        <f t="shared" si="338"/>
        <v/>
      </c>
      <c r="EL35" s="217" t="str">
        <f t="shared" si="338"/>
        <v/>
      </c>
      <c r="EM35" s="217" t="str">
        <f t="shared" si="338"/>
        <v/>
      </c>
      <c r="EN35" s="217" t="str">
        <f t="shared" si="338"/>
        <v/>
      </c>
      <c r="EO35" s="217" t="str">
        <f t="shared" si="338"/>
        <v/>
      </c>
      <c r="EP35" s="220" t="str">
        <f t="shared" si="338"/>
        <v/>
      </c>
      <c r="EQ35" s="48">
        <f t="shared" si="212"/>
        <v>0</v>
      </c>
      <c r="ER35" s="216" t="str">
        <f t="shared" ref="ER35:FK35" si="339">IF(E35="LJ",SUM((E40)-(E20)),"")</f>
        <v/>
      </c>
      <c r="ES35" s="217" t="str">
        <f t="shared" si="339"/>
        <v/>
      </c>
      <c r="ET35" s="217" t="str">
        <f t="shared" si="339"/>
        <v/>
      </c>
      <c r="EU35" s="217" t="str">
        <f t="shared" si="339"/>
        <v/>
      </c>
      <c r="EV35" s="217" t="str">
        <f t="shared" si="339"/>
        <v/>
      </c>
      <c r="EW35" s="217" t="str">
        <f t="shared" si="339"/>
        <v/>
      </c>
      <c r="EX35" s="217" t="str">
        <f t="shared" si="339"/>
        <v/>
      </c>
      <c r="EY35" s="217" t="str">
        <f t="shared" si="339"/>
        <v/>
      </c>
      <c r="EZ35" s="217" t="str">
        <f t="shared" si="339"/>
        <v/>
      </c>
      <c r="FA35" s="217" t="str">
        <f t="shared" si="339"/>
        <v/>
      </c>
      <c r="FB35" s="217" t="str">
        <f t="shared" si="339"/>
        <v/>
      </c>
      <c r="FC35" s="217" t="str">
        <f t="shared" si="339"/>
        <v/>
      </c>
      <c r="FD35" s="217" t="str">
        <f t="shared" si="339"/>
        <v/>
      </c>
      <c r="FE35" s="217" t="str">
        <f t="shared" si="339"/>
        <v/>
      </c>
      <c r="FF35" s="217" t="str">
        <f t="shared" si="339"/>
        <v/>
      </c>
      <c r="FG35" s="217" t="str">
        <f t="shared" si="339"/>
        <v/>
      </c>
      <c r="FH35" s="217" t="str">
        <f t="shared" si="339"/>
        <v/>
      </c>
      <c r="FI35" s="217" t="str">
        <f t="shared" si="339"/>
        <v/>
      </c>
      <c r="FJ35" s="217" t="str">
        <f t="shared" si="339"/>
        <v/>
      </c>
      <c r="FK35" s="220" t="str">
        <f t="shared" si="339"/>
        <v/>
      </c>
      <c r="FL35" s="48">
        <f t="shared" si="214"/>
        <v>0</v>
      </c>
      <c r="FM35" s="216" t="str">
        <f t="shared" ref="FM35:GF35" si="340">IF(E35="B",E20,"")</f>
        <v/>
      </c>
      <c r="FN35" s="217" t="str">
        <f t="shared" si="340"/>
        <v/>
      </c>
      <c r="FO35" s="217" t="str">
        <f t="shared" si="340"/>
        <v/>
      </c>
      <c r="FP35" s="217" t="str">
        <f t="shared" si="340"/>
        <v/>
      </c>
      <c r="FQ35" s="217" t="str">
        <f t="shared" si="340"/>
        <v/>
      </c>
      <c r="FR35" s="217" t="str">
        <f t="shared" si="340"/>
        <v/>
      </c>
      <c r="FS35" s="217" t="str">
        <f t="shared" si="340"/>
        <v/>
      </c>
      <c r="FT35" s="217" t="str">
        <f t="shared" si="340"/>
        <v/>
      </c>
      <c r="FU35" s="217" t="str">
        <f t="shared" si="340"/>
        <v/>
      </c>
      <c r="FV35" s="217" t="str">
        <f t="shared" si="340"/>
        <v/>
      </c>
      <c r="FW35" s="217" t="str">
        <f t="shared" si="340"/>
        <v/>
      </c>
      <c r="FX35" s="218" t="str">
        <f t="shared" si="340"/>
        <v/>
      </c>
      <c r="FY35" s="218" t="str">
        <f t="shared" si="340"/>
        <v/>
      </c>
      <c r="FZ35" s="218" t="str">
        <f t="shared" si="340"/>
        <v/>
      </c>
      <c r="GA35" s="218" t="str">
        <f t="shared" si="340"/>
        <v/>
      </c>
      <c r="GB35" s="218" t="str">
        <f t="shared" si="340"/>
        <v/>
      </c>
      <c r="GC35" s="218" t="str">
        <f t="shared" si="340"/>
        <v/>
      </c>
      <c r="GD35" s="218" t="str">
        <f t="shared" si="340"/>
        <v/>
      </c>
      <c r="GE35" s="218" t="str">
        <f t="shared" si="340"/>
        <v/>
      </c>
      <c r="GF35" s="219" t="str">
        <f t="shared" si="340"/>
        <v/>
      </c>
      <c r="GG35" s="48">
        <f t="shared" si="216"/>
        <v>0</v>
      </c>
      <c r="GH35" s="216" t="str">
        <f t="shared" ref="GH35:HA35" si="341">IF(E35="P",E20,"")</f>
        <v/>
      </c>
      <c r="GI35" s="217" t="str">
        <f t="shared" si="341"/>
        <v/>
      </c>
      <c r="GJ35" s="217" t="str">
        <f t="shared" si="341"/>
        <v/>
      </c>
      <c r="GK35" s="217" t="str">
        <f t="shared" si="341"/>
        <v/>
      </c>
      <c r="GL35" s="217" t="str">
        <f t="shared" si="341"/>
        <v/>
      </c>
      <c r="GM35" s="217" t="str">
        <f t="shared" si="341"/>
        <v/>
      </c>
      <c r="GN35" s="217" t="str">
        <f t="shared" si="341"/>
        <v/>
      </c>
      <c r="GO35" s="217" t="str">
        <f t="shared" si="341"/>
        <v/>
      </c>
      <c r="GP35" s="217" t="str">
        <f t="shared" si="341"/>
        <v/>
      </c>
      <c r="GQ35" s="217" t="str">
        <f t="shared" si="341"/>
        <v/>
      </c>
      <c r="GR35" s="217" t="str">
        <f t="shared" si="341"/>
        <v/>
      </c>
      <c r="GS35" s="218" t="str">
        <f t="shared" si="341"/>
        <v/>
      </c>
      <c r="GT35" s="218" t="str">
        <f t="shared" si="341"/>
        <v/>
      </c>
      <c r="GU35" s="218" t="str">
        <f t="shared" si="341"/>
        <v/>
      </c>
      <c r="GV35" s="218" t="str">
        <f t="shared" si="341"/>
        <v/>
      </c>
      <c r="GW35" s="218" t="str">
        <f t="shared" si="341"/>
        <v/>
      </c>
      <c r="GX35" s="218" t="str">
        <f t="shared" si="341"/>
        <v/>
      </c>
      <c r="GY35" s="218" t="str">
        <f t="shared" si="341"/>
        <v/>
      </c>
      <c r="GZ35" s="218" t="str">
        <f t="shared" si="341"/>
        <v/>
      </c>
      <c r="HA35" s="219" t="str">
        <f t="shared" si="341"/>
        <v/>
      </c>
      <c r="HB35" s="48">
        <f t="shared" si="218"/>
        <v>0</v>
      </c>
    </row>
    <row r="36" spans="1:210" s="215" customFormat="1" ht="20" customHeight="1" thickBot="1">
      <c r="A36" s="270" t="str">
        <f ca="1">('Game Summary'!B36)</f>
        <v>2 fiddy</v>
      </c>
      <c r="B36" s="604" t="str">
        <f ca="1">('Game Summary'!C36)</f>
        <v>Ypsi Dazey</v>
      </c>
      <c r="C36" s="605"/>
      <c r="D36" s="606"/>
      <c r="E36" s="519"/>
      <c r="F36" s="520"/>
      <c r="G36" s="520" t="s">
        <v>172</v>
      </c>
      <c r="H36" s="520"/>
      <c r="I36" s="520" t="s">
        <v>171</v>
      </c>
      <c r="J36" s="520" t="s">
        <v>172</v>
      </c>
      <c r="K36" s="520"/>
      <c r="L36" s="520"/>
      <c r="M36" s="520" t="s">
        <v>172</v>
      </c>
      <c r="N36" s="520"/>
      <c r="O36" s="520" t="s">
        <v>171</v>
      </c>
      <c r="P36" s="218" t="s">
        <v>172</v>
      </c>
      <c r="Q36" s="231"/>
      <c r="R36" s="231"/>
      <c r="S36" s="231" t="s">
        <v>172</v>
      </c>
      <c r="T36" s="231"/>
      <c r="U36" s="231" t="s">
        <v>171</v>
      </c>
      <c r="V36" s="231"/>
      <c r="W36" s="231"/>
      <c r="X36" s="219"/>
      <c r="Z36" s="216" t="str">
        <f t="shared" ref="Z36:AK36" si="342">IF(E36="J",E40,"")</f>
        <v/>
      </c>
      <c r="AA36" s="217" t="str">
        <f t="shared" si="342"/>
        <v/>
      </c>
      <c r="AB36" s="217" t="str">
        <f t="shared" si="342"/>
        <v/>
      </c>
      <c r="AC36" s="217" t="str">
        <f t="shared" si="342"/>
        <v/>
      </c>
      <c r="AD36" s="217" t="str">
        <f t="shared" si="342"/>
        <v/>
      </c>
      <c r="AE36" s="217" t="str">
        <f t="shared" si="342"/>
        <v/>
      </c>
      <c r="AF36" s="217" t="str">
        <f t="shared" si="342"/>
        <v/>
      </c>
      <c r="AG36" s="217" t="str">
        <f t="shared" si="342"/>
        <v/>
      </c>
      <c r="AH36" s="217" t="str">
        <f t="shared" si="342"/>
        <v/>
      </c>
      <c r="AI36" s="217" t="str">
        <f t="shared" si="342"/>
        <v/>
      </c>
      <c r="AJ36" s="217" t="str">
        <f t="shared" si="342"/>
        <v/>
      </c>
      <c r="AK36" s="218" t="str">
        <f t="shared" si="342"/>
        <v/>
      </c>
      <c r="AL36" s="218" t="str">
        <f t="shared" ref="AL36:AS36" si="343">IF(Q36="J",Q40,"")</f>
        <v/>
      </c>
      <c r="AM36" s="218" t="str">
        <f t="shared" si="343"/>
        <v/>
      </c>
      <c r="AN36" s="218" t="str">
        <f t="shared" si="343"/>
        <v/>
      </c>
      <c r="AO36" s="218" t="str">
        <f t="shared" si="343"/>
        <v/>
      </c>
      <c r="AP36" s="218" t="str">
        <f t="shared" si="343"/>
        <v/>
      </c>
      <c r="AQ36" s="218" t="str">
        <f t="shared" si="343"/>
        <v/>
      </c>
      <c r="AR36" s="218" t="str">
        <f t="shared" si="343"/>
        <v/>
      </c>
      <c r="AS36" s="219" t="str">
        <f t="shared" si="343"/>
        <v/>
      </c>
      <c r="AT36" s="48">
        <f t="shared" si="191"/>
        <v>0</v>
      </c>
      <c r="AU36" s="216" t="str">
        <f t="shared" ref="AU36:BE36" si="344">IF(E36="LJ",E40,"")</f>
        <v/>
      </c>
      <c r="AV36" s="217" t="str">
        <f t="shared" si="344"/>
        <v/>
      </c>
      <c r="AW36" s="217" t="str">
        <f t="shared" si="344"/>
        <v/>
      </c>
      <c r="AX36" s="217" t="str">
        <f t="shared" si="344"/>
        <v/>
      </c>
      <c r="AY36" s="217" t="str">
        <f t="shared" si="344"/>
        <v/>
      </c>
      <c r="AZ36" s="217" t="str">
        <f t="shared" si="344"/>
        <v/>
      </c>
      <c r="BA36" s="217" t="str">
        <f t="shared" si="344"/>
        <v/>
      </c>
      <c r="BB36" s="217" t="str">
        <f t="shared" si="344"/>
        <v/>
      </c>
      <c r="BC36" s="217" t="str">
        <f t="shared" si="344"/>
        <v/>
      </c>
      <c r="BD36" s="217" t="str">
        <f t="shared" si="344"/>
        <v/>
      </c>
      <c r="BE36" s="217" t="str">
        <f t="shared" si="344"/>
        <v/>
      </c>
      <c r="BF36" s="217" t="str">
        <f t="shared" ref="BF36:BN36" si="345">IF(P36="LJ",P40,"")</f>
        <v/>
      </c>
      <c r="BG36" s="217" t="str">
        <f t="shared" si="345"/>
        <v/>
      </c>
      <c r="BH36" s="217" t="str">
        <f t="shared" si="345"/>
        <v/>
      </c>
      <c r="BI36" s="217" t="str">
        <f t="shared" si="345"/>
        <v/>
      </c>
      <c r="BJ36" s="217" t="str">
        <f t="shared" si="345"/>
        <v/>
      </c>
      <c r="BK36" s="217" t="str">
        <f t="shared" si="345"/>
        <v/>
      </c>
      <c r="BL36" s="217" t="str">
        <f t="shared" si="345"/>
        <v/>
      </c>
      <c r="BM36" s="217" t="str">
        <f t="shared" si="345"/>
        <v/>
      </c>
      <c r="BN36" s="220" t="str">
        <f t="shared" si="345"/>
        <v/>
      </c>
      <c r="BO36" s="48">
        <f t="shared" si="194"/>
        <v>0</v>
      </c>
      <c r="BP36" s="216" t="str">
        <f t="shared" ref="BP36:CA36" si="346">IF(E36="B",E40,"")</f>
        <v/>
      </c>
      <c r="BQ36" s="217" t="str">
        <f t="shared" si="346"/>
        <v/>
      </c>
      <c r="BR36" s="217">
        <f t="shared" si="346"/>
        <v>0</v>
      </c>
      <c r="BS36" s="217" t="str">
        <f t="shared" si="346"/>
        <v/>
      </c>
      <c r="BT36" s="217" t="str">
        <f t="shared" si="346"/>
        <v/>
      </c>
      <c r="BU36" s="217">
        <f t="shared" si="346"/>
        <v>0</v>
      </c>
      <c r="BV36" s="217" t="str">
        <f t="shared" si="346"/>
        <v/>
      </c>
      <c r="BW36" s="217" t="str">
        <f t="shared" si="346"/>
        <v/>
      </c>
      <c r="BX36" s="217">
        <f t="shared" si="346"/>
        <v>4</v>
      </c>
      <c r="BY36" s="217" t="str">
        <f t="shared" si="346"/>
        <v/>
      </c>
      <c r="BZ36" s="217" t="str">
        <f t="shared" si="346"/>
        <v/>
      </c>
      <c r="CA36" s="218">
        <f t="shared" si="346"/>
        <v>0</v>
      </c>
      <c r="CB36" s="218" t="str">
        <f t="shared" ref="CB36:CI36" si="347">IF(Q36="B",Q40,"")</f>
        <v/>
      </c>
      <c r="CC36" s="218" t="str">
        <f t="shared" si="347"/>
        <v/>
      </c>
      <c r="CD36" s="218">
        <f t="shared" si="347"/>
        <v>0</v>
      </c>
      <c r="CE36" s="218" t="str">
        <f t="shared" si="347"/>
        <v/>
      </c>
      <c r="CF36" s="218" t="str">
        <f t="shared" si="347"/>
        <v/>
      </c>
      <c r="CG36" s="218" t="str">
        <f t="shared" si="347"/>
        <v/>
      </c>
      <c r="CH36" s="218" t="str">
        <f t="shared" si="347"/>
        <v/>
      </c>
      <c r="CI36" s="219" t="str">
        <f t="shared" si="347"/>
        <v/>
      </c>
      <c r="CJ36" s="48">
        <f t="shared" si="197"/>
        <v>4</v>
      </c>
      <c r="CK36" s="216" t="str">
        <f t="shared" ref="CK36:CU36" si="348">IF(E36="P",E40,"")</f>
        <v/>
      </c>
      <c r="CL36" s="217" t="str">
        <f t="shared" si="348"/>
        <v/>
      </c>
      <c r="CM36" s="217" t="str">
        <f t="shared" si="348"/>
        <v/>
      </c>
      <c r="CN36" s="217" t="str">
        <f t="shared" si="348"/>
        <v/>
      </c>
      <c r="CO36" s="217">
        <f t="shared" si="348"/>
        <v>3</v>
      </c>
      <c r="CP36" s="217" t="str">
        <f t="shared" si="348"/>
        <v/>
      </c>
      <c r="CQ36" s="217" t="str">
        <f t="shared" si="348"/>
        <v/>
      </c>
      <c r="CR36" s="217" t="str">
        <f t="shared" si="348"/>
        <v/>
      </c>
      <c r="CS36" s="217" t="str">
        <f t="shared" si="348"/>
        <v/>
      </c>
      <c r="CT36" s="217" t="str">
        <f t="shared" si="348"/>
        <v/>
      </c>
      <c r="CU36" s="217">
        <f t="shared" si="348"/>
        <v>4</v>
      </c>
      <c r="CV36" s="217" t="str">
        <f t="shared" ref="CV36:DD36" si="349">IF(P36="P",P40,"")</f>
        <v/>
      </c>
      <c r="CW36" s="217" t="str">
        <f t="shared" si="349"/>
        <v/>
      </c>
      <c r="CX36" s="217" t="str">
        <f t="shared" si="349"/>
        <v/>
      </c>
      <c r="CY36" s="217" t="str">
        <f t="shared" si="349"/>
        <v/>
      </c>
      <c r="CZ36" s="217" t="str">
        <f t="shared" si="349"/>
        <v/>
      </c>
      <c r="DA36" s="217">
        <f t="shared" si="349"/>
        <v>2</v>
      </c>
      <c r="DB36" s="217" t="str">
        <f t="shared" si="349"/>
        <v/>
      </c>
      <c r="DC36" s="217" t="str">
        <f t="shared" si="349"/>
        <v/>
      </c>
      <c r="DD36" s="220" t="str">
        <f t="shared" si="349"/>
        <v/>
      </c>
      <c r="DE36" s="48">
        <f t="shared" si="200"/>
        <v>9</v>
      </c>
      <c r="DG36" s="230">
        <f t="shared" si="201"/>
        <v>0</v>
      </c>
      <c r="DH36" s="218">
        <f t="shared" si="301"/>
        <v>3</v>
      </c>
      <c r="DI36" s="218">
        <f t="shared" si="203"/>
        <v>5</v>
      </c>
      <c r="DJ36" s="231">
        <f t="shared" si="204"/>
        <v>8</v>
      </c>
      <c r="DK36" s="232">
        <f>(SUM(DG36:DI36)/COUNT(E39:X39))</f>
        <v>0.4</v>
      </c>
      <c r="DL36" s="221">
        <f t="shared" si="227"/>
        <v>0</v>
      </c>
      <c r="DM36" s="233" t="e">
        <f t="shared" si="228"/>
        <v>#DIV/0!</v>
      </c>
      <c r="DN36" s="234">
        <f t="shared" si="205"/>
        <v>0</v>
      </c>
      <c r="DO36" s="235" t="e">
        <f t="shared" si="206"/>
        <v>#DIV/0!</v>
      </c>
      <c r="DP36" s="48">
        <f t="shared" si="207"/>
        <v>0</v>
      </c>
      <c r="DQ36" s="48">
        <f t="shared" si="208"/>
        <v>13</v>
      </c>
      <c r="DR36" s="48">
        <f t="shared" si="209"/>
        <v>15</v>
      </c>
      <c r="DS36" s="48">
        <f>SUM((DQ36/DJ36)-(D22))</f>
        <v>-0.375</v>
      </c>
      <c r="DT36" s="48">
        <f>SUM((DR36/DJ36)-(D2))</f>
        <v>-0.49342105263157876</v>
      </c>
      <c r="DU36" s="236">
        <f t="shared" si="210"/>
        <v>0.11842105263157876</v>
      </c>
      <c r="DW36" s="216" t="str">
        <f t="shared" ref="DW36:EP36" si="350">IF(E36="J",SUM((E40)-(E20)),"")</f>
        <v/>
      </c>
      <c r="DX36" s="217" t="str">
        <f t="shared" si="350"/>
        <v/>
      </c>
      <c r="DY36" s="217" t="str">
        <f t="shared" si="350"/>
        <v/>
      </c>
      <c r="DZ36" s="217" t="str">
        <f t="shared" si="350"/>
        <v/>
      </c>
      <c r="EA36" s="217" t="str">
        <f t="shared" si="350"/>
        <v/>
      </c>
      <c r="EB36" s="217" t="str">
        <f t="shared" si="350"/>
        <v/>
      </c>
      <c r="EC36" s="217" t="str">
        <f t="shared" si="350"/>
        <v/>
      </c>
      <c r="ED36" s="217" t="str">
        <f t="shared" si="350"/>
        <v/>
      </c>
      <c r="EE36" s="217" t="str">
        <f t="shared" si="350"/>
        <v/>
      </c>
      <c r="EF36" s="217" t="str">
        <f t="shared" si="350"/>
        <v/>
      </c>
      <c r="EG36" s="217" t="str">
        <f t="shared" si="350"/>
        <v/>
      </c>
      <c r="EH36" s="217" t="str">
        <f t="shared" si="350"/>
        <v/>
      </c>
      <c r="EI36" s="217" t="str">
        <f t="shared" si="350"/>
        <v/>
      </c>
      <c r="EJ36" s="217" t="str">
        <f t="shared" si="350"/>
        <v/>
      </c>
      <c r="EK36" s="217" t="str">
        <f t="shared" si="350"/>
        <v/>
      </c>
      <c r="EL36" s="217" t="str">
        <f t="shared" si="350"/>
        <v/>
      </c>
      <c r="EM36" s="217" t="str">
        <f t="shared" si="350"/>
        <v/>
      </c>
      <c r="EN36" s="217" t="str">
        <f t="shared" si="350"/>
        <v/>
      </c>
      <c r="EO36" s="217" t="str">
        <f t="shared" si="350"/>
        <v/>
      </c>
      <c r="EP36" s="220" t="str">
        <f t="shared" si="350"/>
        <v/>
      </c>
      <c r="EQ36" s="48">
        <f t="shared" si="212"/>
        <v>0</v>
      </c>
      <c r="ER36" s="216" t="str">
        <f t="shared" ref="ER36:FK36" si="351">IF(E36="LJ",SUM((E40)-(E20)),"")</f>
        <v/>
      </c>
      <c r="ES36" s="217" t="str">
        <f t="shared" si="351"/>
        <v/>
      </c>
      <c r="ET36" s="217" t="str">
        <f t="shared" si="351"/>
        <v/>
      </c>
      <c r="EU36" s="217" t="str">
        <f t="shared" si="351"/>
        <v/>
      </c>
      <c r="EV36" s="217" t="str">
        <f t="shared" si="351"/>
        <v/>
      </c>
      <c r="EW36" s="217" t="str">
        <f t="shared" si="351"/>
        <v/>
      </c>
      <c r="EX36" s="217" t="str">
        <f t="shared" si="351"/>
        <v/>
      </c>
      <c r="EY36" s="217" t="str">
        <f t="shared" si="351"/>
        <v/>
      </c>
      <c r="EZ36" s="217" t="str">
        <f t="shared" si="351"/>
        <v/>
      </c>
      <c r="FA36" s="217" t="str">
        <f t="shared" si="351"/>
        <v/>
      </c>
      <c r="FB36" s="217" t="str">
        <f t="shared" si="351"/>
        <v/>
      </c>
      <c r="FC36" s="217" t="str">
        <f t="shared" si="351"/>
        <v/>
      </c>
      <c r="FD36" s="217" t="str">
        <f t="shared" si="351"/>
        <v/>
      </c>
      <c r="FE36" s="217" t="str">
        <f t="shared" si="351"/>
        <v/>
      </c>
      <c r="FF36" s="217" t="str">
        <f t="shared" si="351"/>
        <v/>
      </c>
      <c r="FG36" s="217" t="str">
        <f t="shared" si="351"/>
        <v/>
      </c>
      <c r="FH36" s="217" t="str">
        <f t="shared" si="351"/>
        <v/>
      </c>
      <c r="FI36" s="217" t="str">
        <f t="shared" si="351"/>
        <v/>
      </c>
      <c r="FJ36" s="217" t="str">
        <f t="shared" si="351"/>
        <v/>
      </c>
      <c r="FK36" s="220" t="str">
        <f t="shared" si="351"/>
        <v/>
      </c>
      <c r="FL36" s="48">
        <f t="shared" si="214"/>
        <v>0</v>
      </c>
      <c r="FM36" s="216" t="str">
        <f t="shared" ref="FM36:GF36" si="352">IF(E36="B",E20,"")</f>
        <v/>
      </c>
      <c r="FN36" s="217" t="str">
        <f t="shared" si="352"/>
        <v/>
      </c>
      <c r="FO36" s="217">
        <f t="shared" si="352"/>
        <v>4</v>
      </c>
      <c r="FP36" s="217" t="str">
        <f t="shared" si="352"/>
        <v/>
      </c>
      <c r="FQ36" s="217" t="str">
        <f t="shared" si="352"/>
        <v/>
      </c>
      <c r="FR36" s="217">
        <f t="shared" si="352"/>
        <v>2</v>
      </c>
      <c r="FS36" s="217" t="str">
        <f t="shared" si="352"/>
        <v/>
      </c>
      <c r="FT36" s="217" t="str">
        <f t="shared" si="352"/>
        <v/>
      </c>
      <c r="FU36" s="217">
        <f t="shared" si="352"/>
        <v>2</v>
      </c>
      <c r="FV36" s="217" t="str">
        <f t="shared" si="352"/>
        <v/>
      </c>
      <c r="FW36" s="217" t="str">
        <f t="shared" si="352"/>
        <v/>
      </c>
      <c r="FX36" s="218">
        <f t="shared" si="352"/>
        <v>0</v>
      </c>
      <c r="FY36" s="218" t="str">
        <f t="shared" si="352"/>
        <v/>
      </c>
      <c r="FZ36" s="218" t="str">
        <f t="shared" si="352"/>
        <v/>
      </c>
      <c r="GA36" s="218">
        <f t="shared" si="352"/>
        <v>3</v>
      </c>
      <c r="GB36" s="218" t="str">
        <f t="shared" si="352"/>
        <v/>
      </c>
      <c r="GC36" s="218" t="str">
        <f t="shared" si="352"/>
        <v/>
      </c>
      <c r="GD36" s="218" t="str">
        <f t="shared" si="352"/>
        <v/>
      </c>
      <c r="GE36" s="218" t="str">
        <f t="shared" si="352"/>
        <v/>
      </c>
      <c r="GF36" s="219" t="str">
        <f t="shared" si="352"/>
        <v/>
      </c>
      <c r="GG36" s="48">
        <f t="shared" si="216"/>
        <v>11</v>
      </c>
      <c r="GH36" s="216" t="str">
        <f t="shared" ref="GH36:HA36" si="353">IF(E36="P",E20,"")</f>
        <v/>
      </c>
      <c r="GI36" s="217" t="str">
        <f t="shared" si="353"/>
        <v/>
      </c>
      <c r="GJ36" s="217" t="str">
        <f t="shared" si="353"/>
        <v/>
      </c>
      <c r="GK36" s="217" t="str">
        <f t="shared" si="353"/>
        <v/>
      </c>
      <c r="GL36" s="217">
        <f t="shared" si="353"/>
        <v>2</v>
      </c>
      <c r="GM36" s="217" t="str">
        <f t="shared" si="353"/>
        <v/>
      </c>
      <c r="GN36" s="217" t="str">
        <f t="shared" si="353"/>
        <v/>
      </c>
      <c r="GO36" s="217" t="str">
        <f t="shared" si="353"/>
        <v/>
      </c>
      <c r="GP36" s="217" t="str">
        <f t="shared" si="353"/>
        <v/>
      </c>
      <c r="GQ36" s="217" t="str">
        <f t="shared" si="353"/>
        <v/>
      </c>
      <c r="GR36" s="217">
        <f t="shared" si="353"/>
        <v>0</v>
      </c>
      <c r="GS36" s="218" t="str">
        <f t="shared" si="353"/>
        <v/>
      </c>
      <c r="GT36" s="218" t="str">
        <f t="shared" si="353"/>
        <v/>
      </c>
      <c r="GU36" s="218" t="str">
        <f t="shared" si="353"/>
        <v/>
      </c>
      <c r="GV36" s="218" t="str">
        <f t="shared" si="353"/>
        <v/>
      </c>
      <c r="GW36" s="218" t="str">
        <f t="shared" si="353"/>
        <v/>
      </c>
      <c r="GX36" s="218">
        <f t="shared" si="353"/>
        <v>2</v>
      </c>
      <c r="GY36" s="218" t="str">
        <f t="shared" si="353"/>
        <v/>
      </c>
      <c r="GZ36" s="218" t="str">
        <f t="shared" si="353"/>
        <v/>
      </c>
      <c r="HA36" s="219" t="str">
        <f t="shared" si="353"/>
        <v/>
      </c>
      <c r="HB36" s="48">
        <f t="shared" si="218"/>
        <v>4</v>
      </c>
    </row>
    <row r="37" spans="1:210" s="215" customFormat="1" ht="20" customHeight="1" thickBot="1">
      <c r="A37" s="531" t="s">
        <v>131</v>
      </c>
      <c r="B37" s="604" t="str">
        <f ca="1">('Game Summary'!C37)</f>
        <v>Seoul Slayer</v>
      </c>
      <c r="C37" s="605"/>
      <c r="D37" s="606"/>
      <c r="E37" s="230"/>
      <c r="F37" s="218"/>
      <c r="G37" s="218"/>
      <c r="H37" s="218"/>
      <c r="I37" s="218"/>
      <c r="J37" s="218"/>
      <c r="K37" s="218"/>
      <c r="L37" s="218"/>
      <c r="M37" s="218"/>
      <c r="N37" s="218"/>
      <c r="O37" s="218"/>
      <c r="P37" s="218"/>
      <c r="Q37" s="231"/>
      <c r="R37" s="231"/>
      <c r="S37" s="231"/>
      <c r="T37" s="231"/>
      <c r="U37" s="231"/>
      <c r="V37" s="231"/>
      <c r="W37" s="231"/>
      <c r="X37" s="219"/>
      <c r="Z37" s="216" t="str">
        <f t="shared" ref="Z37:AE37" si="354">IF(E37="J",E40,"")</f>
        <v/>
      </c>
      <c r="AA37" s="217" t="str">
        <f t="shared" si="354"/>
        <v/>
      </c>
      <c r="AB37" s="217" t="str">
        <f t="shared" si="354"/>
        <v/>
      </c>
      <c r="AC37" s="217" t="str">
        <f t="shared" si="354"/>
        <v/>
      </c>
      <c r="AD37" s="217" t="str">
        <f t="shared" si="354"/>
        <v/>
      </c>
      <c r="AE37" s="217" t="str">
        <f t="shared" si="354"/>
        <v/>
      </c>
      <c r="AF37" s="217" t="str">
        <f t="shared" ref="AF37:AK37" si="355">IF(K37="J",K40,"")</f>
        <v/>
      </c>
      <c r="AG37" s="217" t="str">
        <f t="shared" si="355"/>
        <v/>
      </c>
      <c r="AH37" s="217" t="str">
        <f t="shared" si="355"/>
        <v/>
      </c>
      <c r="AI37" s="217" t="str">
        <f t="shared" si="355"/>
        <v/>
      </c>
      <c r="AJ37" s="217" t="str">
        <f t="shared" si="355"/>
        <v/>
      </c>
      <c r="AK37" s="218" t="str">
        <f t="shared" si="355"/>
        <v/>
      </c>
      <c r="AL37" s="218" t="str">
        <f t="shared" ref="AL37:AS37" si="356">IF(Q37="J",Q40,"")</f>
        <v/>
      </c>
      <c r="AM37" s="218" t="str">
        <f t="shared" si="356"/>
        <v/>
      </c>
      <c r="AN37" s="218" t="str">
        <f t="shared" si="356"/>
        <v/>
      </c>
      <c r="AO37" s="218" t="str">
        <f t="shared" si="356"/>
        <v/>
      </c>
      <c r="AP37" s="218" t="str">
        <f t="shared" si="356"/>
        <v/>
      </c>
      <c r="AQ37" s="218" t="str">
        <f t="shared" si="356"/>
        <v/>
      </c>
      <c r="AR37" s="218" t="str">
        <f t="shared" si="356"/>
        <v/>
      </c>
      <c r="AS37" s="219" t="str">
        <f t="shared" si="356"/>
        <v/>
      </c>
      <c r="AT37" s="48">
        <f t="shared" si="191"/>
        <v>0</v>
      </c>
      <c r="AU37" s="216" t="str">
        <f t="shared" ref="AU37:BE37" si="357">IF(E37="LJ",E40,"")</f>
        <v/>
      </c>
      <c r="AV37" s="217" t="str">
        <f t="shared" si="357"/>
        <v/>
      </c>
      <c r="AW37" s="217" t="str">
        <f t="shared" si="357"/>
        <v/>
      </c>
      <c r="AX37" s="217" t="str">
        <f t="shared" si="357"/>
        <v/>
      </c>
      <c r="AY37" s="217" t="str">
        <f t="shared" si="357"/>
        <v/>
      </c>
      <c r="AZ37" s="217" t="str">
        <f t="shared" si="357"/>
        <v/>
      </c>
      <c r="BA37" s="217" t="str">
        <f t="shared" si="357"/>
        <v/>
      </c>
      <c r="BB37" s="217" t="str">
        <f t="shared" si="357"/>
        <v/>
      </c>
      <c r="BC37" s="217" t="str">
        <f t="shared" si="357"/>
        <v/>
      </c>
      <c r="BD37" s="217" t="str">
        <f t="shared" si="357"/>
        <v/>
      </c>
      <c r="BE37" s="217" t="str">
        <f t="shared" si="357"/>
        <v/>
      </c>
      <c r="BF37" s="217" t="str">
        <f t="shared" ref="BF37:BN37" si="358">IF(P37="LJ",P40,"")</f>
        <v/>
      </c>
      <c r="BG37" s="217" t="str">
        <f t="shared" si="358"/>
        <v/>
      </c>
      <c r="BH37" s="217" t="str">
        <f t="shared" si="358"/>
        <v/>
      </c>
      <c r="BI37" s="217" t="str">
        <f t="shared" si="358"/>
        <v/>
      </c>
      <c r="BJ37" s="217" t="str">
        <f t="shared" si="358"/>
        <v/>
      </c>
      <c r="BK37" s="217" t="str">
        <f t="shared" si="358"/>
        <v/>
      </c>
      <c r="BL37" s="217" t="str">
        <f t="shared" si="358"/>
        <v/>
      </c>
      <c r="BM37" s="217" t="str">
        <f t="shared" si="358"/>
        <v/>
      </c>
      <c r="BN37" s="220" t="str">
        <f t="shared" si="358"/>
        <v/>
      </c>
      <c r="BO37" s="48">
        <f t="shared" si="194"/>
        <v>0</v>
      </c>
      <c r="BP37" s="216" t="str">
        <f t="shared" ref="BP37:CA37" si="359">IF(E37="B",E40,"")</f>
        <v/>
      </c>
      <c r="BQ37" s="217" t="str">
        <f t="shared" si="359"/>
        <v/>
      </c>
      <c r="BR37" s="217" t="str">
        <f t="shared" si="359"/>
        <v/>
      </c>
      <c r="BS37" s="217" t="str">
        <f t="shared" si="359"/>
        <v/>
      </c>
      <c r="BT37" s="217" t="str">
        <f t="shared" si="359"/>
        <v/>
      </c>
      <c r="BU37" s="217" t="str">
        <f t="shared" si="359"/>
        <v/>
      </c>
      <c r="BV37" s="217" t="str">
        <f t="shared" si="359"/>
        <v/>
      </c>
      <c r="BW37" s="217" t="str">
        <f t="shared" si="359"/>
        <v/>
      </c>
      <c r="BX37" s="217" t="str">
        <f t="shared" si="359"/>
        <v/>
      </c>
      <c r="BY37" s="217" t="str">
        <f t="shared" si="359"/>
        <v/>
      </c>
      <c r="BZ37" s="217" t="str">
        <f t="shared" si="359"/>
        <v/>
      </c>
      <c r="CA37" s="218" t="str">
        <f t="shared" si="359"/>
        <v/>
      </c>
      <c r="CB37" s="218" t="str">
        <f t="shared" ref="CB37:CH37" si="360">IF(Q37="B",Q40,"")</f>
        <v/>
      </c>
      <c r="CC37" s="218" t="str">
        <f t="shared" si="360"/>
        <v/>
      </c>
      <c r="CD37" s="218" t="str">
        <f t="shared" si="360"/>
        <v/>
      </c>
      <c r="CE37" s="218" t="str">
        <f t="shared" si="360"/>
        <v/>
      </c>
      <c r="CF37" s="218" t="str">
        <f t="shared" si="360"/>
        <v/>
      </c>
      <c r="CG37" s="218" t="str">
        <f t="shared" si="360"/>
        <v/>
      </c>
      <c r="CH37" s="218" t="str">
        <f t="shared" si="360"/>
        <v/>
      </c>
      <c r="CI37" s="219" t="str">
        <f>IF(X37="B",X40,"")</f>
        <v/>
      </c>
      <c r="CJ37" s="48">
        <f t="shared" si="197"/>
        <v>0</v>
      </c>
      <c r="CK37" s="216" t="str">
        <f t="shared" ref="CK37:CP37" si="361">IF(E37="P",E40,"")</f>
        <v/>
      </c>
      <c r="CL37" s="217" t="str">
        <f t="shared" si="361"/>
        <v/>
      </c>
      <c r="CM37" s="217" t="str">
        <f t="shared" si="361"/>
        <v/>
      </c>
      <c r="CN37" s="217" t="str">
        <f t="shared" si="361"/>
        <v/>
      </c>
      <c r="CO37" s="217" t="str">
        <f t="shared" si="361"/>
        <v/>
      </c>
      <c r="CP37" s="217" t="str">
        <f t="shared" si="361"/>
        <v/>
      </c>
      <c r="CQ37" s="217" t="str">
        <f>IF(K37="P",K40,"")</f>
        <v/>
      </c>
      <c r="CR37" s="217" t="str">
        <f>IF(L37="P",L40,"")</f>
        <v/>
      </c>
      <c r="CS37" s="217" t="str">
        <f>IF(M37="P",M40,"")</f>
        <v/>
      </c>
      <c r="CT37" s="217" t="str">
        <f>IF(N37="P",N40,"")</f>
        <v/>
      </c>
      <c r="CU37" s="217" t="str">
        <f>IF(O37="P",O40,"")</f>
        <v/>
      </c>
      <c r="CV37" s="217" t="str">
        <f t="shared" ref="CV37:DC37" si="362">IF(P37="P",P40,"")</f>
        <v/>
      </c>
      <c r="CW37" s="217" t="str">
        <f t="shared" si="362"/>
        <v/>
      </c>
      <c r="CX37" s="217" t="str">
        <f t="shared" si="362"/>
        <v/>
      </c>
      <c r="CY37" s="217" t="str">
        <f t="shared" si="362"/>
        <v/>
      </c>
      <c r="CZ37" s="217" t="str">
        <f t="shared" si="362"/>
        <v/>
      </c>
      <c r="DA37" s="217" t="str">
        <f t="shared" si="362"/>
        <v/>
      </c>
      <c r="DB37" s="217" t="str">
        <f t="shared" si="362"/>
        <v/>
      </c>
      <c r="DC37" s="217" t="str">
        <f t="shared" si="362"/>
        <v/>
      </c>
      <c r="DD37" s="219" t="str">
        <f>IF(X37="P",X40,"")</f>
        <v/>
      </c>
      <c r="DE37" s="48">
        <f t="shared" si="200"/>
        <v>0</v>
      </c>
      <c r="DG37" s="243">
        <f t="shared" si="201"/>
        <v>0</v>
      </c>
      <c r="DH37" s="244">
        <f t="shared" si="301"/>
        <v>0</v>
      </c>
      <c r="DI37" s="244">
        <f t="shared" si="203"/>
        <v>0</v>
      </c>
      <c r="DJ37" s="245">
        <f>SUM(DH37+DH37)</f>
        <v>0</v>
      </c>
      <c r="DK37" s="232">
        <f>(SUM(DG37:DI37)/COUNT(E39:X39))</f>
        <v>0</v>
      </c>
      <c r="DL37" s="221">
        <f t="shared" si="227"/>
        <v>0</v>
      </c>
      <c r="DM37" s="233" t="e">
        <f t="shared" si="228"/>
        <v>#DIV/0!</v>
      </c>
      <c r="DN37" s="234">
        <f t="shared" si="205"/>
        <v>0</v>
      </c>
      <c r="DO37" s="235" t="e">
        <f t="shared" si="206"/>
        <v>#DIV/0!</v>
      </c>
      <c r="DP37" s="48">
        <f t="shared" si="207"/>
        <v>0</v>
      </c>
      <c r="DQ37" s="48">
        <f t="shared" si="208"/>
        <v>0</v>
      </c>
      <c r="DR37" s="48">
        <f t="shared" si="209"/>
        <v>0</v>
      </c>
      <c r="DS37" s="48" t="e">
        <f>SUM((DQ37/DJ37)-(D22))</f>
        <v>#DIV/0!</v>
      </c>
      <c r="DT37" s="48" t="e">
        <f>SUM((DR37/DJ37)-(D2))</f>
        <v>#DIV/0!</v>
      </c>
      <c r="DU37" s="236" t="e">
        <f t="shared" si="210"/>
        <v>#DIV/0!</v>
      </c>
      <c r="DW37" s="216" t="str">
        <f t="shared" ref="DW37:EP37" si="363">IF(E37="J",SUM((E40)-(E20)),"")</f>
        <v/>
      </c>
      <c r="DX37" s="217" t="str">
        <f t="shared" si="363"/>
        <v/>
      </c>
      <c r="DY37" s="217" t="str">
        <f t="shared" si="363"/>
        <v/>
      </c>
      <c r="DZ37" s="217" t="str">
        <f t="shared" si="363"/>
        <v/>
      </c>
      <c r="EA37" s="217" t="str">
        <f t="shared" si="363"/>
        <v/>
      </c>
      <c r="EB37" s="217" t="str">
        <f t="shared" si="363"/>
        <v/>
      </c>
      <c r="EC37" s="217" t="str">
        <f t="shared" si="363"/>
        <v/>
      </c>
      <c r="ED37" s="217" t="str">
        <f t="shared" si="363"/>
        <v/>
      </c>
      <c r="EE37" s="217" t="str">
        <f t="shared" si="363"/>
        <v/>
      </c>
      <c r="EF37" s="217" t="str">
        <f t="shared" si="363"/>
        <v/>
      </c>
      <c r="EG37" s="217" t="str">
        <f t="shared" si="363"/>
        <v/>
      </c>
      <c r="EH37" s="217" t="str">
        <f t="shared" si="363"/>
        <v/>
      </c>
      <c r="EI37" s="217" t="str">
        <f t="shared" si="363"/>
        <v/>
      </c>
      <c r="EJ37" s="217" t="str">
        <f t="shared" si="363"/>
        <v/>
      </c>
      <c r="EK37" s="217" t="str">
        <f t="shared" si="363"/>
        <v/>
      </c>
      <c r="EL37" s="217" t="str">
        <f t="shared" si="363"/>
        <v/>
      </c>
      <c r="EM37" s="217" t="str">
        <f t="shared" si="363"/>
        <v/>
      </c>
      <c r="EN37" s="217" t="str">
        <f t="shared" si="363"/>
        <v/>
      </c>
      <c r="EO37" s="217" t="str">
        <f t="shared" si="363"/>
        <v/>
      </c>
      <c r="EP37" s="220" t="str">
        <f t="shared" si="363"/>
        <v/>
      </c>
      <c r="EQ37" s="48">
        <f t="shared" si="212"/>
        <v>0</v>
      </c>
      <c r="ER37" s="216" t="str">
        <f t="shared" ref="ER37:FK37" si="364">IF(E37="LJ",SUM((E40)-(E20)),"")</f>
        <v/>
      </c>
      <c r="ES37" s="217" t="str">
        <f t="shared" si="364"/>
        <v/>
      </c>
      <c r="ET37" s="217" t="str">
        <f t="shared" si="364"/>
        <v/>
      </c>
      <c r="EU37" s="217" t="str">
        <f t="shared" si="364"/>
        <v/>
      </c>
      <c r="EV37" s="217" t="str">
        <f t="shared" si="364"/>
        <v/>
      </c>
      <c r="EW37" s="217" t="str">
        <f t="shared" si="364"/>
        <v/>
      </c>
      <c r="EX37" s="217" t="str">
        <f t="shared" si="364"/>
        <v/>
      </c>
      <c r="EY37" s="217" t="str">
        <f t="shared" si="364"/>
        <v/>
      </c>
      <c r="EZ37" s="217" t="str">
        <f t="shared" si="364"/>
        <v/>
      </c>
      <c r="FA37" s="217" t="str">
        <f t="shared" si="364"/>
        <v/>
      </c>
      <c r="FB37" s="217" t="str">
        <f t="shared" si="364"/>
        <v/>
      </c>
      <c r="FC37" s="217" t="str">
        <f t="shared" si="364"/>
        <v/>
      </c>
      <c r="FD37" s="217" t="str">
        <f t="shared" si="364"/>
        <v/>
      </c>
      <c r="FE37" s="217" t="str">
        <f t="shared" si="364"/>
        <v/>
      </c>
      <c r="FF37" s="217" t="str">
        <f t="shared" si="364"/>
        <v/>
      </c>
      <c r="FG37" s="217" t="str">
        <f t="shared" si="364"/>
        <v/>
      </c>
      <c r="FH37" s="217" t="str">
        <f t="shared" si="364"/>
        <v/>
      </c>
      <c r="FI37" s="217" t="str">
        <f t="shared" si="364"/>
        <v/>
      </c>
      <c r="FJ37" s="217" t="str">
        <f t="shared" si="364"/>
        <v/>
      </c>
      <c r="FK37" s="220" t="str">
        <f t="shared" si="364"/>
        <v/>
      </c>
      <c r="FL37" s="48">
        <f t="shared" si="214"/>
        <v>0</v>
      </c>
      <c r="FM37" s="216" t="str">
        <f t="shared" ref="FM37:GF37" si="365">IF(E37="B",E20,"")</f>
        <v/>
      </c>
      <c r="FN37" s="217" t="str">
        <f t="shared" si="365"/>
        <v/>
      </c>
      <c r="FO37" s="217" t="str">
        <f t="shared" si="365"/>
        <v/>
      </c>
      <c r="FP37" s="217" t="str">
        <f t="shared" si="365"/>
        <v/>
      </c>
      <c r="FQ37" s="217" t="str">
        <f t="shared" si="365"/>
        <v/>
      </c>
      <c r="FR37" s="217" t="str">
        <f t="shared" si="365"/>
        <v/>
      </c>
      <c r="FS37" s="217" t="str">
        <f t="shared" si="365"/>
        <v/>
      </c>
      <c r="FT37" s="217" t="str">
        <f t="shared" si="365"/>
        <v/>
      </c>
      <c r="FU37" s="217" t="str">
        <f t="shared" si="365"/>
        <v/>
      </c>
      <c r="FV37" s="217" t="str">
        <f t="shared" si="365"/>
        <v/>
      </c>
      <c r="FW37" s="217" t="str">
        <f t="shared" si="365"/>
        <v/>
      </c>
      <c r="FX37" s="218" t="str">
        <f t="shared" si="365"/>
        <v/>
      </c>
      <c r="FY37" s="218" t="str">
        <f t="shared" si="365"/>
        <v/>
      </c>
      <c r="FZ37" s="218" t="str">
        <f t="shared" si="365"/>
        <v/>
      </c>
      <c r="GA37" s="218" t="str">
        <f t="shared" si="365"/>
        <v/>
      </c>
      <c r="GB37" s="218" t="str">
        <f t="shared" si="365"/>
        <v/>
      </c>
      <c r="GC37" s="218" t="str">
        <f t="shared" si="365"/>
        <v/>
      </c>
      <c r="GD37" s="218" t="str">
        <f t="shared" si="365"/>
        <v/>
      </c>
      <c r="GE37" s="218" t="str">
        <f t="shared" si="365"/>
        <v/>
      </c>
      <c r="GF37" s="219" t="str">
        <f t="shared" si="365"/>
        <v/>
      </c>
      <c r="GG37" s="48">
        <f t="shared" si="216"/>
        <v>0</v>
      </c>
      <c r="GH37" s="216" t="str">
        <f t="shared" ref="GH37:HA37" si="366">IF(E37="P",E20,"")</f>
        <v/>
      </c>
      <c r="GI37" s="217" t="str">
        <f t="shared" si="366"/>
        <v/>
      </c>
      <c r="GJ37" s="217" t="str">
        <f t="shared" si="366"/>
        <v/>
      </c>
      <c r="GK37" s="217" t="str">
        <f t="shared" si="366"/>
        <v/>
      </c>
      <c r="GL37" s="217" t="str">
        <f t="shared" si="366"/>
        <v/>
      </c>
      <c r="GM37" s="217" t="str">
        <f t="shared" si="366"/>
        <v/>
      </c>
      <c r="GN37" s="217" t="str">
        <f t="shared" si="366"/>
        <v/>
      </c>
      <c r="GO37" s="217" t="str">
        <f t="shared" si="366"/>
        <v/>
      </c>
      <c r="GP37" s="217" t="str">
        <f t="shared" si="366"/>
        <v/>
      </c>
      <c r="GQ37" s="217" t="str">
        <f t="shared" si="366"/>
        <v/>
      </c>
      <c r="GR37" s="217" t="str">
        <f t="shared" si="366"/>
        <v/>
      </c>
      <c r="GS37" s="218" t="str">
        <f t="shared" si="366"/>
        <v/>
      </c>
      <c r="GT37" s="218" t="str">
        <f t="shared" si="366"/>
        <v/>
      </c>
      <c r="GU37" s="218" t="str">
        <f t="shared" si="366"/>
        <v/>
      </c>
      <c r="GV37" s="218" t="str">
        <f t="shared" si="366"/>
        <v/>
      </c>
      <c r="GW37" s="218" t="str">
        <f t="shared" si="366"/>
        <v/>
      </c>
      <c r="GX37" s="218" t="str">
        <f t="shared" si="366"/>
        <v/>
      </c>
      <c r="GY37" s="218" t="str">
        <f t="shared" si="366"/>
        <v/>
      </c>
      <c r="GZ37" s="218" t="str">
        <f t="shared" si="366"/>
        <v/>
      </c>
      <c r="HA37" s="219" t="str">
        <f t="shared" si="366"/>
        <v/>
      </c>
      <c r="HB37" s="48">
        <f t="shared" si="218"/>
        <v>0</v>
      </c>
    </row>
    <row r="38" spans="1:210" s="215" customFormat="1" ht="20" customHeight="1" thickBot="1">
      <c r="A38" s="539" t="str">
        <f ca="1">('Game Summary'!B38)</f>
        <v>NO2</v>
      </c>
      <c r="B38" s="601" t="str">
        <f ca="1">('Game Summary'!C38)</f>
        <v>Cool Whip</v>
      </c>
      <c r="C38" s="602"/>
      <c r="D38" s="603"/>
      <c r="E38" s="243"/>
      <c r="F38" s="244" t="s">
        <v>172</v>
      </c>
      <c r="G38" s="244"/>
      <c r="H38" s="244"/>
      <c r="I38" s="244" t="s">
        <v>172</v>
      </c>
      <c r="J38" s="244"/>
      <c r="K38" s="244"/>
      <c r="L38" s="244" t="s">
        <v>172</v>
      </c>
      <c r="M38" s="244" t="s">
        <v>172</v>
      </c>
      <c r="N38" s="244"/>
      <c r="O38" s="244" t="s">
        <v>172</v>
      </c>
      <c r="P38" s="244" t="s">
        <v>172</v>
      </c>
      <c r="Q38" s="245"/>
      <c r="R38" s="245" t="s">
        <v>172</v>
      </c>
      <c r="S38" s="245" t="s">
        <v>172</v>
      </c>
      <c r="T38" s="245"/>
      <c r="U38" s="245" t="s">
        <v>172</v>
      </c>
      <c r="V38" s="245" t="s">
        <v>172</v>
      </c>
      <c r="W38" s="245"/>
      <c r="X38" s="516"/>
      <c r="Z38" s="246" t="str">
        <f t="shared" ref="Z38:AE38" si="367">IF(E38="J",E40,"")</f>
        <v/>
      </c>
      <c r="AA38" s="247" t="str">
        <f t="shared" si="367"/>
        <v/>
      </c>
      <c r="AB38" s="247" t="str">
        <f t="shared" si="367"/>
        <v/>
      </c>
      <c r="AC38" s="247" t="str">
        <f t="shared" si="367"/>
        <v/>
      </c>
      <c r="AD38" s="247" t="str">
        <f t="shared" si="367"/>
        <v/>
      </c>
      <c r="AE38" s="247" t="str">
        <f t="shared" si="367"/>
        <v/>
      </c>
      <c r="AF38" s="247" t="str">
        <f t="shared" ref="AF38:AK38" si="368">IF(K38="J",K40,"")</f>
        <v/>
      </c>
      <c r="AG38" s="247" t="str">
        <f t="shared" si="368"/>
        <v/>
      </c>
      <c r="AH38" s="247" t="str">
        <f t="shared" si="368"/>
        <v/>
      </c>
      <c r="AI38" s="247" t="str">
        <f t="shared" si="368"/>
        <v/>
      </c>
      <c r="AJ38" s="247" t="str">
        <f t="shared" si="368"/>
        <v/>
      </c>
      <c r="AK38" s="248" t="str">
        <f t="shared" si="368"/>
        <v/>
      </c>
      <c r="AL38" s="248" t="str">
        <f t="shared" ref="AL38:AS38" si="369">IF(Q38="J",Q40,"")</f>
        <v/>
      </c>
      <c r="AM38" s="248" t="str">
        <f t="shared" si="369"/>
        <v/>
      </c>
      <c r="AN38" s="248" t="str">
        <f t="shared" si="369"/>
        <v/>
      </c>
      <c r="AO38" s="248" t="str">
        <f t="shared" si="369"/>
        <v/>
      </c>
      <c r="AP38" s="248" t="str">
        <f t="shared" si="369"/>
        <v/>
      </c>
      <c r="AQ38" s="248" t="str">
        <f t="shared" si="369"/>
        <v/>
      </c>
      <c r="AR38" s="248" t="str">
        <f t="shared" si="369"/>
        <v/>
      </c>
      <c r="AS38" s="249" t="str">
        <f t="shared" si="369"/>
        <v/>
      </c>
      <c r="AT38" s="48">
        <f t="shared" si="191"/>
        <v>0</v>
      </c>
      <c r="AU38" s="246" t="str">
        <f t="shared" ref="AU38:BE38" si="370">IF(E38="LJ",E40,"")</f>
        <v/>
      </c>
      <c r="AV38" s="247" t="str">
        <f t="shared" si="370"/>
        <v/>
      </c>
      <c r="AW38" s="247" t="str">
        <f t="shared" si="370"/>
        <v/>
      </c>
      <c r="AX38" s="247" t="str">
        <f t="shared" si="370"/>
        <v/>
      </c>
      <c r="AY38" s="247" t="str">
        <f t="shared" si="370"/>
        <v/>
      </c>
      <c r="AZ38" s="247" t="str">
        <f t="shared" si="370"/>
        <v/>
      </c>
      <c r="BA38" s="247" t="str">
        <f t="shared" si="370"/>
        <v/>
      </c>
      <c r="BB38" s="247" t="str">
        <f t="shared" si="370"/>
        <v/>
      </c>
      <c r="BC38" s="247" t="str">
        <f t="shared" si="370"/>
        <v/>
      </c>
      <c r="BD38" s="247" t="str">
        <f t="shared" si="370"/>
        <v/>
      </c>
      <c r="BE38" s="247" t="str">
        <f t="shared" si="370"/>
        <v/>
      </c>
      <c r="BF38" s="247" t="str">
        <f t="shared" ref="BF38:BN38" si="371">IF(P38="LJ",P40,"")</f>
        <v/>
      </c>
      <c r="BG38" s="247" t="str">
        <f t="shared" si="371"/>
        <v/>
      </c>
      <c r="BH38" s="247" t="str">
        <f t="shared" si="371"/>
        <v/>
      </c>
      <c r="BI38" s="247" t="str">
        <f t="shared" si="371"/>
        <v/>
      </c>
      <c r="BJ38" s="247" t="str">
        <f t="shared" si="371"/>
        <v/>
      </c>
      <c r="BK38" s="247" t="str">
        <f t="shared" si="371"/>
        <v/>
      </c>
      <c r="BL38" s="247" t="str">
        <f t="shared" si="371"/>
        <v/>
      </c>
      <c r="BM38" s="247" t="str">
        <f t="shared" si="371"/>
        <v/>
      </c>
      <c r="BN38" s="250" t="str">
        <f t="shared" si="371"/>
        <v/>
      </c>
      <c r="BO38" s="48">
        <f t="shared" si="194"/>
        <v>0</v>
      </c>
      <c r="BP38" s="246" t="str">
        <f t="shared" ref="BP38:CA38" si="372">IF(E38="B",E40,"")</f>
        <v/>
      </c>
      <c r="BQ38" s="247">
        <f t="shared" si="372"/>
        <v>5</v>
      </c>
      <c r="BR38" s="247" t="str">
        <f t="shared" si="372"/>
        <v/>
      </c>
      <c r="BS38" s="247" t="str">
        <f t="shared" si="372"/>
        <v/>
      </c>
      <c r="BT38" s="247">
        <f t="shared" si="372"/>
        <v>3</v>
      </c>
      <c r="BU38" s="247" t="str">
        <f t="shared" si="372"/>
        <v/>
      </c>
      <c r="BV38" s="247" t="str">
        <f t="shared" si="372"/>
        <v/>
      </c>
      <c r="BW38" s="247">
        <f t="shared" si="372"/>
        <v>3</v>
      </c>
      <c r="BX38" s="247">
        <f t="shared" si="372"/>
        <v>4</v>
      </c>
      <c r="BY38" s="247" t="str">
        <f t="shared" si="372"/>
        <v/>
      </c>
      <c r="BZ38" s="247">
        <f t="shared" si="372"/>
        <v>4</v>
      </c>
      <c r="CA38" s="248">
        <f t="shared" si="372"/>
        <v>0</v>
      </c>
      <c r="CB38" s="248" t="str">
        <f t="shared" ref="CB38:CH38" si="373">IF(Q38="B",Q40,"")</f>
        <v/>
      </c>
      <c r="CC38" s="248">
        <f t="shared" si="373"/>
        <v>2</v>
      </c>
      <c r="CD38" s="248">
        <f t="shared" si="373"/>
        <v>0</v>
      </c>
      <c r="CE38" s="248" t="str">
        <f t="shared" si="373"/>
        <v/>
      </c>
      <c r="CF38" s="248">
        <f t="shared" si="373"/>
        <v>2</v>
      </c>
      <c r="CG38" s="248">
        <f t="shared" si="373"/>
        <v>1</v>
      </c>
      <c r="CH38" s="248" t="str">
        <f t="shared" si="373"/>
        <v/>
      </c>
      <c r="CI38" s="249" t="str">
        <f>IF(X38="B",X40,"")</f>
        <v/>
      </c>
      <c r="CJ38" s="48">
        <f t="shared" si="197"/>
        <v>24</v>
      </c>
      <c r="CK38" s="246" t="str">
        <f t="shared" ref="CK38:CU38" si="374">IF(E38="P",E40,"")</f>
        <v/>
      </c>
      <c r="CL38" s="247" t="str">
        <f t="shared" si="374"/>
        <v/>
      </c>
      <c r="CM38" s="247" t="str">
        <f t="shared" si="374"/>
        <v/>
      </c>
      <c r="CN38" s="247" t="str">
        <f t="shared" si="374"/>
        <v/>
      </c>
      <c r="CO38" s="247" t="str">
        <f t="shared" si="374"/>
        <v/>
      </c>
      <c r="CP38" s="247" t="str">
        <f t="shared" si="374"/>
        <v/>
      </c>
      <c r="CQ38" s="247" t="str">
        <f t="shared" si="374"/>
        <v/>
      </c>
      <c r="CR38" s="247" t="str">
        <f t="shared" si="374"/>
        <v/>
      </c>
      <c r="CS38" s="247" t="str">
        <f t="shared" si="374"/>
        <v/>
      </c>
      <c r="CT38" s="247" t="str">
        <f t="shared" si="374"/>
        <v/>
      </c>
      <c r="CU38" s="247" t="str">
        <f t="shared" si="374"/>
        <v/>
      </c>
      <c r="CV38" s="247" t="str">
        <f t="shared" ref="CV38:DD38" si="375">IF(P38="P",P40,"")</f>
        <v/>
      </c>
      <c r="CW38" s="247" t="str">
        <f t="shared" si="375"/>
        <v/>
      </c>
      <c r="CX38" s="247" t="str">
        <f t="shared" si="375"/>
        <v/>
      </c>
      <c r="CY38" s="247" t="str">
        <f t="shared" si="375"/>
        <v/>
      </c>
      <c r="CZ38" s="247" t="str">
        <f t="shared" si="375"/>
        <v/>
      </c>
      <c r="DA38" s="247" t="str">
        <f t="shared" si="375"/>
        <v/>
      </c>
      <c r="DB38" s="247" t="str">
        <f t="shared" si="375"/>
        <v/>
      </c>
      <c r="DC38" s="247" t="str">
        <f t="shared" si="375"/>
        <v/>
      </c>
      <c r="DD38" s="250" t="str">
        <f t="shared" si="375"/>
        <v/>
      </c>
      <c r="DE38" s="48">
        <f t="shared" si="200"/>
        <v>0</v>
      </c>
      <c r="DG38" s="251">
        <f t="shared" si="201"/>
        <v>0</v>
      </c>
      <c r="DH38" s="248">
        <f t="shared" si="301"/>
        <v>0</v>
      </c>
      <c r="DI38" s="248">
        <f t="shared" si="203"/>
        <v>10</v>
      </c>
      <c r="DJ38" s="252">
        <f>SUM(DH38+DI38)</f>
        <v>10</v>
      </c>
      <c r="DK38" s="253">
        <f>(SUM(DG38:DI38)/COUNT(E39:X39))</f>
        <v>0.5</v>
      </c>
      <c r="DL38" s="221">
        <f t="shared" si="227"/>
        <v>0</v>
      </c>
      <c r="DM38" s="254" t="e">
        <f t="shared" si="228"/>
        <v>#DIV/0!</v>
      </c>
      <c r="DN38" s="255">
        <f t="shared" si="205"/>
        <v>0</v>
      </c>
      <c r="DO38" s="256" t="e">
        <f t="shared" si="206"/>
        <v>#DIV/0!</v>
      </c>
      <c r="DP38" s="257">
        <f t="shared" si="207"/>
        <v>0</v>
      </c>
      <c r="DQ38" s="257">
        <f t="shared" si="208"/>
        <v>24</v>
      </c>
      <c r="DR38" s="257">
        <f t="shared" si="209"/>
        <v>21</v>
      </c>
      <c r="DS38" s="257">
        <f>SUM((DQ38/DJ38)-(D22))</f>
        <v>0.39999999999999991</v>
      </c>
      <c r="DT38" s="257">
        <f>SUM((DR38/DJ38)-(D2))</f>
        <v>-0.26842105263157867</v>
      </c>
      <c r="DU38" s="258">
        <f t="shared" si="210"/>
        <v>0.66842105263157858</v>
      </c>
      <c r="DW38" s="246" t="str">
        <f t="shared" ref="DW38:EP38" si="376">IF(E38="J",SUM((E40)-(E20)),"")</f>
        <v/>
      </c>
      <c r="DX38" s="247" t="str">
        <f t="shared" si="376"/>
        <v/>
      </c>
      <c r="DY38" s="247" t="str">
        <f t="shared" si="376"/>
        <v/>
      </c>
      <c r="DZ38" s="247" t="str">
        <f t="shared" si="376"/>
        <v/>
      </c>
      <c r="EA38" s="247" t="str">
        <f t="shared" si="376"/>
        <v/>
      </c>
      <c r="EB38" s="247" t="str">
        <f t="shared" si="376"/>
        <v/>
      </c>
      <c r="EC38" s="247" t="str">
        <f t="shared" si="376"/>
        <v/>
      </c>
      <c r="ED38" s="247" t="str">
        <f t="shared" si="376"/>
        <v/>
      </c>
      <c r="EE38" s="247" t="str">
        <f t="shared" si="376"/>
        <v/>
      </c>
      <c r="EF38" s="247" t="str">
        <f t="shared" si="376"/>
        <v/>
      </c>
      <c r="EG38" s="247" t="str">
        <f t="shared" si="376"/>
        <v/>
      </c>
      <c r="EH38" s="247" t="str">
        <f t="shared" si="376"/>
        <v/>
      </c>
      <c r="EI38" s="247" t="str">
        <f t="shared" si="376"/>
        <v/>
      </c>
      <c r="EJ38" s="247" t="str">
        <f t="shared" si="376"/>
        <v/>
      </c>
      <c r="EK38" s="247" t="str">
        <f t="shared" si="376"/>
        <v/>
      </c>
      <c r="EL38" s="247" t="str">
        <f t="shared" si="376"/>
        <v/>
      </c>
      <c r="EM38" s="247" t="str">
        <f t="shared" si="376"/>
        <v/>
      </c>
      <c r="EN38" s="247" t="str">
        <f t="shared" si="376"/>
        <v/>
      </c>
      <c r="EO38" s="247" t="str">
        <f t="shared" si="376"/>
        <v/>
      </c>
      <c r="EP38" s="250" t="str">
        <f t="shared" si="376"/>
        <v/>
      </c>
      <c r="EQ38" s="48">
        <f t="shared" si="212"/>
        <v>0</v>
      </c>
      <c r="ER38" s="246" t="str">
        <f t="shared" ref="ER38:FK38" si="377">IF(E38="LJ",SUM((E40)-(E20)),"")</f>
        <v/>
      </c>
      <c r="ES38" s="247" t="str">
        <f t="shared" si="377"/>
        <v/>
      </c>
      <c r="ET38" s="247" t="str">
        <f t="shared" si="377"/>
        <v/>
      </c>
      <c r="EU38" s="247" t="str">
        <f t="shared" si="377"/>
        <v/>
      </c>
      <c r="EV38" s="247" t="str">
        <f t="shared" si="377"/>
        <v/>
      </c>
      <c r="EW38" s="247" t="str">
        <f t="shared" si="377"/>
        <v/>
      </c>
      <c r="EX38" s="247" t="str">
        <f t="shared" si="377"/>
        <v/>
      </c>
      <c r="EY38" s="247" t="str">
        <f t="shared" si="377"/>
        <v/>
      </c>
      <c r="EZ38" s="247" t="str">
        <f t="shared" si="377"/>
        <v/>
      </c>
      <c r="FA38" s="247" t="str">
        <f t="shared" si="377"/>
        <v/>
      </c>
      <c r="FB38" s="247" t="str">
        <f t="shared" si="377"/>
        <v/>
      </c>
      <c r="FC38" s="247" t="str">
        <f t="shared" si="377"/>
        <v/>
      </c>
      <c r="FD38" s="247" t="str">
        <f t="shared" si="377"/>
        <v/>
      </c>
      <c r="FE38" s="247" t="str">
        <f t="shared" si="377"/>
        <v/>
      </c>
      <c r="FF38" s="247" t="str">
        <f t="shared" si="377"/>
        <v/>
      </c>
      <c r="FG38" s="247" t="str">
        <f t="shared" si="377"/>
        <v/>
      </c>
      <c r="FH38" s="247" t="str">
        <f t="shared" si="377"/>
        <v/>
      </c>
      <c r="FI38" s="247" t="str">
        <f t="shared" si="377"/>
        <v/>
      </c>
      <c r="FJ38" s="247" t="str">
        <f t="shared" si="377"/>
        <v/>
      </c>
      <c r="FK38" s="250" t="str">
        <f t="shared" si="377"/>
        <v/>
      </c>
      <c r="FL38" s="48">
        <f t="shared" si="214"/>
        <v>0</v>
      </c>
      <c r="FM38" s="246" t="str">
        <f t="shared" ref="FM38:GF38" si="378">IF(E38="B",E20,"")</f>
        <v/>
      </c>
      <c r="FN38" s="247">
        <f t="shared" si="378"/>
        <v>8</v>
      </c>
      <c r="FO38" s="247" t="str">
        <f t="shared" si="378"/>
        <v/>
      </c>
      <c r="FP38" s="247" t="str">
        <f t="shared" si="378"/>
        <v/>
      </c>
      <c r="FQ38" s="247">
        <f t="shared" si="378"/>
        <v>2</v>
      </c>
      <c r="FR38" s="247" t="str">
        <f t="shared" si="378"/>
        <v/>
      </c>
      <c r="FS38" s="247" t="str">
        <f t="shared" si="378"/>
        <v/>
      </c>
      <c r="FT38" s="247">
        <f t="shared" si="378"/>
        <v>0</v>
      </c>
      <c r="FU38" s="247">
        <f t="shared" si="378"/>
        <v>2</v>
      </c>
      <c r="FV38" s="247" t="str">
        <f t="shared" si="378"/>
        <v/>
      </c>
      <c r="FW38" s="247">
        <f t="shared" si="378"/>
        <v>0</v>
      </c>
      <c r="FX38" s="248">
        <f t="shared" si="378"/>
        <v>0</v>
      </c>
      <c r="FY38" s="248" t="str">
        <f t="shared" si="378"/>
        <v/>
      </c>
      <c r="FZ38" s="248">
        <f t="shared" si="378"/>
        <v>0</v>
      </c>
      <c r="GA38" s="248">
        <f t="shared" si="378"/>
        <v>3</v>
      </c>
      <c r="GB38" s="248" t="str">
        <f t="shared" si="378"/>
        <v/>
      </c>
      <c r="GC38" s="248">
        <f t="shared" si="378"/>
        <v>2</v>
      </c>
      <c r="GD38" s="248">
        <f t="shared" si="378"/>
        <v>4</v>
      </c>
      <c r="GE38" s="248" t="str">
        <f t="shared" si="378"/>
        <v/>
      </c>
      <c r="GF38" s="249" t="str">
        <f t="shared" si="378"/>
        <v/>
      </c>
      <c r="GG38" s="48">
        <f t="shared" si="216"/>
        <v>21</v>
      </c>
      <c r="GH38" s="246" t="str">
        <f t="shared" ref="GH38:HA38" si="379">IF(E38="P",E20,"")</f>
        <v/>
      </c>
      <c r="GI38" s="247" t="str">
        <f t="shared" si="379"/>
        <v/>
      </c>
      <c r="GJ38" s="247" t="str">
        <f t="shared" si="379"/>
        <v/>
      </c>
      <c r="GK38" s="247" t="str">
        <f t="shared" si="379"/>
        <v/>
      </c>
      <c r="GL38" s="247" t="str">
        <f t="shared" si="379"/>
        <v/>
      </c>
      <c r="GM38" s="247" t="str">
        <f t="shared" si="379"/>
        <v/>
      </c>
      <c r="GN38" s="247" t="str">
        <f t="shared" si="379"/>
        <v/>
      </c>
      <c r="GO38" s="247" t="str">
        <f t="shared" si="379"/>
        <v/>
      </c>
      <c r="GP38" s="247" t="str">
        <f t="shared" si="379"/>
        <v/>
      </c>
      <c r="GQ38" s="247" t="str">
        <f t="shared" si="379"/>
        <v/>
      </c>
      <c r="GR38" s="247" t="str">
        <f t="shared" si="379"/>
        <v/>
      </c>
      <c r="GS38" s="248" t="str">
        <f t="shared" si="379"/>
        <v/>
      </c>
      <c r="GT38" s="248" t="str">
        <f t="shared" si="379"/>
        <v/>
      </c>
      <c r="GU38" s="248" t="str">
        <f t="shared" si="379"/>
        <v/>
      </c>
      <c r="GV38" s="248" t="str">
        <f t="shared" si="379"/>
        <v/>
      </c>
      <c r="GW38" s="248" t="str">
        <f t="shared" si="379"/>
        <v/>
      </c>
      <c r="GX38" s="248" t="str">
        <f t="shared" si="379"/>
        <v/>
      </c>
      <c r="GY38" s="248" t="str">
        <f t="shared" si="379"/>
        <v/>
      </c>
      <c r="GZ38" s="248" t="str">
        <f t="shared" si="379"/>
        <v/>
      </c>
      <c r="HA38" s="249" t="str">
        <f t="shared" si="379"/>
        <v/>
      </c>
      <c r="HB38" s="48">
        <f t="shared" si="218"/>
        <v>0</v>
      </c>
    </row>
    <row r="39" spans="1:210" s="215" customFormat="1" ht="20" customHeight="1" thickBot="1">
      <c r="A39" s="271"/>
      <c r="B39" s="265"/>
      <c r="C39" s="264"/>
      <c r="D39" s="262" t="s">
        <v>39</v>
      </c>
      <c r="E39" s="525">
        <f t="shared" ref="E39:X39" si="380">SUM(E40)-(E20)</f>
        <v>-9</v>
      </c>
      <c r="F39" s="526">
        <f t="shared" si="380"/>
        <v>-3</v>
      </c>
      <c r="G39" s="526">
        <f t="shared" si="380"/>
        <v>-4</v>
      </c>
      <c r="H39" s="526">
        <f t="shared" si="380"/>
        <v>-3</v>
      </c>
      <c r="I39" s="526">
        <f t="shared" si="380"/>
        <v>1</v>
      </c>
      <c r="J39" s="526">
        <f t="shared" si="380"/>
        <v>-2</v>
      </c>
      <c r="K39" s="526">
        <f t="shared" si="380"/>
        <v>0</v>
      </c>
      <c r="L39" s="526">
        <f t="shared" si="380"/>
        <v>3</v>
      </c>
      <c r="M39" s="526">
        <f t="shared" si="380"/>
        <v>2</v>
      </c>
      <c r="N39" s="526">
        <f t="shared" si="380"/>
        <v>4</v>
      </c>
      <c r="O39" s="526">
        <f t="shared" si="380"/>
        <v>4</v>
      </c>
      <c r="P39" s="526">
        <f t="shared" si="380"/>
        <v>0</v>
      </c>
      <c r="Q39" s="526">
        <f t="shared" si="380"/>
        <v>-4</v>
      </c>
      <c r="R39" s="526">
        <f t="shared" si="380"/>
        <v>2</v>
      </c>
      <c r="S39" s="526">
        <f t="shared" si="380"/>
        <v>-3</v>
      </c>
      <c r="T39" s="526">
        <f t="shared" si="380"/>
        <v>1</v>
      </c>
      <c r="U39" s="526">
        <f t="shared" si="380"/>
        <v>0</v>
      </c>
      <c r="V39" s="526">
        <f t="shared" si="380"/>
        <v>-3</v>
      </c>
      <c r="W39" s="526">
        <f t="shared" si="380"/>
        <v>7</v>
      </c>
      <c r="X39" s="526">
        <f t="shared" si="380"/>
        <v>0</v>
      </c>
      <c r="AU39" s="263"/>
      <c r="AV39" s="263"/>
      <c r="AW39" s="263"/>
      <c r="AX39" s="263"/>
      <c r="AY39" s="263"/>
      <c r="AZ39" s="263"/>
      <c r="BA39" s="263"/>
      <c r="BB39" s="263"/>
      <c r="BC39" s="263"/>
      <c r="BD39" s="263"/>
      <c r="BE39" s="263"/>
      <c r="BF39" s="263"/>
      <c r="BG39" s="263"/>
      <c r="BH39" s="263"/>
      <c r="BI39" s="263"/>
      <c r="BJ39" s="263"/>
      <c r="BK39" s="263"/>
      <c r="BL39" s="263"/>
      <c r="BO39" s="48"/>
      <c r="BP39" s="263"/>
      <c r="BQ39" s="263"/>
      <c r="BR39" s="263"/>
      <c r="BS39" s="263"/>
      <c r="BT39" s="263"/>
      <c r="BU39" s="263"/>
      <c r="BV39" s="263"/>
      <c r="BW39" s="263"/>
      <c r="BX39" s="263"/>
      <c r="BY39" s="263"/>
      <c r="BZ39" s="263"/>
      <c r="CJ39" s="48"/>
      <c r="CK39" s="263"/>
      <c r="CL39" s="263"/>
      <c r="CM39" s="263"/>
      <c r="CN39" s="263"/>
      <c r="CO39" s="263"/>
      <c r="CP39" s="263"/>
      <c r="CQ39" s="263"/>
      <c r="CR39" s="263"/>
      <c r="CS39" s="263"/>
      <c r="CT39" s="263"/>
      <c r="CU39" s="263"/>
      <c r="DE39" s="48"/>
      <c r="DG39" s="48">
        <f>SUM(DG25:DG38)</f>
        <v>19</v>
      </c>
      <c r="DH39" s="48">
        <f>SUM(DH25:DH38)</f>
        <v>19</v>
      </c>
      <c r="DI39" s="48">
        <f>SUM(DI25:DI38)</f>
        <v>57</v>
      </c>
      <c r="DJ39" s="48">
        <f>SUM(DH39+DI39)</f>
        <v>76</v>
      </c>
      <c r="DK39" s="48"/>
      <c r="DL39" s="48"/>
      <c r="DM39" s="48"/>
      <c r="DN39" s="48">
        <f>SUM(DN25:DN38)</f>
        <v>38</v>
      </c>
      <c r="DO39" s="48">
        <f t="shared" si="206"/>
        <v>2</v>
      </c>
      <c r="DP39" s="48"/>
      <c r="DQ39" s="48">
        <f>SUM(DQ25:DQ38)</f>
        <v>151</v>
      </c>
      <c r="DR39" s="48">
        <f>SUM(DR25:DR38)</f>
        <v>180</v>
      </c>
      <c r="DS39" s="48"/>
      <c r="DT39" s="48"/>
      <c r="DU39" s="48"/>
    </row>
    <row r="40" spans="1:210" s="215" customFormat="1" ht="20" customHeight="1" thickBot="1">
      <c r="A40" s="265" t="s">
        <v>48</v>
      </c>
      <c r="B40" s="265">
        <f>COUNT(E40:X40)</f>
        <v>19</v>
      </c>
      <c r="C40" s="472" t="s">
        <v>82</v>
      </c>
      <c r="D40" s="272"/>
      <c r="E40" s="198">
        <v>0</v>
      </c>
      <c r="F40" s="199">
        <v>5</v>
      </c>
      <c r="G40" s="199">
        <v>0</v>
      </c>
      <c r="H40" s="199">
        <v>0</v>
      </c>
      <c r="I40" s="199">
        <v>3</v>
      </c>
      <c r="J40" s="199">
        <v>0</v>
      </c>
      <c r="K40" s="199">
        <v>0</v>
      </c>
      <c r="L40" s="199">
        <v>3</v>
      </c>
      <c r="M40" s="199">
        <v>4</v>
      </c>
      <c r="N40" s="199">
        <v>4</v>
      </c>
      <c r="O40" s="199">
        <v>4</v>
      </c>
      <c r="P40" s="199">
        <v>0</v>
      </c>
      <c r="Q40" s="199">
        <v>0</v>
      </c>
      <c r="R40" s="199">
        <v>2</v>
      </c>
      <c r="S40" s="199">
        <v>0</v>
      </c>
      <c r="T40" s="199">
        <v>3</v>
      </c>
      <c r="U40" s="199">
        <v>2</v>
      </c>
      <c r="V40" s="199">
        <v>1</v>
      </c>
      <c r="W40" s="199">
        <v>7</v>
      </c>
      <c r="X40" s="199"/>
    </row>
  </sheetData>
  <mergeCells count="54">
    <mergeCell ref="E22:X22"/>
    <mergeCell ref="B15:D15"/>
    <mergeCell ref="B16:D16"/>
    <mergeCell ref="C23:D23"/>
    <mergeCell ref="B25:D25"/>
    <mergeCell ref="B26:D26"/>
    <mergeCell ref="B32:D32"/>
    <mergeCell ref="B33:D33"/>
    <mergeCell ref="A24:D24"/>
    <mergeCell ref="B5:D5"/>
    <mergeCell ref="C21:G21"/>
    <mergeCell ref="B10:D10"/>
    <mergeCell ref="B11:D11"/>
    <mergeCell ref="B12:D12"/>
    <mergeCell ref="I21:K21"/>
    <mergeCell ref="B6:D6"/>
    <mergeCell ref="B7:D7"/>
    <mergeCell ref="B8:D8"/>
    <mergeCell ref="B9:D9"/>
    <mergeCell ref="A4:D4"/>
    <mergeCell ref="B13:D13"/>
    <mergeCell ref="B14:D14"/>
    <mergeCell ref="CK22:DD22"/>
    <mergeCell ref="DW2:EP2"/>
    <mergeCell ref="ER2:FK2"/>
    <mergeCell ref="BP2:CI2"/>
    <mergeCell ref="CK2:DD2"/>
    <mergeCell ref="BP22:CI22"/>
    <mergeCell ref="FM2:GF2"/>
    <mergeCell ref="GH2:HA2"/>
    <mergeCell ref="DW22:EP22"/>
    <mergeCell ref="ER22:FK22"/>
    <mergeCell ref="FM22:GF22"/>
    <mergeCell ref="GH22:HA22"/>
    <mergeCell ref="Z22:AS22"/>
    <mergeCell ref="AU22:BN22"/>
    <mergeCell ref="B17:D17"/>
    <mergeCell ref="B18:D18"/>
    <mergeCell ref="I1:K1"/>
    <mergeCell ref="E2:X2"/>
    <mergeCell ref="C1:G1"/>
    <mergeCell ref="C3:D3"/>
    <mergeCell ref="Z2:AS2"/>
    <mergeCell ref="AU2:BN2"/>
    <mergeCell ref="B38:D38"/>
    <mergeCell ref="B37:D37"/>
    <mergeCell ref="B27:D27"/>
    <mergeCell ref="B28:D28"/>
    <mergeCell ref="B29:D29"/>
    <mergeCell ref="B30:D30"/>
    <mergeCell ref="B31:D31"/>
    <mergeCell ref="B36:D36"/>
    <mergeCell ref="B34:D34"/>
    <mergeCell ref="B35:D35"/>
  </mergeCells>
  <phoneticPr fontId="55" type="noConversion"/>
  <pageMargins left="0.46" right="0.34" top="0.45" bottom="0.7" header="0.48" footer="0.52"/>
  <headerFooter>
    <oddFooter>&amp;A</oddFooter>
  </headerFooter>
  <rowBreaks count="1" manualBreakCount="1">
    <brk id="20" max="77" man="1"/>
  </row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5" enableFormatConditionsCalculation="0"/>
  <dimension ref="A1:HB40"/>
  <sheetViews>
    <sheetView topLeftCell="BG1" zoomScale="75" zoomScaleNormal="75" zoomScaleSheetLayoutView="40" zoomScalePageLayoutView="75" workbookViewId="0">
      <selection activeCell="DN18" sqref="DN18"/>
    </sheetView>
  </sheetViews>
  <sheetFormatPr baseColWidth="10" defaultColWidth="8.83203125" defaultRowHeight="12"/>
  <cols>
    <col min="1" max="2" width="12.33203125" customWidth="1"/>
    <col min="3" max="3" width="13.1640625" customWidth="1"/>
    <col min="4" max="24" width="8.6640625" customWidth="1"/>
    <col min="25" max="25" width="11.6640625" customWidth="1"/>
    <col min="26" max="28" width="10.83203125" customWidth="1"/>
    <col min="29" max="29" width="7.33203125" customWidth="1"/>
    <col min="30" max="30" width="7.6640625" customWidth="1"/>
    <col min="31" max="45" width="10.83203125" customWidth="1"/>
    <col min="46" max="46" width="10.5" customWidth="1"/>
    <col min="47" max="47" width="7.6640625" customWidth="1"/>
    <col min="48" max="48" width="8.1640625" customWidth="1"/>
    <col min="49" max="49" width="9.83203125" customWidth="1"/>
    <col min="50" max="50" width="11" customWidth="1"/>
    <col min="51" max="51" width="8.1640625" customWidth="1"/>
    <col min="52" max="52" width="10.83203125" customWidth="1"/>
    <col min="53" max="53" width="8.6640625" customWidth="1"/>
    <col min="54" max="87" width="10.83203125" customWidth="1"/>
    <col min="88" max="88" width="9.83203125" customWidth="1"/>
    <col min="89" max="114" width="10.83203125" customWidth="1"/>
    <col min="115" max="115" width="20.1640625" customWidth="1"/>
    <col min="116" max="116" width="10.83203125" customWidth="1"/>
    <col min="117" max="117" width="10.5" customWidth="1"/>
    <col min="118" max="118" width="9.33203125" customWidth="1"/>
    <col min="119" max="119" width="14.33203125" customWidth="1"/>
    <col min="120" max="120" width="14.6640625" customWidth="1"/>
    <col min="121" max="121" width="14" customWidth="1"/>
    <col min="122" max="122" width="16.5" customWidth="1"/>
    <col min="123" max="123" width="13.5" customWidth="1"/>
    <col min="124" max="124" width="13" customWidth="1"/>
    <col min="125" max="125" width="13.6640625" customWidth="1"/>
    <col min="126" max="126" width="10.83203125" customWidth="1"/>
    <col min="127" max="132" width="9.33203125" customWidth="1"/>
    <col min="133" max="133" width="16.5" customWidth="1"/>
    <col min="134" max="134" width="9.33203125" customWidth="1"/>
    <col min="135" max="135" width="16.5" customWidth="1"/>
    <col min="136" max="146" width="9.33203125" customWidth="1"/>
    <col min="147" max="147" width="16.5" customWidth="1"/>
    <col min="148" max="153" width="9.33203125" customWidth="1"/>
    <col min="154" max="154" width="16.5" customWidth="1"/>
    <col min="155" max="155" width="9.33203125" customWidth="1"/>
    <col min="156" max="156" width="16.5" customWidth="1"/>
    <col min="157" max="167" width="9.33203125" customWidth="1"/>
    <col min="168" max="168" width="16.5" customWidth="1"/>
    <col min="169" max="211" width="10.83203125" customWidth="1"/>
  </cols>
  <sheetData>
    <row r="1" spans="1:210" ht="21.75" customHeight="1" thickBot="1">
      <c r="A1" s="19" t="s">
        <v>2</v>
      </c>
      <c r="B1" s="19"/>
      <c r="C1" s="21"/>
      <c r="D1" s="635" t="str">
        <f ca="1">('Period 1'!C1)</f>
        <v>Jagger</v>
      </c>
      <c r="E1" s="635"/>
      <c r="F1" s="635"/>
      <c r="G1" s="635"/>
      <c r="H1" s="19" t="s">
        <v>20</v>
      </c>
      <c r="I1" s="613">
        <v>39675</v>
      </c>
      <c r="J1" s="613"/>
      <c r="K1" s="613"/>
      <c r="L1" s="183" t="s">
        <v>80</v>
      </c>
      <c r="M1" s="184" t="str">
        <f ca="1">('Period 1'!M1)</f>
        <v>Bethany</v>
      </c>
      <c r="N1" s="184"/>
      <c r="O1" s="184"/>
      <c r="P1" s="183"/>
      <c r="Q1" s="183"/>
      <c r="R1" s="183"/>
      <c r="S1" s="183"/>
      <c r="T1" s="183"/>
      <c r="U1" s="183"/>
      <c r="V1" s="183"/>
      <c r="W1" s="183"/>
      <c r="X1" s="183"/>
      <c r="AU1" s="23"/>
      <c r="AV1" s="23"/>
      <c r="AW1" s="23"/>
      <c r="AX1" s="23"/>
      <c r="AY1" s="23"/>
      <c r="AZ1" s="23"/>
      <c r="BA1" s="23"/>
      <c r="BB1" s="23"/>
      <c r="BC1" s="23"/>
      <c r="BD1" s="23"/>
      <c r="BE1" s="23"/>
      <c r="BF1" s="23"/>
      <c r="BG1" s="23"/>
      <c r="BH1" s="23"/>
      <c r="BI1" s="23"/>
      <c r="BJ1" s="23"/>
      <c r="BK1" s="23"/>
      <c r="BL1" s="23"/>
      <c r="BM1" s="23"/>
      <c r="BN1" s="23"/>
    </row>
    <row r="2" spans="1:210" ht="21.75" customHeight="1">
      <c r="A2" s="189" t="s">
        <v>29</v>
      </c>
      <c r="B2" s="19">
        <f>SUM(E20:X20)</f>
        <v>56</v>
      </c>
      <c r="C2" s="19" t="s">
        <v>30</v>
      </c>
      <c r="D2" s="183">
        <f>AVERAGE(E20:X20)</f>
        <v>2.8</v>
      </c>
      <c r="E2" s="614" t="s">
        <v>47</v>
      </c>
      <c r="F2" s="615"/>
      <c r="G2" s="615"/>
      <c r="H2" s="615"/>
      <c r="I2" s="615"/>
      <c r="J2" s="615"/>
      <c r="K2" s="615"/>
      <c r="L2" s="615"/>
      <c r="M2" s="615"/>
      <c r="N2" s="615"/>
      <c r="O2" s="615"/>
      <c r="P2" s="615"/>
      <c r="Q2" s="616"/>
      <c r="R2" s="616"/>
      <c r="S2" s="616"/>
      <c r="T2" s="616"/>
      <c r="U2" s="616"/>
      <c r="V2" s="616"/>
      <c r="W2" s="616"/>
      <c r="X2" s="617"/>
      <c r="Z2" s="632" t="s">
        <v>55</v>
      </c>
      <c r="AA2" s="633"/>
      <c r="AB2" s="633"/>
      <c r="AC2" s="633"/>
      <c r="AD2" s="633"/>
      <c r="AE2" s="633"/>
      <c r="AF2" s="633"/>
      <c r="AG2" s="633"/>
      <c r="AH2" s="633"/>
      <c r="AI2" s="633"/>
      <c r="AJ2" s="633"/>
      <c r="AK2" s="633"/>
      <c r="AL2" s="633"/>
      <c r="AM2" s="633"/>
      <c r="AN2" s="633"/>
      <c r="AO2" s="633"/>
      <c r="AP2" s="633"/>
      <c r="AQ2" s="633"/>
      <c r="AR2" s="633"/>
      <c r="AS2" s="634"/>
      <c r="AU2" s="632" t="s">
        <v>56</v>
      </c>
      <c r="AV2" s="633"/>
      <c r="AW2" s="633"/>
      <c r="AX2" s="633"/>
      <c r="AY2" s="633"/>
      <c r="AZ2" s="633"/>
      <c r="BA2" s="633"/>
      <c r="BB2" s="633"/>
      <c r="BC2" s="633"/>
      <c r="BD2" s="633"/>
      <c r="BE2" s="633"/>
      <c r="BF2" s="633"/>
      <c r="BG2" s="633"/>
      <c r="BH2" s="633"/>
      <c r="BI2" s="633"/>
      <c r="BJ2" s="633"/>
      <c r="BK2" s="633"/>
      <c r="BL2" s="633"/>
      <c r="BM2" s="633"/>
      <c r="BN2" s="634"/>
      <c r="BO2" s="49"/>
      <c r="BP2" s="632" t="s">
        <v>57</v>
      </c>
      <c r="BQ2" s="633"/>
      <c r="BR2" s="633"/>
      <c r="BS2" s="633"/>
      <c r="BT2" s="633"/>
      <c r="BU2" s="633"/>
      <c r="BV2" s="633"/>
      <c r="BW2" s="633"/>
      <c r="BX2" s="633"/>
      <c r="BY2" s="633"/>
      <c r="BZ2" s="633"/>
      <c r="CA2" s="633"/>
      <c r="CB2" s="633"/>
      <c r="CC2" s="633"/>
      <c r="CD2" s="633"/>
      <c r="CE2" s="633"/>
      <c r="CF2" s="633"/>
      <c r="CG2" s="633"/>
      <c r="CH2" s="633"/>
      <c r="CI2" s="634"/>
      <c r="CK2" s="632" t="s">
        <v>58</v>
      </c>
      <c r="CL2" s="633"/>
      <c r="CM2" s="633"/>
      <c r="CN2" s="633"/>
      <c r="CO2" s="633"/>
      <c r="CP2" s="633"/>
      <c r="CQ2" s="633"/>
      <c r="CR2" s="633"/>
      <c r="CS2" s="633"/>
      <c r="CT2" s="633"/>
      <c r="CU2" s="633"/>
      <c r="CV2" s="633"/>
      <c r="CW2" s="633"/>
      <c r="CX2" s="633"/>
      <c r="CY2" s="633"/>
      <c r="CZ2" s="633"/>
      <c r="DA2" s="633"/>
      <c r="DB2" s="633"/>
      <c r="DC2" s="633"/>
      <c r="DD2" s="634"/>
      <c r="DW2" s="632" t="s">
        <v>59</v>
      </c>
      <c r="DX2" s="633"/>
      <c r="DY2" s="633"/>
      <c r="DZ2" s="633"/>
      <c r="EA2" s="633"/>
      <c r="EB2" s="633"/>
      <c r="EC2" s="633"/>
      <c r="ED2" s="633"/>
      <c r="EE2" s="633"/>
      <c r="EF2" s="633"/>
      <c r="EG2" s="633"/>
      <c r="EH2" s="633"/>
      <c r="EI2" s="633"/>
      <c r="EJ2" s="633"/>
      <c r="EK2" s="633"/>
      <c r="EL2" s="633"/>
      <c r="EM2" s="633"/>
      <c r="EN2" s="633"/>
      <c r="EO2" s="633"/>
      <c r="EP2" s="634"/>
      <c r="ER2" s="632" t="s">
        <v>60</v>
      </c>
      <c r="ES2" s="633"/>
      <c r="ET2" s="633"/>
      <c r="EU2" s="633"/>
      <c r="EV2" s="633"/>
      <c r="EW2" s="633"/>
      <c r="EX2" s="633"/>
      <c r="EY2" s="633"/>
      <c r="EZ2" s="633"/>
      <c r="FA2" s="633"/>
      <c r="FB2" s="633"/>
      <c r="FC2" s="633"/>
      <c r="FD2" s="633"/>
      <c r="FE2" s="633"/>
      <c r="FF2" s="633"/>
      <c r="FG2" s="633"/>
      <c r="FH2" s="633"/>
      <c r="FI2" s="633"/>
      <c r="FJ2" s="633"/>
      <c r="FK2" s="634"/>
      <c r="FL2" s="49"/>
      <c r="FM2" s="632" t="s">
        <v>61</v>
      </c>
      <c r="FN2" s="633"/>
      <c r="FO2" s="633"/>
      <c r="FP2" s="633"/>
      <c r="FQ2" s="633"/>
      <c r="FR2" s="633"/>
      <c r="FS2" s="633"/>
      <c r="FT2" s="633"/>
      <c r="FU2" s="633"/>
      <c r="FV2" s="633"/>
      <c r="FW2" s="633"/>
      <c r="FX2" s="633"/>
      <c r="FY2" s="633"/>
      <c r="FZ2" s="633"/>
      <c r="GA2" s="633"/>
      <c r="GB2" s="633"/>
      <c r="GC2" s="633"/>
      <c r="GD2" s="633"/>
      <c r="GE2" s="633"/>
      <c r="GF2" s="634"/>
      <c r="GH2" s="632" t="s">
        <v>62</v>
      </c>
      <c r="GI2" s="633"/>
      <c r="GJ2" s="633"/>
      <c r="GK2" s="633"/>
      <c r="GL2" s="633"/>
      <c r="GM2" s="633"/>
      <c r="GN2" s="633"/>
      <c r="GO2" s="633"/>
      <c r="GP2" s="633"/>
      <c r="GQ2" s="633"/>
      <c r="GR2" s="633"/>
      <c r="GS2" s="633"/>
      <c r="GT2" s="633"/>
      <c r="GU2" s="633"/>
      <c r="GV2" s="633"/>
      <c r="GW2" s="633"/>
      <c r="GX2" s="633"/>
      <c r="GY2" s="633"/>
      <c r="GZ2" s="633"/>
      <c r="HA2" s="634"/>
    </row>
    <row r="3" spans="1:210" ht="21.75" customHeight="1" thickBot="1">
      <c r="A3" s="189"/>
      <c r="B3" s="19"/>
      <c r="C3" s="620" t="s">
        <v>52</v>
      </c>
      <c r="D3" s="631"/>
      <c r="E3" s="191">
        <v>1</v>
      </c>
      <c r="F3" s="192">
        <v>2</v>
      </c>
      <c r="G3" s="192">
        <v>3</v>
      </c>
      <c r="H3" s="192">
        <v>4</v>
      </c>
      <c r="I3" s="192">
        <v>5</v>
      </c>
      <c r="J3" s="192">
        <v>6</v>
      </c>
      <c r="K3" s="192">
        <v>7</v>
      </c>
      <c r="L3" s="192">
        <v>8</v>
      </c>
      <c r="M3" s="192">
        <v>9</v>
      </c>
      <c r="N3" s="192">
        <v>10</v>
      </c>
      <c r="O3" s="192">
        <v>11</v>
      </c>
      <c r="P3" s="192">
        <v>12</v>
      </c>
      <c r="Q3" s="193">
        <v>13</v>
      </c>
      <c r="R3" s="193">
        <v>14</v>
      </c>
      <c r="S3" s="193">
        <v>15</v>
      </c>
      <c r="T3" s="193">
        <v>16</v>
      </c>
      <c r="U3" s="193">
        <v>17</v>
      </c>
      <c r="V3" s="193">
        <v>18</v>
      </c>
      <c r="W3" s="193">
        <v>19</v>
      </c>
      <c r="X3" s="194">
        <v>20</v>
      </c>
      <c r="Z3" s="88"/>
      <c r="AA3" s="89"/>
      <c r="AB3" s="89"/>
      <c r="AC3" s="89"/>
      <c r="AD3" s="89"/>
      <c r="AE3" s="89"/>
      <c r="AF3" s="89"/>
      <c r="AG3" s="89"/>
      <c r="AH3" s="89"/>
      <c r="AI3" s="89"/>
      <c r="AJ3" s="89"/>
      <c r="AK3" s="89"/>
      <c r="AL3" s="89"/>
      <c r="AM3" s="89"/>
      <c r="AN3" s="89"/>
      <c r="AO3" s="89"/>
      <c r="AP3" s="89"/>
      <c r="AQ3" s="89"/>
      <c r="AR3" s="89"/>
      <c r="AS3" s="90"/>
      <c r="AU3" s="88"/>
      <c r="AV3" s="89"/>
      <c r="AW3" s="89"/>
      <c r="AX3" s="89"/>
      <c r="AY3" s="89"/>
      <c r="AZ3" s="89"/>
      <c r="BA3" s="89"/>
      <c r="BB3" s="89"/>
      <c r="BC3" s="89"/>
      <c r="BD3" s="89"/>
      <c r="BE3" s="89"/>
      <c r="BF3" s="89"/>
      <c r="BG3" s="89"/>
      <c r="BH3" s="89"/>
      <c r="BI3" s="89"/>
      <c r="BJ3" s="89"/>
      <c r="BK3" s="89"/>
      <c r="BL3" s="89"/>
      <c r="BM3" s="89"/>
      <c r="BN3" s="90"/>
      <c r="BO3" s="49"/>
      <c r="BP3" s="88"/>
      <c r="BQ3" s="89"/>
      <c r="BR3" s="89"/>
      <c r="BS3" s="89"/>
      <c r="BT3" s="89"/>
      <c r="BU3" s="89"/>
      <c r="BV3" s="89"/>
      <c r="BW3" s="89"/>
      <c r="BX3" s="89"/>
      <c r="BY3" s="89"/>
      <c r="BZ3" s="89"/>
      <c r="CA3" s="89"/>
      <c r="CB3" s="89"/>
      <c r="CC3" s="89"/>
      <c r="CD3" s="89"/>
      <c r="CE3" s="89"/>
      <c r="CF3" s="89"/>
      <c r="CG3" s="89"/>
      <c r="CH3" s="89"/>
      <c r="CI3" s="90"/>
      <c r="CK3" s="88"/>
      <c r="CL3" s="89"/>
      <c r="CM3" s="89"/>
      <c r="CN3" s="89"/>
      <c r="CO3" s="89"/>
      <c r="CP3" s="89"/>
      <c r="CQ3" s="89"/>
      <c r="CR3" s="89"/>
      <c r="CS3" s="89"/>
      <c r="CT3" s="89"/>
      <c r="CU3" s="89"/>
      <c r="CV3" s="89"/>
      <c r="CW3" s="89"/>
      <c r="CX3" s="89"/>
      <c r="CY3" s="89"/>
      <c r="CZ3" s="89"/>
      <c r="DA3" s="89"/>
      <c r="DB3" s="89"/>
      <c r="DC3" s="89"/>
      <c r="DD3" s="90"/>
      <c r="DW3" s="88"/>
      <c r="DX3" s="89"/>
      <c r="DY3" s="89"/>
      <c r="DZ3" s="89"/>
      <c r="EA3" s="89"/>
      <c r="EB3" s="89"/>
      <c r="EC3" s="89"/>
      <c r="ED3" s="89"/>
      <c r="EE3" s="89"/>
      <c r="EF3" s="89"/>
      <c r="EG3" s="89"/>
      <c r="EH3" s="89"/>
      <c r="EI3" s="89"/>
      <c r="EJ3" s="89"/>
      <c r="EK3" s="89"/>
      <c r="EL3" s="89"/>
      <c r="EM3" s="89"/>
      <c r="EN3" s="89"/>
      <c r="EO3" s="89"/>
      <c r="EP3" s="90"/>
      <c r="ER3" s="88"/>
      <c r="ES3" s="89"/>
      <c r="ET3" s="89"/>
      <c r="EU3" s="89"/>
      <c r="EV3" s="89"/>
      <c r="EW3" s="89"/>
      <c r="EX3" s="89"/>
      <c r="EY3" s="89"/>
      <c r="EZ3" s="89"/>
      <c r="FA3" s="89"/>
      <c r="FB3" s="89"/>
      <c r="FC3" s="89"/>
      <c r="FD3" s="89"/>
      <c r="FE3" s="89"/>
      <c r="FF3" s="89"/>
      <c r="FG3" s="89"/>
      <c r="FH3" s="89"/>
      <c r="FI3" s="89"/>
      <c r="FJ3" s="89"/>
      <c r="FK3" s="90"/>
      <c r="FL3" s="49"/>
      <c r="FM3" s="88"/>
      <c r="FN3" s="89"/>
      <c r="FO3" s="89"/>
      <c r="FP3" s="89"/>
      <c r="FQ3" s="89"/>
      <c r="FR3" s="89"/>
      <c r="FS3" s="89"/>
      <c r="FT3" s="89"/>
      <c r="FU3" s="89"/>
      <c r="FV3" s="89"/>
      <c r="FW3" s="89"/>
      <c r="FX3" s="89"/>
      <c r="FY3" s="89"/>
      <c r="FZ3" s="89"/>
      <c r="GA3" s="89"/>
      <c r="GB3" s="89"/>
      <c r="GC3" s="89"/>
      <c r="GD3" s="89"/>
      <c r="GE3" s="89"/>
      <c r="GF3" s="90"/>
      <c r="GH3" s="88"/>
      <c r="GI3" s="89"/>
      <c r="GJ3" s="89"/>
      <c r="GK3" s="89"/>
      <c r="GL3" s="89"/>
      <c r="GM3" s="89"/>
      <c r="GN3" s="89"/>
      <c r="GO3" s="89"/>
      <c r="GP3" s="89"/>
      <c r="GQ3" s="89"/>
      <c r="GR3" s="89"/>
      <c r="GS3" s="89"/>
      <c r="GT3" s="89"/>
      <c r="GU3" s="89"/>
      <c r="GV3" s="89"/>
      <c r="GW3" s="89"/>
      <c r="GX3" s="89"/>
      <c r="GY3" s="89"/>
      <c r="GZ3" s="89"/>
      <c r="HA3" s="90"/>
    </row>
    <row r="4" spans="1:210" s="1" customFormat="1" ht="21.75" customHeight="1" thickBot="1">
      <c r="A4" s="622" t="str">
        <f ca="1">('Game Summary'!A4)</f>
        <v>Kalamazoo</v>
      </c>
      <c r="B4" s="623"/>
      <c r="C4" s="623"/>
      <c r="D4" s="624"/>
      <c r="E4" s="198">
        <f>SUM(D20:E20)</f>
        <v>60</v>
      </c>
      <c r="F4" s="199">
        <f>SUM(D20:F20)</f>
        <v>61</v>
      </c>
      <c r="G4" s="199">
        <f>SUM(D20:G20)</f>
        <v>63</v>
      </c>
      <c r="H4" s="199">
        <f>SUM(D20:H20)</f>
        <v>63</v>
      </c>
      <c r="I4" s="199">
        <f>SUM(D20:I20)</f>
        <v>66</v>
      </c>
      <c r="J4" s="199">
        <f>SUM(D20:J20)</f>
        <v>66</v>
      </c>
      <c r="K4" s="199">
        <f>SUM(D20:K20)</f>
        <v>75</v>
      </c>
      <c r="L4" s="199">
        <f>SUM(D20:L20)</f>
        <v>77</v>
      </c>
      <c r="M4" s="199">
        <f>SUM(D20:M20)</f>
        <v>77</v>
      </c>
      <c r="N4" s="199">
        <f>SUM(D20:N20)</f>
        <v>81</v>
      </c>
      <c r="O4" s="199">
        <f>SUM(D20:O20)</f>
        <v>81</v>
      </c>
      <c r="P4" s="199">
        <f>SUM(D20:P20)</f>
        <v>81</v>
      </c>
      <c r="Q4" s="199">
        <f>SUM(D20:Q20)</f>
        <v>90</v>
      </c>
      <c r="R4" s="199">
        <f>SUM(D20:R20)</f>
        <v>92</v>
      </c>
      <c r="S4" s="199">
        <f>SUM(D20:S20)</f>
        <v>92</v>
      </c>
      <c r="T4" s="199">
        <f>SUM(D20:T20)</f>
        <v>92</v>
      </c>
      <c r="U4" s="199">
        <f>SUM(D20:U20)</f>
        <v>92</v>
      </c>
      <c r="V4" s="199">
        <f>SUM(D20:V20)</f>
        <v>101</v>
      </c>
      <c r="W4" s="199">
        <f>SUM(D20:W20)</f>
        <v>101</v>
      </c>
      <c r="X4" s="199">
        <f>SUM(D20:X20)</f>
        <v>101</v>
      </c>
      <c r="Z4" s="26">
        <v>1</v>
      </c>
      <c r="AA4" s="25">
        <v>2</v>
      </c>
      <c r="AB4" s="25">
        <v>3</v>
      </c>
      <c r="AC4" s="25">
        <v>4</v>
      </c>
      <c r="AD4" s="25">
        <v>5</v>
      </c>
      <c r="AE4" s="25">
        <v>6</v>
      </c>
      <c r="AF4" s="25">
        <v>7</v>
      </c>
      <c r="AG4" s="25">
        <v>8</v>
      </c>
      <c r="AH4" s="25">
        <v>9</v>
      </c>
      <c r="AI4" s="25">
        <v>10</v>
      </c>
      <c r="AJ4" s="25">
        <v>11</v>
      </c>
      <c r="AK4" s="25">
        <v>12</v>
      </c>
      <c r="AL4" s="99">
        <v>13</v>
      </c>
      <c r="AM4" s="99">
        <v>14</v>
      </c>
      <c r="AN4" s="99">
        <v>15</v>
      </c>
      <c r="AO4" s="99">
        <v>16</v>
      </c>
      <c r="AP4" s="99">
        <v>17</v>
      </c>
      <c r="AQ4" s="99">
        <v>18</v>
      </c>
      <c r="AR4" s="99">
        <v>19</v>
      </c>
      <c r="AS4" s="32">
        <v>20</v>
      </c>
      <c r="AT4" s="48" t="s">
        <v>34</v>
      </c>
      <c r="AU4" s="26">
        <v>1</v>
      </c>
      <c r="AV4" s="25">
        <v>2</v>
      </c>
      <c r="AW4" s="25">
        <v>3</v>
      </c>
      <c r="AX4" s="25">
        <v>4</v>
      </c>
      <c r="AY4" s="25">
        <v>5</v>
      </c>
      <c r="AZ4" s="25">
        <v>6</v>
      </c>
      <c r="BA4" s="25">
        <v>7</v>
      </c>
      <c r="BB4" s="25">
        <v>8</v>
      </c>
      <c r="BC4" s="25">
        <v>9</v>
      </c>
      <c r="BD4" s="25">
        <v>10</v>
      </c>
      <c r="BE4" s="25">
        <v>11</v>
      </c>
      <c r="BF4" s="25">
        <v>12</v>
      </c>
      <c r="BG4" s="25">
        <v>13</v>
      </c>
      <c r="BH4" s="25">
        <v>14</v>
      </c>
      <c r="BI4" s="25">
        <v>15</v>
      </c>
      <c r="BJ4" s="25">
        <v>16</v>
      </c>
      <c r="BK4" s="25">
        <v>17</v>
      </c>
      <c r="BL4" s="25">
        <v>18</v>
      </c>
      <c r="BM4" s="25">
        <v>19</v>
      </c>
      <c r="BN4" s="32">
        <v>20</v>
      </c>
      <c r="BO4" s="48" t="s">
        <v>32</v>
      </c>
      <c r="BP4" s="101">
        <v>1</v>
      </c>
      <c r="BQ4" s="100">
        <v>2</v>
      </c>
      <c r="BR4" s="100">
        <v>3</v>
      </c>
      <c r="BS4" s="100">
        <v>4</v>
      </c>
      <c r="BT4" s="100">
        <v>5</v>
      </c>
      <c r="BU4" s="100">
        <v>6</v>
      </c>
      <c r="BV4" s="100">
        <v>7</v>
      </c>
      <c r="BW4" s="100">
        <v>8</v>
      </c>
      <c r="BX4" s="100">
        <v>9</v>
      </c>
      <c r="BY4" s="100">
        <v>10</v>
      </c>
      <c r="BZ4" s="100">
        <v>11</v>
      </c>
      <c r="CA4" s="100">
        <v>12</v>
      </c>
      <c r="CB4" s="100">
        <v>13</v>
      </c>
      <c r="CC4" s="100">
        <v>14</v>
      </c>
      <c r="CD4" s="100">
        <v>15</v>
      </c>
      <c r="CE4" s="100">
        <v>16</v>
      </c>
      <c r="CF4" s="100">
        <v>17</v>
      </c>
      <c r="CG4" s="100">
        <v>18</v>
      </c>
      <c r="CH4" s="100">
        <v>19</v>
      </c>
      <c r="CI4" s="102">
        <v>20</v>
      </c>
      <c r="CJ4" s="47"/>
      <c r="CK4" s="26">
        <v>1</v>
      </c>
      <c r="CL4" s="25">
        <v>2</v>
      </c>
      <c r="CM4" s="25">
        <v>3</v>
      </c>
      <c r="CN4" s="25">
        <v>4</v>
      </c>
      <c r="CO4" s="25">
        <v>5</v>
      </c>
      <c r="CP4" s="25">
        <v>6</v>
      </c>
      <c r="CQ4" s="25">
        <v>7</v>
      </c>
      <c r="CR4" s="25">
        <v>8</v>
      </c>
      <c r="CS4" s="25">
        <v>9</v>
      </c>
      <c r="CT4" s="25">
        <v>10</v>
      </c>
      <c r="CU4" s="25">
        <v>11</v>
      </c>
      <c r="CV4" s="25">
        <v>12</v>
      </c>
      <c r="CW4" s="99">
        <v>13</v>
      </c>
      <c r="CX4" s="99">
        <v>14</v>
      </c>
      <c r="CY4" s="99">
        <v>15</v>
      </c>
      <c r="CZ4" s="99">
        <v>16</v>
      </c>
      <c r="DA4" s="99">
        <v>17</v>
      </c>
      <c r="DB4" s="99">
        <v>18</v>
      </c>
      <c r="DC4" s="99">
        <v>19</v>
      </c>
      <c r="DD4" s="32">
        <v>20</v>
      </c>
      <c r="DE4" s="48" t="s">
        <v>34</v>
      </c>
      <c r="DG4" s="56" t="s">
        <v>19</v>
      </c>
      <c r="DH4" s="57" t="s">
        <v>17</v>
      </c>
      <c r="DI4" s="57" t="s">
        <v>18</v>
      </c>
      <c r="DJ4" s="62" t="s">
        <v>42</v>
      </c>
      <c r="DK4" s="58" t="s">
        <v>9</v>
      </c>
      <c r="DL4" s="56" t="s">
        <v>10</v>
      </c>
      <c r="DM4" s="62" t="s">
        <v>11</v>
      </c>
      <c r="DN4" s="91" t="s">
        <v>12</v>
      </c>
      <c r="DO4" s="63" t="s">
        <v>13</v>
      </c>
      <c r="DP4" s="64" t="s">
        <v>46</v>
      </c>
      <c r="DQ4" s="64" t="s">
        <v>43</v>
      </c>
      <c r="DR4" s="64" t="s">
        <v>44</v>
      </c>
      <c r="DS4" s="56" t="s">
        <v>37</v>
      </c>
      <c r="DT4" s="57" t="s">
        <v>38</v>
      </c>
      <c r="DU4" s="58" t="s">
        <v>27</v>
      </c>
      <c r="DW4" s="26">
        <v>1</v>
      </c>
      <c r="DX4" s="25">
        <v>2</v>
      </c>
      <c r="DY4" s="25">
        <v>3</v>
      </c>
      <c r="DZ4" s="25">
        <v>4</v>
      </c>
      <c r="EA4" s="25">
        <v>5</v>
      </c>
      <c r="EB4" s="25">
        <v>6</v>
      </c>
      <c r="EC4" s="25">
        <v>7</v>
      </c>
      <c r="ED4" s="25">
        <v>8</v>
      </c>
      <c r="EE4" s="25">
        <v>9</v>
      </c>
      <c r="EF4" s="25">
        <v>10</v>
      </c>
      <c r="EG4" s="25">
        <v>11</v>
      </c>
      <c r="EH4" s="25">
        <v>12</v>
      </c>
      <c r="EI4" s="99">
        <v>13</v>
      </c>
      <c r="EJ4" s="99">
        <v>14</v>
      </c>
      <c r="EK4" s="99">
        <v>15</v>
      </c>
      <c r="EL4" s="99">
        <v>16</v>
      </c>
      <c r="EM4" s="99">
        <v>17</v>
      </c>
      <c r="EN4" s="99">
        <v>18</v>
      </c>
      <c r="EO4" s="99">
        <v>19</v>
      </c>
      <c r="EP4" s="32">
        <v>20</v>
      </c>
      <c r="EQ4" s="48" t="s">
        <v>34</v>
      </c>
      <c r="ER4" s="26">
        <v>1</v>
      </c>
      <c r="ES4" s="25">
        <v>2</v>
      </c>
      <c r="ET4" s="25">
        <v>3</v>
      </c>
      <c r="EU4" s="25">
        <v>4</v>
      </c>
      <c r="EV4" s="25">
        <v>5</v>
      </c>
      <c r="EW4" s="25">
        <v>6</v>
      </c>
      <c r="EX4" s="25">
        <v>7</v>
      </c>
      <c r="EY4" s="25">
        <v>8</v>
      </c>
      <c r="EZ4" s="25">
        <v>9</v>
      </c>
      <c r="FA4" s="25">
        <v>10</v>
      </c>
      <c r="FB4" s="25">
        <v>11</v>
      </c>
      <c r="FC4" s="25">
        <v>12</v>
      </c>
      <c r="FD4" s="99">
        <v>13</v>
      </c>
      <c r="FE4" s="99">
        <v>14</v>
      </c>
      <c r="FF4" s="99">
        <v>15</v>
      </c>
      <c r="FG4" s="99">
        <v>16</v>
      </c>
      <c r="FH4" s="99">
        <v>17</v>
      </c>
      <c r="FI4" s="99">
        <v>18</v>
      </c>
      <c r="FJ4" s="99">
        <v>19</v>
      </c>
      <c r="FK4" s="32">
        <v>20</v>
      </c>
      <c r="FL4" s="48" t="s">
        <v>32</v>
      </c>
      <c r="FM4" s="26">
        <v>1</v>
      </c>
      <c r="FN4" s="25">
        <v>2</v>
      </c>
      <c r="FO4" s="25">
        <v>3</v>
      </c>
      <c r="FP4" s="25">
        <v>4</v>
      </c>
      <c r="FQ4" s="25">
        <v>5</v>
      </c>
      <c r="FR4" s="25">
        <v>6</v>
      </c>
      <c r="FS4" s="25">
        <v>7</v>
      </c>
      <c r="FT4" s="25">
        <v>8</v>
      </c>
      <c r="FU4" s="25">
        <v>9</v>
      </c>
      <c r="FV4" s="25">
        <v>10</v>
      </c>
      <c r="FW4" s="25">
        <v>11</v>
      </c>
      <c r="FX4" s="25">
        <v>12</v>
      </c>
      <c r="FY4" s="99">
        <v>13</v>
      </c>
      <c r="FZ4" s="99">
        <v>14</v>
      </c>
      <c r="GA4" s="99">
        <v>15</v>
      </c>
      <c r="GB4" s="99">
        <v>16</v>
      </c>
      <c r="GC4" s="99">
        <v>17</v>
      </c>
      <c r="GD4" s="99">
        <v>18</v>
      </c>
      <c r="GE4" s="99">
        <v>19</v>
      </c>
      <c r="GF4" s="32">
        <v>20</v>
      </c>
      <c r="GH4" s="26">
        <v>1</v>
      </c>
      <c r="GI4" s="25">
        <v>2</v>
      </c>
      <c r="GJ4" s="25">
        <v>3</v>
      </c>
      <c r="GK4" s="25">
        <v>4</v>
      </c>
      <c r="GL4" s="25">
        <v>5</v>
      </c>
      <c r="GM4" s="25">
        <v>6</v>
      </c>
      <c r="GN4" s="25">
        <v>7</v>
      </c>
      <c r="GO4" s="25">
        <v>8</v>
      </c>
      <c r="GP4" s="25">
        <v>9</v>
      </c>
      <c r="GQ4" s="25">
        <v>10</v>
      </c>
      <c r="GR4" s="25">
        <v>11</v>
      </c>
      <c r="GS4" s="25">
        <v>12</v>
      </c>
      <c r="GT4" s="99">
        <v>13</v>
      </c>
      <c r="GU4" s="99">
        <v>14</v>
      </c>
      <c r="GV4" s="99">
        <v>15</v>
      </c>
      <c r="GW4" s="99">
        <v>16</v>
      </c>
      <c r="GX4" s="99">
        <v>17</v>
      </c>
      <c r="GY4" s="99">
        <v>18</v>
      </c>
      <c r="GZ4" s="99">
        <v>19</v>
      </c>
      <c r="HA4" s="32">
        <v>20</v>
      </c>
      <c r="HB4" s="48" t="s">
        <v>34</v>
      </c>
    </row>
    <row r="5" spans="1:210" s="2" customFormat="1" ht="21.75" customHeight="1" thickBot="1">
      <c r="A5" s="214">
        <f ca="1">('Game Summary'!B5)</f>
        <v>7.62</v>
      </c>
      <c r="B5" s="610" t="str">
        <f ca="1">('Game Summary'!C5)</f>
        <v>ORGAN GRINDER</v>
      </c>
      <c r="C5" s="611"/>
      <c r="D5" s="612"/>
      <c r="E5" s="221" t="s">
        <v>172</v>
      </c>
      <c r="F5" s="222"/>
      <c r="G5" s="222"/>
      <c r="H5" s="222" t="s">
        <v>172</v>
      </c>
      <c r="I5" s="222" t="s">
        <v>172</v>
      </c>
      <c r="J5" s="222"/>
      <c r="K5" s="222"/>
      <c r="L5" s="222"/>
      <c r="M5" s="222"/>
      <c r="N5" s="222"/>
      <c r="O5" s="222" t="s">
        <v>172</v>
      </c>
      <c r="P5" s="222" t="s">
        <v>172</v>
      </c>
      <c r="Q5" s="223" t="s">
        <v>172</v>
      </c>
      <c r="R5" s="223"/>
      <c r="S5" s="223"/>
      <c r="T5" s="223"/>
      <c r="U5" s="223"/>
      <c r="V5" s="223"/>
      <c r="W5" s="223"/>
      <c r="X5" s="515"/>
      <c r="Z5" s="41" t="str">
        <f t="shared" ref="Z5:AS5" si="0">IF(E5="J",E20,"")</f>
        <v/>
      </c>
      <c r="AA5" s="39" t="str">
        <f t="shared" si="0"/>
        <v/>
      </c>
      <c r="AB5" s="39" t="str">
        <f t="shared" si="0"/>
        <v/>
      </c>
      <c r="AC5" s="39" t="str">
        <f t="shared" si="0"/>
        <v/>
      </c>
      <c r="AD5" s="39" t="str">
        <f t="shared" si="0"/>
        <v/>
      </c>
      <c r="AE5" s="39" t="str">
        <f t="shared" si="0"/>
        <v/>
      </c>
      <c r="AF5" s="39" t="str">
        <f t="shared" si="0"/>
        <v/>
      </c>
      <c r="AG5" s="39" t="str">
        <f t="shared" si="0"/>
        <v/>
      </c>
      <c r="AH5" s="39" t="str">
        <f t="shared" si="0"/>
        <v/>
      </c>
      <c r="AI5" s="39" t="str">
        <f t="shared" si="0"/>
        <v/>
      </c>
      <c r="AJ5" s="39" t="str">
        <f t="shared" si="0"/>
        <v/>
      </c>
      <c r="AK5" s="50" t="str">
        <f t="shared" si="0"/>
        <v/>
      </c>
      <c r="AL5" s="50" t="str">
        <f t="shared" si="0"/>
        <v/>
      </c>
      <c r="AM5" s="50" t="str">
        <f t="shared" si="0"/>
        <v/>
      </c>
      <c r="AN5" s="50" t="str">
        <f t="shared" si="0"/>
        <v/>
      </c>
      <c r="AO5" s="50" t="str">
        <f t="shared" si="0"/>
        <v/>
      </c>
      <c r="AP5" s="50" t="str">
        <f t="shared" si="0"/>
        <v/>
      </c>
      <c r="AQ5" s="50" t="str">
        <f t="shared" si="0"/>
        <v/>
      </c>
      <c r="AR5" s="50" t="str">
        <f t="shared" si="0"/>
        <v/>
      </c>
      <c r="AS5" s="70" t="str">
        <f t="shared" si="0"/>
        <v/>
      </c>
      <c r="AT5" s="47">
        <f t="shared" ref="AT5:AT18" si="1">SUM(Z5:AS5)</f>
        <v>0</v>
      </c>
      <c r="AU5" s="41" t="str">
        <f t="shared" ref="AU5:BN5" si="2">IF(E5="LJ",E20,"")</f>
        <v/>
      </c>
      <c r="AV5" s="39" t="str">
        <f t="shared" si="2"/>
        <v/>
      </c>
      <c r="AW5" s="39" t="str">
        <f t="shared" si="2"/>
        <v/>
      </c>
      <c r="AX5" s="39" t="str">
        <f t="shared" si="2"/>
        <v/>
      </c>
      <c r="AY5" s="39" t="str">
        <f t="shared" si="2"/>
        <v/>
      </c>
      <c r="AZ5" s="39" t="str">
        <f t="shared" si="2"/>
        <v/>
      </c>
      <c r="BA5" s="39" t="str">
        <f t="shared" si="2"/>
        <v/>
      </c>
      <c r="BB5" s="39" t="str">
        <f t="shared" si="2"/>
        <v/>
      </c>
      <c r="BC5" s="39" t="str">
        <f t="shared" si="2"/>
        <v/>
      </c>
      <c r="BD5" s="39" t="str">
        <f t="shared" si="2"/>
        <v/>
      </c>
      <c r="BE5" s="39" t="str">
        <f t="shared" si="2"/>
        <v/>
      </c>
      <c r="BF5" s="39" t="str">
        <f t="shared" si="2"/>
        <v/>
      </c>
      <c r="BG5" s="39" t="str">
        <f t="shared" si="2"/>
        <v/>
      </c>
      <c r="BH5" s="39" t="str">
        <f t="shared" si="2"/>
        <v/>
      </c>
      <c r="BI5" s="39" t="str">
        <f t="shared" si="2"/>
        <v/>
      </c>
      <c r="BJ5" s="39" t="str">
        <f t="shared" si="2"/>
        <v/>
      </c>
      <c r="BK5" s="39" t="str">
        <f t="shared" si="2"/>
        <v/>
      </c>
      <c r="BL5" s="39" t="str">
        <f t="shared" si="2"/>
        <v/>
      </c>
      <c r="BM5" s="39" t="str">
        <f t="shared" si="2"/>
        <v/>
      </c>
      <c r="BN5" s="40" t="str">
        <f t="shared" si="2"/>
        <v/>
      </c>
      <c r="BO5" s="47">
        <f t="shared" ref="BO5:BO18" si="3">SUM(AU5:BN5)</f>
        <v>0</v>
      </c>
      <c r="BP5" s="41">
        <f t="shared" ref="BP5:CI5" si="4">IF(E5="B",E20,"")</f>
        <v>15</v>
      </c>
      <c r="BQ5" s="39" t="str">
        <f t="shared" si="4"/>
        <v/>
      </c>
      <c r="BR5" s="39" t="str">
        <f t="shared" si="4"/>
        <v/>
      </c>
      <c r="BS5" s="39">
        <f t="shared" si="4"/>
        <v>0</v>
      </c>
      <c r="BT5" s="39">
        <f t="shared" si="4"/>
        <v>3</v>
      </c>
      <c r="BU5" s="39" t="str">
        <f t="shared" si="4"/>
        <v/>
      </c>
      <c r="BV5" s="39" t="str">
        <f t="shared" si="4"/>
        <v/>
      </c>
      <c r="BW5" s="39" t="str">
        <f t="shared" si="4"/>
        <v/>
      </c>
      <c r="BX5" s="39" t="str">
        <f t="shared" si="4"/>
        <v/>
      </c>
      <c r="BY5" s="39" t="str">
        <f t="shared" si="4"/>
        <v/>
      </c>
      <c r="BZ5" s="39">
        <f t="shared" si="4"/>
        <v>0</v>
      </c>
      <c r="CA5" s="50">
        <f t="shared" si="4"/>
        <v>0</v>
      </c>
      <c r="CB5" s="50">
        <f t="shared" si="4"/>
        <v>9</v>
      </c>
      <c r="CC5" s="50" t="str">
        <f t="shared" si="4"/>
        <v/>
      </c>
      <c r="CD5" s="50" t="str">
        <f t="shared" si="4"/>
        <v/>
      </c>
      <c r="CE5" s="50" t="str">
        <f t="shared" si="4"/>
        <v/>
      </c>
      <c r="CF5" s="50" t="str">
        <f t="shared" si="4"/>
        <v/>
      </c>
      <c r="CG5" s="50" t="str">
        <f t="shared" si="4"/>
        <v/>
      </c>
      <c r="CH5" s="50" t="str">
        <f t="shared" si="4"/>
        <v/>
      </c>
      <c r="CI5" s="70" t="str">
        <f t="shared" si="4"/>
        <v/>
      </c>
      <c r="CJ5" s="47">
        <f t="shared" ref="CJ5:CJ18" si="5">SUM(BP5:CI5)</f>
        <v>27</v>
      </c>
      <c r="CK5" s="41" t="str">
        <f t="shared" ref="CK5:DD5" si="6">IF(E5="P",E20,"")</f>
        <v/>
      </c>
      <c r="CL5" s="39" t="str">
        <f t="shared" si="6"/>
        <v/>
      </c>
      <c r="CM5" s="39" t="str">
        <f t="shared" si="6"/>
        <v/>
      </c>
      <c r="CN5" s="39" t="str">
        <f t="shared" si="6"/>
        <v/>
      </c>
      <c r="CO5" s="39" t="str">
        <f t="shared" si="6"/>
        <v/>
      </c>
      <c r="CP5" s="39" t="str">
        <f t="shared" si="6"/>
        <v/>
      </c>
      <c r="CQ5" s="39" t="str">
        <f t="shared" si="6"/>
        <v/>
      </c>
      <c r="CR5" s="39" t="str">
        <f t="shared" si="6"/>
        <v/>
      </c>
      <c r="CS5" s="39" t="str">
        <f t="shared" si="6"/>
        <v/>
      </c>
      <c r="CT5" s="39" t="str">
        <f t="shared" si="6"/>
        <v/>
      </c>
      <c r="CU5" s="39" t="str">
        <f t="shared" si="6"/>
        <v/>
      </c>
      <c r="CV5" s="39" t="str">
        <f t="shared" si="6"/>
        <v/>
      </c>
      <c r="CW5" s="39" t="str">
        <f t="shared" si="6"/>
        <v/>
      </c>
      <c r="CX5" s="39" t="str">
        <f t="shared" si="6"/>
        <v/>
      </c>
      <c r="CY5" s="39" t="str">
        <f t="shared" si="6"/>
        <v/>
      </c>
      <c r="CZ5" s="39" t="str">
        <f t="shared" si="6"/>
        <v/>
      </c>
      <c r="DA5" s="39" t="str">
        <f t="shared" si="6"/>
        <v/>
      </c>
      <c r="DB5" s="39" t="str">
        <f t="shared" si="6"/>
        <v/>
      </c>
      <c r="DC5" s="39" t="str">
        <f t="shared" si="6"/>
        <v/>
      </c>
      <c r="DD5" s="70" t="str">
        <f t="shared" si="6"/>
        <v/>
      </c>
      <c r="DE5" s="47">
        <f t="shared" ref="DE5:DE18" si="7">SUM(CK5:DD5)</f>
        <v>0</v>
      </c>
      <c r="DG5" s="71">
        <f t="shared" ref="DG5:DG18" si="8">SUM((COUNTIF(E5:X5,"J")),(COUNTIF(E5:X5,"LJ")))</f>
        <v>0</v>
      </c>
      <c r="DH5" s="72">
        <f t="shared" ref="DH5:DH18" si="9">COUNTIF(E5:X5,"P")</f>
        <v>0</v>
      </c>
      <c r="DI5" s="72">
        <f t="shared" ref="DI5:DI18" si="10">COUNTIF(E5:X5,"B")</f>
        <v>6</v>
      </c>
      <c r="DJ5" s="73">
        <f t="shared" ref="DJ5:DJ19" si="11">SUM(DH5+DI5)</f>
        <v>6</v>
      </c>
      <c r="DK5" s="74">
        <f>(SUM(DG5:DI5)/COUNT(E19:X19))</f>
        <v>0.3</v>
      </c>
      <c r="DL5" s="71">
        <f>COUNTIF(E5:X5,"LJ")</f>
        <v>0</v>
      </c>
      <c r="DM5" s="85" t="e">
        <f t="shared" ref="DM5:DM18" si="12">DL5/DG5</f>
        <v>#DIV/0!</v>
      </c>
      <c r="DN5" s="92">
        <f t="shared" ref="DN5:DN18" si="13">SUM((AT5)+(BO5))</f>
        <v>0</v>
      </c>
      <c r="DO5" s="75" t="e">
        <f t="shared" ref="DO5:DO19" si="14">DN5/DG5</f>
        <v>#DIV/0!</v>
      </c>
      <c r="DP5" s="76">
        <f t="shared" ref="DP5:DP18" si="15">SUM(EQ5+FL5)</f>
        <v>0</v>
      </c>
      <c r="DQ5" s="76">
        <f t="shared" ref="DQ5:DQ18" si="16">SUM((CJ5+DE5))</f>
        <v>27</v>
      </c>
      <c r="DR5" s="76">
        <f t="shared" ref="DR5:DR18" si="17">SUM(GG5+HB5)</f>
        <v>4</v>
      </c>
      <c r="DS5" s="76">
        <f>SUM((DQ5/DJ5)-(D2))</f>
        <v>1.7000000000000002</v>
      </c>
      <c r="DT5" s="76">
        <f>SUM((DR5/DJ5)-(D22))</f>
        <v>-0.63333333333333341</v>
      </c>
      <c r="DU5" s="77">
        <f t="shared" ref="DU5:DU18" si="18">SUM(DS5-DT5)</f>
        <v>2.3333333333333335</v>
      </c>
      <c r="DW5" s="41" t="str">
        <f>IF(E5="J",SUM((E20)-(E40)),"")</f>
        <v/>
      </c>
      <c r="DX5" s="39" t="str">
        <f t="shared" ref="DX5:EP5" si="19">IF(F5="J",SUM((F20)-(F40)),"")</f>
        <v/>
      </c>
      <c r="DY5" s="39" t="str">
        <f t="shared" si="19"/>
        <v/>
      </c>
      <c r="DZ5" s="39" t="str">
        <f t="shared" si="19"/>
        <v/>
      </c>
      <c r="EA5" s="39" t="str">
        <f t="shared" si="19"/>
        <v/>
      </c>
      <c r="EB5" s="39" t="str">
        <f t="shared" si="19"/>
        <v/>
      </c>
      <c r="EC5" s="39" t="str">
        <f t="shared" si="19"/>
        <v/>
      </c>
      <c r="ED5" s="39" t="str">
        <f t="shared" si="19"/>
        <v/>
      </c>
      <c r="EE5" s="39" t="str">
        <f t="shared" si="19"/>
        <v/>
      </c>
      <c r="EF5" s="39" t="str">
        <f t="shared" si="19"/>
        <v/>
      </c>
      <c r="EG5" s="39" t="str">
        <f t="shared" si="19"/>
        <v/>
      </c>
      <c r="EH5" s="39" t="str">
        <f t="shared" si="19"/>
        <v/>
      </c>
      <c r="EI5" s="39" t="str">
        <f t="shared" si="19"/>
        <v/>
      </c>
      <c r="EJ5" s="39" t="str">
        <f t="shared" si="19"/>
        <v/>
      </c>
      <c r="EK5" s="39" t="str">
        <f t="shared" si="19"/>
        <v/>
      </c>
      <c r="EL5" s="39" t="str">
        <f t="shared" si="19"/>
        <v/>
      </c>
      <c r="EM5" s="39" t="str">
        <f t="shared" si="19"/>
        <v/>
      </c>
      <c r="EN5" s="39" t="str">
        <f t="shared" si="19"/>
        <v/>
      </c>
      <c r="EO5" s="39" t="str">
        <f t="shared" si="19"/>
        <v/>
      </c>
      <c r="EP5" s="40" t="str">
        <f t="shared" si="19"/>
        <v/>
      </c>
      <c r="EQ5" s="47">
        <f t="shared" ref="EQ5:EQ18" si="20">SUM(DW5:EP5)</f>
        <v>0</v>
      </c>
      <c r="ER5" s="41" t="str">
        <f>IF(E5="LJ",SUM((E20)-(E40)),"")</f>
        <v/>
      </c>
      <c r="ES5" s="39" t="str">
        <f t="shared" ref="ES5:FK5" si="21">IF(F5="LJ",SUM((F20)-(F40)),"")</f>
        <v/>
      </c>
      <c r="ET5" s="39" t="str">
        <f t="shared" si="21"/>
        <v/>
      </c>
      <c r="EU5" s="39" t="str">
        <f t="shared" si="21"/>
        <v/>
      </c>
      <c r="EV5" s="39" t="str">
        <f t="shared" si="21"/>
        <v/>
      </c>
      <c r="EW5" s="39" t="str">
        <f t="shared" si="21"/>
        <v/>
      </c>
      <c r="EX5" s="39" t="str">
        <f t="shared" si="21"/>
        <v/>
      </c>
      <c r="EY5" s="39" t="str">
        <f t="shared" si="21"/>
        <v/>
      </c>
      <c r="EZ5" s="39" t="str">
        <f t="shared" si="21"/>
        <v/>
      </c>
      <c r="FA5" s="39" t="str">
        <f t="shared" si="21"/>
        <v/>
      </c>
      <c r="FB5" s="39" t="str">
        <f t="shared" si="21"/>
        <v/>
      </c>
      <c r="FC5" s="39" t="str">
        <f t="shared" si="21"/>
        <v/>
      </c>
      <c r="FD5" s="39" t="str">
        <f t="shared" si="21"/>
        <v/>
      </c>
      <c r="FE5" s="39" t="str">
        <f t="shared" si="21"/>
        <v/>
      </c>
      <c r="FF5" s="39" t="str">
        <f t="shared" si="21"/>
        <v/>
      </c>
      <c r="FG5" s="39" t="str">
        <f t="shared" si="21"/>
        <v/>
      </c>
      <c r="FH5" s="39" t="str">
        <f t="shared" si="21"/>
        <v/>
      </c>
      <c r="FI5" s="39" t="str">
        <f t="shared" si="21"/>
        <v/>
      </c>
      <c r="FJ5" s="39" t="str">
        <f t="shared" si="21"/>
        <v/>
      </c>
      <c r="FK5" s="40" t="str">
        <f t="shared" si="21"/>
        <v/>
      </c>
      <c r="FL5" s="47">
        <f t="shared" ref="FL5:FL18" si="22">SUM(ER5:FK5)</f>
        <v>0</v>
      </c>
      <c r="FM5" s="41">
        <f t="shared" ref="FM5:GF5" si="23">IF(E5="B",E40,"")</f>
        <v>0</v>
      </c>
      <c r="FN5" s="39" t="str">
        <f t="shared" si="23"/>
        <v/>
      </c>
      <c r="FO5" s="39" t="str">
        <f t="shared" si="23"/>
        <v/>
      </c>
      <c r="FP5" s="39">
        <f t="shared" si="23"/>
        <v>0</v>
      </c>
      <c r="FQ5" s="39">
        <f t="shared" si="23"/>
        <v>0</v>
      </c>
      <c r="FR5" s="39" t="str">
        <f t="shared" si="23"/>
        <v/>
      </c>
      <c r="FS5" s="39" t="str">
        <f t="shared" si="23"/>
        <v/>
      </c>
      <c r="FT5" s="39" t="str">
        <f t="shared" si="23"/>
        <v/>
      </c>
      <c r="FU5" s="39" t="str">
        <f t="shared" si="23"/>
        <v/>
      </c>
      <c r="FV5" s="39" t="str">
        <f t="shared" si="23"/>
        <v/>
      </c>
      <c r="FW5" s="39">
        <f t="shared" si="23"/>
        <v>0</v>
      </c>
      <c r="FX5" s="50">
        <f t="shared" si="23"/>
        <v>4</v>
      </c>
      <c r="FY5" s="50">
        <f t="shared" si="23"/>
        <v>0</v>
      </c>
      <c r="FZ5" s="50" t="str">
        <f t="shared" si="23"/>
        <v/>
      </c>
      <c r="GA5" s="50" t="str">
        <f t="shared" si="23"/>
        <v/>
      </c>
      <c r="GB5" s="50" t="str">
        <f t="shared" si="23"/>
        <v/>
      </c>
      <c r="GC5" s="50" t="str">
        <f t="shared" si="23"/>
        <v/>
      </c>
      <c r="GD5" s="50" t="str">
        <f t="shared" si="23"/>
        <v/>
      </c>
      <c r="GE5" s="50" t="str">
        <f t="shared" si="23"/>
        <v/>
      </c>
      <c r="GF5" s="70" t="str">
        <f t="shared" si="23"/>
        <v/>
      </c>
      <c r="GG5" s="47">
        <f t="shared" ref="GG5:GG18" si="24">SUM(FM5:GF5)</f>
        <v>4</v>
      </c>
      <c r="GH5" s="41" t="str">
        <f t="shared" ref="GH5:HA5" si="25">IF(E5="P",E40,"")</f>
        <v/>
      </c>
      <c r="GI5" s="39" t="str">
        <f t="shared" si="25"/>
        <v/>
      </c>
      <c r="GJ5" s="39" t="str">
        <f t="shared" si="25"/>
        <v/>
      </c>
      <c r="GK5" s="39" t="str">
        <f t="shared" si="25"/>
        <v/>
      </c>
      <c r="GL5" s="39" t="str">
        <f t="shared" si="25"/>
        <v/>
      </c>
      <c r="GM5" s="39" t="str">
        <f t="shared" si="25"/>
        <v/>
      </c>
      <c r="GN5" s="39" t="str">
        <f t="shared" si="25"/>
        <v/>
      </c>
      <c r="GO5" s="39" t="str">
        <f t="shared" si="25"/>
        <v/>
      </c>
      <c r="GP5" s="39" t="str">
        <f t="shared" si="25"/>
        <v/>
      </c>
      <c r="GQ5" s="39" t="str">
        <f t="shared" si="25"/>
        <v/>
      </c>
      <c r="GR5" s="39" t="str">
        <f t="shared" si="25"/>
        <v/>
      </c>
      <c r="GS5" s="50" t="str">
        <f t="shared" si="25"/>
        <v/>
      </c>
      <c r="GT5" s="50" t="str">
        <f t="shared" si="25"/>
        <v/>
      </c>
      <c r="GU5" s="50" t="str">
        <f t="shared" si="25"/>
        <v/>
      </c>
      <c r="GV5" s="50" t="str">
        <f t="shared" si="25"/>
        <v/>
      </c>
      <c r="GW5" s="50" t="str">
        <f t="shared" si="25"/>
        <v/>
      </c>
      <c r="GX5" s="50" t="str">
        <f t="shared" si="25"/>
        <v/>
      </c>
      <c r="GY5" s="50" t="str">
        <f t="shared" si="25"/>
        <v/>
      </c>
      <c r="GZ5" s="50" t="str">
        <f t="shared" si="25"/>
        <v/>
      </c>
      <c r="HA5" s="70" t="str">
        <f t="shared" si="25"/>
        <v/>
      </c>
      <c r="HB5" s="47">
        <f t="shared" ref="HB5:HB18" si="26">SUM(GH5:HA5)</f>
        <v>0</v>
      </c>
    </row>
    <row r="6" spans="1:210" s="2" customFormat="1" ht="21.75" customHeight="1" thickBot="1">
      <c r="A6" s="214">
        <f ca="1">('Game Summary'!B6)</f>
        <v>11</v>
      </c>
      <c r="B6" s="610" t="str">
        <f ca="1">('Game Summary'!C6)</f>
        <v>LADY HAWK</v>
      </c>
      <c r="C6" s="611"/>
      <c r="D6" s="612"/>
      <c r="E6" s="230"/>
      <c r="F6" s="218"/>
      <c r="G6" s="218" t="s">
        <v>173</v>
      </c>
      <c r="H6" s="218"/>
      <c r="I6" s="218"/>
      <c r="J6" s="218" t="s">
        <v>173</v>
      </c>
      <c r="K6" s="218"/>
      <c r="L6" s="218"/>
      <c r="M6" s="218" t="s">
        <v>173</v>
      </c>
      <c r="N6" s="218"/>
      <c r="O6" s="218"/>
      <c r="P6" s="218"/>
      <c r="Q6" s="231" t="s">
        <v>175</v>
      </c>
      <c r="R6" s="231"/>
      <c r="S6" s="231"/>
      <c r="T6" s="231" t="s">
        <v>173</v>
      </c>
      <c r="U6" s="231"/>
      <c r="V6" s="231" t="s">
        <v>172</v>
      </c>
      <c r="W6" s="231"/>
      <c r="X6" s="219"/>
      <c r="Z6" s="41" t="str">
        <f t="shared" ref="Z6:AS6" si="27">IF(E6="J",E20,"")</f>
        <v/>
      </c>
      <c r="AA6" s="39" t="str">
        <f t="shared" si="27"/>
        <v/>
      </c>
      <c r="AB6" s="39">
        <f t="shared" si="27"/>
        <v>2</v>
      </c>
      <c r="AC6" s="39" t="str">
        <f t="shared" si="27"/>
        <v/>
      </c>
      <c r="AD6" s="39" t="str">
        <f t="shared" si="27"/>
        <v/>
      </c>
      <c r="AE6" s="39">
        <f t="shared" si="27"/>
        <v>0</v>
      </c>
      <c r="AF6" s="39" t="str">
        <f t="shared" si="27"/>
        <v/>
      </c>
      <c r="AG6" s="39" t="str">
        <f t="shared" si="27"/>
        <v/>
      </c>
      <c r="AH6" s="39">
        <f t="shared" si="27"/>
        <v>0</v>
      </c>
      <c r="AI6" s="39" t="str">
        <f t="shared" si="27"/>
        <v/>
      </c>
      <c r="AJ6" s="39" t="str">
        <f t="shared" si="27"/>
        <v/>
      </c>
      <c r="AK6" s="50" t="str">
        <f t="shared" si="27"/>
        <v/>
      </c>
      <c r="AL6" s="50" t="str">
        <f t="shared" si="27"/>
        <v/>
      </c>
      <c r="AM6" s="50" t="str">
        <f t="shared" si="27"/>
        <v/>
      </c>
      <c r="AN6" s="50" t="str">
        <f t="shared" si="27"/>
        <v/>
      </c>
      <c r="AO6" s="50">
        <f t="shared" si="27"/>
        <v>0</v>
      </c>
      <c r="AP6" s="50" t="str">
        <f t="shared" si="27"/>
        <v/>
      </c>
      <c r="AQ6" s="50" t="str">
        <f t="shared" si="27"/>
        <v/>
      </c>
      <c r="AR6" s="50" t="str">
        <f t="shared" si="27"/>
        <v/>
      </c>
      <c r="AS6" s="70" t="str">
        <f t="shared" si="27"/>
        <v/>
      </c>
      <c r="AT6" s="47">
        <f t="shared" si="1"/>
        <v>2</v>
      </c>
      <c r="AU6" s="41" t="str">
        <f t="shared" ref="AU6:BN6" si="28">IF(E6="LJ",E20,"")</f>
        <v/>
      </c>
      <c r="AV6" s="39" t="str">
        <f t="shared" si="28"/>
        <v/>
      </c>
      <c r="AW6" s="39" t="str">
        <f t="shared" si="28"/>
        <v/>
      </c>
      <c r="AX6" s="39" t="str">
        <f t="shared" si="28"/>
        <v/>
      </c>
      <c r="AY6" s="39" t="str">
        <f t="shared" si="28"/>
        <v/>
      </c>
      <c r="AZ6" s="39" t="str">
        <f t="shared" si="28"/>
        <v/>
      </c>
      <c r="BA6" s="39" t="str">
        <f t="shared" si="28"/>
        <v/>
      </c>
      <c r="BB6" s="39" t="str">
        <f t="shared" si="28"/>
        <v/>
      </c>
      <c r="BC6" s="39" t="str">
        <f t="shared" si="28"/>
        <v/>
      </c>
      <c r="BD6" s="39" t="str">
        <f t="shared" si="28"/>
        <v/>
      </c>
      <c r="BE6" s="39" t="str">
        <f t="shared" si="28"/>
        <v/>
      </c>
      <c r="BF6" s="39" t="str">
        <f t="shared" si="28"/>
        <v/>
      </c>
      <c r="BG6" s="39">
        <f t="shared" si="28"/>
        <v>9</v>
      </c>
      <c r="BH6" s="39" t="str">
        <f t="shared" si="28"/>
        <v/>
      </c>
      <c r="BI6" s="39" t="str">
        <f t="shared" si="28"/>
        <v/>
      </c>
      <c r="BJ6" s="39" t="str">
        <f t="shared" si="28"/>
        <v/>
      </c>
      <c r="BK6" s="39" t="str">
        <f t="shared" si="28"/>
        <v/>
      </c>
      <c r="BL6" s="39" t="str">
        <f t="shared" si="28"/>
        <v/>
      </c>
      <c r="BM6" s="39" t="str">
        <f t="shared" si="28"/>
        <v/>
      </c>
      <c r="BN6" s="40" t="str">
        <f t="shared" si="28"/>
        <v/>
      </c>
      <c r="BO6" s="47">
        <f t="shared" si="3"/>
        <v>9</v>
      </c>
      <c r="BP6" s="41" t="str">
        <f t="shared" ref="BP6:CI6" si="29">IF(E6="B",E20,"")</f>
        <v/>
      </c>
      <c r="BQ6" s="39" t="str">
        <f t="shared" si="29"/>
        <v/>
      </c>
      <c r="BR6" s="39" t="str">
        <f t="shared" si="29"/>
        <v/>
      </c>
      <c r="BS6" s="39" t="str">
        <f t="shared" si="29"/>
        <v/>
      </c>
      <c r="BT6" s="39" t="str">
        <f t="shared" si="29"/>
        <v/>
      </c>
      <c r="BU6" s="39" t="str">
        <f t="shared" si="29"/>
        <v/>
      </c>
      <c r="BV6" s="39" t="str">
        <f t="shared" si="29"/>
        <v/>
      </c>
      <c r="BW6" s="39" t="str">
        <f t="shared" si="29"/>
        <v/>
      </c>
      <c r="BX6" s="39" t="str">
        <f t="shared" si="29"/>
        <v/>
      </c>
      <c r="BY6" s="39" t="str">
        <f t="shared" si="29"/>
        <v/>
      </c>
      <c r="BZ6" s="39" t="str">
        <f t="shared" si="29"/>
        <v/>
      </c>
      <c r="CA6" s="50" t="str">
        <f t="shared" si="29"/>
        <v/>
      </c>
      <c r="CB6" s="50" t="str">
        <f t="shared" si="29"/>
        <v/>
      </c>
      <c r="CC6" s="50" t="str">
        <f t="shared" si="29"/>
        <v/>
      </c>
      <c r="CD6" s="50" t="str">
        <f t="shared" si="29"/>
        <v/>
      </c>
      <c r="CE6" s="50" t="str">
        <f t="shared" si="29"/>
        <v/>
      </c>
      <c r="CF6" s="50" t="str">
        <f t="shared" si="29"/>
        <v/>
      </c>
      <c r="CG6" s="50">
        <f t="shared" si="29"/>
        <v>9</v>
      </c>
      <c r="CH6" s="50" t="str">
        <f t="shared" si="29"/>
        <v/>
      </c>
      <c r="CI6" s="70" t="str">
        <f t="shared" si="29"/>
        <v/>
      </c>
      <c r="CJ6" s="47">
        <f t="shared" si="5"/>
        <v>9</v>
      </c>
      <c r="CK6" s="41" t="str">
        <f t="shared" ref="CK6:DD6" si="30">IF(E6="P",E20,"")</f>
        <v/>
      </c>
      <c r="CL6" s="39" t="str">
        <f t="shared" si="30"/>
        <v/>
      </c>
      <c r="CM6" s="39" t="str">
        <f t="shared" si="30"/>
        <v/>
      </c>
      <c r="CN6" s="39" t="str">
        <f t="shared" si="30"/>
        <v/>
      </c>
      <c r="CO6" s="39" t="str">
        <f t="shared" si="30"/>
        <v/>
      </c>
      <c r="CP6" s="39" t="str">
        <f t="shared" si="30"/>
        <v/>
      </c>
      <c r="CQ6" s="39" t="str">
        <f t="shared" si="30"/>
        <v/>
      </c>
      <c r="CR6" s="39" t="str">
        <f t="shared" si="30"/>
        <v/>
      </c>
      <c r="CS6" s="39" t="str">
        <f t="shared" si="30"/>
        <v/>
      </c>
      <c r="CT6" s="39" t="str">
        <f t="shared" si="30"/>
        <v/>
      </c>
      <c r="CU6" s="39" t="str">
        <f t="shared" si="30"/>
        <v/>
      </c>
      <c r="CV6" s="39" t="str">
        <f t="shared" si="30"/>
        <v/>
      </c>
      <c r="CW6" s="39" t="str">
        <f t="shared" si="30"/>
        <v/>
      </c>
      <c r="CX6" s="39" t="str">
        <f t="shared" si="30"/>
        <v/>
      </c>
      <c r="CY6" s="39" t="str">
        <f t="shared" si="30"/>
        <v/>
      </c>
      <c r="CZ6" s="39" t="str">
        <f t="shared" si="30"/>
        <v/>
      </c>
      <c r="DA6" s="39" t="str">
        <f t="shared" si="30"/>
        <v/>
      </c>
      <c r="DB6" s="39" t="str">
        <f t="shared" si="30"/>
        <v/>
      </c>
      <c r="DC6" s="39" t="str">
        <f t="shared" si="30"/>
        <v/>
      </c>
      <c r="DD6" s="70" t="str">
        <f t="shared" si="30"/>
        <v/>
      </c>
      <c r="DE6" s="47">
        <f t="shared" si="7"/>
        <v>0</v>
      </c>
      <c r="DG6" s="55">
        <f t="shared" si="8"/>
        <v>5</v>
      </c>
      <c r="DH6" s="50">
        <f t="shared" si="9"/>
        <v>0</v>
      </c>
      <c r="DI6" s="50">
        <f t="shared" si="10"/>
        <v>1</v>
      </c>
      <c r="DJ6" s="51">
        <f t="shared" si="11"/>
        <v>1</v>
      </c>
      <c r="DK6" s="59">
        <f>(SUM(DG6:DI6)/COUNT(E19:X19))</f>
        <v>0.3</v>
      </c>
      <c r="DL6" s="71">
        <f t="shared" ref="DL6:DL18" si="31">COUNTIF(E6:X6,"LJ")</f>
        <v>1</v>
      </c>
      <c r="DM6" s="66">
        <f t="shared" si="12"/>
        <v>0.2</v>
      </c>
      <c r="DN6" s="93">
        <f t="shared" si="13"/>
        <v>11</v>
      </c>
      <c r="DO6" s="67">
        <f t="shared" si="14"/>
        <v>2.2000000000000002</v>
      </c>
      <c r="DP6" s="47">
        <f t="shared" si="15"/>
        <v>-3</v>
      </c>
      <c r="DQ6" s="47">
        <f t="shared" si="16"/>
        <v>9</v>
      </c>
      <c r="DR6" s="47">
        <f t="shared" si="17"/>
        <v>4</v>
      </c>
      <c r="DS6" s="47">
        <f>SUM((DQ6/DJ6)-(D2))</f>
        <v>6.2</v>
      </c>
      <c r="DT6" s="47">
        <f>SUM((DR6/DJ6)-(D22))</f>
        <v>2.7</v>
      </c>
      <c r="DU6" s="78">
        <f t="shared" si="18"/>
        <v>3.5</v>
      </c>
      <c r="DW6" s="41" t="str">
        <f>IF(E6="J",SUM((E20)-(E40)),"")</f>
        <v/>
      </c>
      <c r="DX6" s="39" t="str">
        <f t="shared" ref="DX6:EP6" si="32">IF(F6="J",SUM((F20)-(F40)),"")</f>
        <v/>
      </c>
      <c r="DY6" s="39">
        <f t="shared" si="32"/>
        <v>0</v>
      </c>
      <c r="DZ6" s="39" t="str">
        <f t="shared" si="32"/>
        <v/>
      </c>
      <c r="EA6" s="39" t="str">
        <f t="shared" si="32"/>
        <v/>
      </c>
      <c r="EB6" s="39">
        <f t="shared" si="32"/>
        <v>-3</v>
      </c>
      <c r="EC6" s="39" t="str">
        <f t="shared" si="32"/>
        <v/>
      </c>
      <c r="ED6" s="39" t="str">
        <f t="shared" si="32"/>
        <v/>
      </c>
      <c r="EE6" s="39">
        <f t="shared" si="32"/>
        <v>0</v>
      </c>
      <c r="EF6" s="39" t="str">
        <f t="shared" si="32"/>
        <v/>
      </c>
      <c r="EG6" s="39" t="str">
        <f t="shared" si="32"/>
        <v/>
      </c>
      <c r="EH6" s="39" t="str">
        <f t="shared" si="32"/>
        <v/>
      </c>
      <c r="EI6" s="39" t="str">
        <f t="shared" si="32"/>
        <v/>
      </c>
      <c r="EJ6" s="39" t="str">
        <f t="shared" si="32"/>
        <v/>
      </c>
      <c r="EK6" s="39" t="str">
        <f t="shared" si="32"/>
        <v/>
      </c>
      <c r="EL6" s="39">
        <f t="shared" si="32"/>
        <v>-9</v>
      </c>
      <c r="EM6" s="39" t="str">
        <f t="shared" si="32"/>
        <v/>
      </c>
      <c r="EN6" s="39" t="str">
        <f t="shared" si="32"/>
        <v/>
      </c>
      <c r="EO6" s="39" t="str">
        <f t="shared" si="32"/>
        <v/>
      </c>
      <c r="EP6" s="40" t="str">
        <f t="shared" si="32"/>
        <v/>
      </c>
      <c r="EQ6" s="47">
        <f t="shared" si="20"/>
        <v>-12</v>
      </c>
      <c r="ER6" s="41" t="str">
        <f>IF(E6="LJ",SUM((E20)-(E40)),"")</f>
        <v/>
      </c>
      <c r="ES6" s="39" t="str">
        <f t="shared" ref="ES6:FK6" si="33">IF(F6="LJ",SUM((F20)-(F40)),"")</f>
        <v/>
      </c>
      <c r="ET6" s="39" t="str">
        <f t="shared" si="33"/>
        <v/>
      </c>
      <c r="EU6" s="39" t="str">
        <f t="shared" si="33"/>
        <v/>
      </c>
      <c r="EV6" s="39" t="str">
        <f t="shared" si="33"/>
        <v/>
      </c>
      <c r="EW6" s="39" t="str">
        <f t="shared" si="33"/>
        <v/>
      </c>
      <c r="EX6" s="39" t="str">
        <f t="shared" si="33"/>
        <v/>
      </c>
      <c r="EY6" s="39" t="str">
        <f t="shared" si="33"/>
        <v/>
      </c>
      <c r="EZ6" s="39" t="str">
        <f t="shared" si="33"/>
        <v/>
      </c>
      <c r="FA6" s="39" t="str">
        <f t="shared" si="33"/>
        <v/>
      </c>
      <c r="FB6" s="39" t="str">
        <f t="shared" si="33"/>
        <v/>
      </c>
      <c r="FC6" s="39" t="str">
        <f t="shared" si="33"/>
        <v/>
      </c>
      <c r="FD6" s="39">
        <f t="shared" si="33"/>
        <v>9</v>
      </c>
      <c r="FE6" s="39" t="str">
        <f t="shared" si="33"/>
        <v/>
      </c>
      <c r="FF6" s="39" t="str">
        <f t="shared" si="33"/>
        <v/>
      </c>
      <c r="FG6" s="39" t="str">
        <f t="shared" si="33"/>
        <v/>
      </c>
      <c r="FH6" s="39" t="str">
        <f t="shared" si="33"/>
        <v/>
      </c>
      <c r="FI6" s="39" t="str">
        <f t="shared" si="33"/>
        <v/>
      </c>
      <c r="FJ6" s="39" t="str">
        <f t="shared" si="33"/>
        <v/>
      </c>
      <c r="FK6" s="40" t="str">
        <f t="shared" si="33"/>
        <v/>
      </c>
      <c r="FL6" s="47">
        <f t="shared" si="22"/>
        <v>9</v>
      </c>
      <c r="FM6" s="41" t="str">
        <f t="shared" ref="FM6:GF6" si="34">IF(E6="B",E40,"")</f>
        <v/>
      </c>
      <c r="FN6" s="39" t="str">
        <f t="shared" si="34"/>
        <v/>
      </c>
      <c r="FO6" s="39" t="str">
        <f t="shared" si="34"/>
        <v/>
      </c>
      <c r="FP6" s="39" t="str">
        <f t="shared" si="34"/>
        <v/>
      </c>
      <c r="FQ6" s="39" t="str">
        <f t="shared" si="34"/>
        <v/>
      </c>
      <c r="FR6" s="39" t="str">
        <f t="shared" si="34"/>
        <v/>
      </c>
      <c r="FS6" s="39" t="str">
        <f t="shared" si="34"/>
        <v/>
      </c>
      <c r="FT6" s="39" t="str">
        <f t="shared" si="34"/>
        <v/>
      </c>
      <c r="FU6" s="39" t="str">
        <f t="shared" si="34"/>
        <v/>
      </c>
      <c r="FV6" s="39" t="str">
        <f t="shared" si="34"/>
        <v/>
      </c>
      <c r="FW6" s="39" t="str">
        <f t="shared" si="34"/>
        <v/>
      </c>
      <c r="FX6" s="50" t="str">
        <f t="shared" si="34"/>
        <v/>
      </c>
      <c r="FY6" s="50" t="str">
        <f t="shared" si="34"/>
        <v/>
      </c>
      <c r="FZ6" s="50" t="str">
        <f t="shared" si="34"/>
        <v/>
      </c>
      <c r="GA6" s="50" t="str">
        <f t="shared" si="34"/>
        <v/>
      </c>
      <c r="GB6" s="50" t="str">
        <f t="shared" si="34"/>
        <v/>
      </c>
      <c r="GC6" s="50" t="str">
        <f t="shared" si="34"/>
        <v/>
      </c>
      <c r="GD6" s="50">
        <f t="shared" si="34"/>
        <v>4</v>
      </c>
      <c r="GE6" s="50" t="str">
        <f t="shared" si="34"/>
        <v/>
      </c>
      <c r="GF6" s="70" t="str">
        <f t="shared" si="34"/>
        <v/>
      </c>
      <c r="GG6" s="47">
        <f t="shared" si="24"/>
        <v>4</v>
      </c>
      <c r="GH6" s="41" t="str">
        <f t="shared" ref="GH6:HA6" si="35">IF(E6="P",E40,"")</f>
        <v/>
      </c>
      <c r="GI6" s="39" t="str">
        <f t="shared" si="35"/>
        <v/>
      </c>
      <c r="GJ6" s="39" t="str">
        <f t="shared" si="35"/>
        <v/>
      </c>
      <c r="GK6" s="39" t="str">
        <f t="shared" si="35"/>
        <v/>
      </c>
      <c r="GL6" s="39" t="str">
        <f t="shared" si="35"/>
        <v/>
      </c>
      <c r="GM6" s="39" t="str">
        <f t="shared" si="35"/>
        <v/>
      </c>
      <c r="GN6" s="39" t="str">
        <f t="shared" si="35"/>
        <v/>
      </c>
      <c r="GO6" s="39" t="str">
        <f t="shared" si="35"/>
        <v/>
      </c>
      <c r="GP6" s="39" t="str">
        <f t="shared" si="35"/>
        <v/>
      </c>
      <c r="GQ6" s="39" t="str">
        <f t="shared" si="35"/>
        <v/>
      </c>
      <c r="GR6" s="39" t="str">
        <f t="shared" si="35"/>
        <v/>
      </c>
      <c r="GS6" s="50" t="str">
        <f t="shared" si="35"/>
        <v/>
      </c>
      <c r="GT6" s="50" t="str">
        <f t="shared" si="35"/>
        <v/>
      </c>
      <c r="GU6" s="50" t="str">
        <f t="shared" si="35"/>
        <v/>
      </c>
      <c r="GV6" s="50" t="str">
        <f t="shared" si="35"/>
        <v/>
      </c>
      <c r="GW6" s="50" t="str">
        <f t="shared" si="35"/>
        <v/>
      </c>
      <c r="GX6" s="50" t="str">
        <f t="shared" si="35"/>
        <v/>
      </c>
      <c r="GY6" s="50" t="str">
        <f t="shared" si="35"/>
        <v/>
      </c>
      <c r="GZ6" s="50" t="str">
        <f t="shared" si="35"/>
        <v/>
      </c>
      <c r="HA6" s="70" t="str">
        <f t="shared" si="35"/>
        <v/>
      </c>
      <c r="HB6" s="47">
        <f t="shared" si="26"/>
        <v>0</v>
      </c>
    </row>
    <row r="7" spans="1:210" s="2" customFormat="1" ht="21.75" customHeight="1" thickBot="1">
      <c r="A7" s="214">
        <f ca="1">('Game Summary'!B7)</f>
        <v>21</v>
      </c>
      <c r="B7" s="610" t="str">
        <f ca="1">('Game Summary'!C7)</f>
        <v>LETHA VENOM</v>
      </c>
      <c r="C7" s="611"/>
      <c r="D7" s="612"/>
      <c r="E7" s="230"/>
      <c r="F7" s="218"/>
      <c r="G7" s="218"/>
      <c r="H7" s="218" t="s">
        <v>172</v>
      </c>
      <c r="I7" s="218" t="s">
        <v>172</v>
      </c>
      <c r="J7" s="218" t="s">
        <v>172</v>
      </c>
      <c r="K7" s="218"/>
      <c r="L7" s="218" t="s">
        <v>172</v>
      </c>
      <c r="M7" s="218" t="s">
        <v>172</v>
      </c>
      <c r="N7" s="218"/>
      <c r="O7" s="218"/>
      <c r="P7" s="218"/>
      <c r="Q7" s="231"/>
      <c r="R7" s="231" t="s">
        <v>172</v>
      </c>
      <c r="S7" s="231" t="s">
        <v>172</v>
      </c>
      <c r="T7" s="231" t="s">
        <v>172</v>
      </c>
      <c r="U7" s="231" t="s">
        <v>172</v>
      </c>
      <c r="V7" s="231"/>
      <c r="W7" s="231"/>
      <c r="X7" s="219" t="s">
        <v>172</v>
      </c>
      <c r="Z7" s="41" t="str">
        <f t="shared" ref="Z7:AS7" si="36">IF(E7="J",E20,"")</f>
        <v/>
      </c>
      <c r="AA7" s="39" t="str">
        <f t="shared" si="36"/>
        <v/>
      </c>
      <c r="AB7" s="39" t="str">
        <f t="shared" si="36"/>
        <v/>
      </c>
      <c r="AC7" s="39" t="str">
        <f t="shared" si="36"/>
        <v/>
      </c>
      <c r="AD7" s="39" t="str">
        <f t="shared" si="36"/>
        <v/>
      </c>
      <c r="AE7" s="39" t="str">
        <f t="shared" si="36"/>
        <v/>
      </c>
      <c r="AF7" s="39" t="str">
        <f t="shared" si="36"/>
        <v/>
      </c>
      <c r="AG7" s="39" t="str">
        <f t="shared" si="36"/>
        <v/>
      </c>
      <c r="AH7" s="39" t="str">
        <f t="shared" si="36"/>
        <v/>
      </c>
      <c r="AI7" s="39" t="str">
        <f t="shared" si="36"/>
        <v/>
      </c>
      <c r="AJ7" s="39" t="str">
        <f t="shared" si="36"/>
        <v/>
      </c>
      <c r="AK7" s="50" t="str">
        <f t="shared" si="36"/>
        <v/>
      </c>
      <c r="AL7" s="50" t="str">
        <f t="shared" si="36"/>
        <v/>
      </c>
      <c r="AM7" s="50" t="str">
        <f t="shared" si="36"/>
        <v/>
      </c>
      <c r="AN7" s="50" t="str">
        <f t="shared" si="36"/>
        <v/>
      </c>
      <c r="AO7" s="50" t="str">
        <f t="shared" si="36"/>
        <v/>
      </c>
      <c r="AP7" s="50" t="str">
        <f t="shared" si="36"/>
        <v/>
      </c>
      <c r="AQ7" s="50" t="str">
        <f t="shared" si="36"/>
        <v/>
      </c>
      <c r="AR7" s="50" t="str">
        <f t="shared" si="36"/>
        <v/>
      </c>
      <c r="AS7" s="70" t="str">
        <f t="shared" si="36"/>
        <v/>
      </c>
      <c r="AT7" s="47">
        <f t="shared" si="1"/>
        <v>0</v>
      </c>
      <c r="AU7" s="41" t="str">
        <f t="shared" ref="AU7:BN7" si="37">IF(E7="LJ",E20,"")</f>
        <v/>
      </c>
      <c r="AV7" s="39" t="str">
        <f t="shared" si="37"/>
        <v/>
      </c>
      <c r="AW7" s="39" t="str">
        <f t="shared" si="37"/>
        <v/>
      </c>
      <c r="AX7" s="39" t="str">
        <f t="shared" si="37"/>
        <v/>
      </c>
      <c r="AY7" s="39" t="str">
        <f t="shared" si="37"/>
        <v/>
      </c>
      <c r="AZ7" s="39" t="str">
        <f t="shared" si="37"/>
        <v/>
      </c>
      <c r="BA7" s="39" t="str">
        <f t="shared" si="37"/>
        <v/>
      </c>
      <c r="BB7" s="39" t="str">
        <f t="shared" si="37"/>
        <v/>
      </c>
      <c r="BC7" s="39" t="str">
        <f t="shared" si="37"/>
        <v/>
      </c>
      <c r="BD7" s="39" t="str">
        <f t="shared" si="37"/>
        <v/>
      </c>
      <c r="BE7" s="39" t="str">
        <f t="shared" si="37"/>
        <v/>
      </c>
      <c r="BF7" s="39" t="str">
        <f t="shared" si="37"/>
        <v/>
      </c>
      <c r="BG7" s="39" t="str">
        <f t="shared" si="37"/>
        <v/>
      </c>
      <c r="BH7" s="39" t="str">
        <f t="shared" si="37"/>
        <v/>
      </c>
      <c r="BI7" s="39" t="str">
        <f t="shared" si="37"/>
        <v/>
      </c>
      <c r="BJ7" s="39" t="str">
        <f t="shared" si="37"/>
        <v/>
      </c>
      <c r="BK7" s="39" t="str">
        <f t="shared" si="37"/>
        <v/>
      </c>
      <c r="BL7" s="39" t="str">
        <f t="shared" si="37"/>
        <v/>
      </c>
      <c r="BM7" s="39" t="str">
        <f t="shared" si="37"/>
        <v/>
      </c>
      <c r="BN7" s="40" t="str">
        <f t="shared" si="37"/>
        <v/>
      </c>
      <c r="BO7" s="47">
        <f t="shared" si="3"/>
        <v>0</v>
      </c>
      <c r="BP7" s="41" t="str">
        <f t="shared" ref="BP7:CI7" si="38">IF(E7="B",E20,"")</f>
        <v/>
      </c>
      <c r="BQ7" s="39" t="str">
        <f t="shared" si="38"/>
        <v/>
      </c>
      <c r="BR7" s="39" t="str">
        <f t="shared" si="38"/>
        <v/>
      </c>
      <c r="BS7" s="39">
        <f t="shared" si="38"/>
        <v>0</v>
      </c>
      <c r="BT7" s="39">
        <f t="shared" si="38"/>
        <v>3</v>
      </c>
      <c r="BU7" s="39">
        <f t="shared" si="38"/>
        <v>0</v>
      </c>
      <c r="BV7" s="39" t="str">
        <f t="shared" si="38"/>
        <v/>
      </c>
      <c r="BW7" s="39">
        <f t="shared" si="38"/>
        <v>2</v>
      </c>
      <c r="BX7" s="39">
        <f t="shared" si="38"/>
        <v>0</v>
      </c>
      <c r="BY7" s="39" t="str">
        <f t="shared" si="38"/>
        <v/>
      </c>
      <c r="BZ7" s="39" t="str">
        <f t="shared" si="38"/>
        <v/>
      </c>
      <c r="CA7" s="50" t="str">
        <f t="shared" si="38"/>
        <v/>
      </c>
      <c r="CB7" s="50" t="str">
        <f t="shared" si="38"/>
        <v/>
      </c>
      <c r="CC7" s="50">
        <f t="shared" si="38"/>
        <v>2</v>
      </c>
      <c r="CD7" s="50">
        <f t="shared" si="38"/>
        <v>0</v>
      </c>
      <c r="CE7" s="50">
        <f t="shared" si="38"/>
        <v>0</v>
      </c>
      <c r="CF7" s="50">
        <f t="shared" si="38"/>
        <v>0</v>
      </c>
      <c r="CG7" s="50" t="str">
        <f t="shared" si="38"/>
        <v/>
      </c>
      <c r="CH7" s="50" t="str">
        <f t="shared" si="38"/>
        <v/>
      </c>
      <c r="CI7" s="70">
        <f t="shared" si="38"/>
        <v>0</v>
      </c>
      <c r="CJ7" s="47">
        <f t="shared" si="5"/>
        <v>7</v>
      </c>
      <c r="CK7" s="41" t="str">
        <f t="shared" ref="CK7:DD7" si="39">IF(E7="P",E20,"")</f>
        <v/>
      </c>
      <c r="CL7" s="39" t="str">
        <f t="shared" si="39"/>
        <v/>
      </c>
      <c r="CM7" s="39" t="str">
        <f t="shared" si="39"/>
        <v/>
      </c>
      <c r="CN7" s="39" t="str">
        <f t="shared" si="39"/>
        <v/>
      </c>
      <c r="CO7" s="39" t="str">
        <f t="shared" si="39"/>
        <v/>
      </c>
      <c r="CP7" s="39" t="str">
        <f t="shared" si="39"/>
        <v/>
      </c>
      <c r="CQ7" s="39" t="str">
        <f t="shared" si="39"/>
        <v/>
      </c>
      <c r="CR7" s="39" t="str">
        <f t="shared" si="39"/>
        <v/>
      </c>
      <c r="CS7" s="39" t="str">
        <f t="shared" si="39"/>
        <v/>
      </c>
      <c r="CT7" s="39" t="str">
        <f t="shared" si="39"/>
        <v/>
      </c>
      <c r="CU7" s="39" t="str">
        <f t="shared" si="39"/>
        <v/>
      </c>
      <c r="CV7" s="39" t="str">
        <f t="shared" si="39"/>
        <v/>
      </c>
      <c r="CW7" s="39" t="str">
        <f t="shared" si="39"/>
        <v/>
      </c>
      <c r="CX7" s="39" t="str">
        <f t="shared" si="39"/>
        <v/>
      </c>
      <c r="CY7" s="39" t="str">
        <f t="shared" si="39"/>
        <v/>
      </c>
      <c r="CZ7" s="39" t="str">
        <f t="shared" si="39"/>
        <v/>
      </c>
      <c r="DA7" s="39" t="str">
        <f t="shared" si="39"/>
        <v/>
      </c>
      <c r="DB7" s="39" t="str">
        <f t="shared" si="39"/>
        <v/>
      </c>
      <c r="DC7" s="39" t="str">
        <f t="shared" si="39"/>
        <v/>
      </c>
      <c r="DD7" s="70" t="str">
        <f t="shared" si="39"/>
        <v/>
      </c>
      <c r="DE7" s="47">
        <f t="shared" si="7"/>
        <v>0</v>
      </c>
      <c r="DG7" s="55">
        <f t="shared" si="8"/>
        <v>0</v>
      </c>
      <c r="DH7" s="50">
        <f t="shared" si="9"/>
        <v>0</v>
      </c>
      <c r="DI7" s="50">
        <f t="shared" si="10"/>
        <v>10</v>
      </c>
      <c r="DJ7" s="51">
        <f t="shared" si="11"/>
        <v>10</v>
      </c>
      <c r="DK7" s="59">
        <f>(SUM(DG7:DI7)/COUNT(E19:X19))</f>
        <v>0.5</v>
      </c>
      <c r="DL7" s="71">
        <f t="shared" si="31"/>
        <v>0</v>
      </c>
      <c r="DM7" s="66" t="e">
        <f t="shared" si="12"/>
        <v>#DIV/0!</v>
      </c>
      <c r="DN7" s="93">
        <f t="shared" si="13"/>
        <v>0</v>
      </c>
      <c r="DO7" s="67" t="e">
        <f t="shared" si="14"/>
        <v>#DIV/0!</v>
      </c>
      <c r="DP7" s="47">
        <f t="shared" si="15"/>
        <v>0</v>
      </c>
      <c r="DQ7" s="47">
        <f t="shared" si="16"/>
        <v>7</v>
      </c>
      <c r="DR7" s="47">
        <f t="shared" si="17"/>
        <v>16</v>
      </c>
      <c r="DS7" s="47">
        <f>SUM((DQ7/DJ7)-(D2))</f>
        <v>-2.0999999999999996</v>
      </c>
      <c r="DT7" s="47">
        <f>SUM((DR7/DJ7)-(D22))</f>
        <v>0.30000000000000004</v>
      </c>
      <c r="DU7" s="78">
        <f t="shared" si="18"/>
        <v>-2.3999999999999995</v>
      </c>
      <c r="DW7" s="41" t="str">
        <f>IF(E7="J",SUM((E20)-(E40)),"")</f>
        <v/>
      </c>
      <c r="DX7" s="39" t="str">
        <f t="shared" ref="DX7:EP7" si="40">IF(F7="J",SUM((F20)-(F40)),"")</f>
        <v/>
      </c>
      <c r="DY7" s="39" t="str">
        <f t="shared" si="40"/>
        <v/>
      </c>
      <c r="DZ7" s="39" t="str">
        <f t="shared" si="40"/>
        <v/>
      </c>
      <c r="EA7" s="39" t="str">
        <f t="shared" si="40"/>
        <v/>
      </c>
      <c r="EB7" s="39" t="str">
        <f t="shared" si="40"/>
        <v/>
      </c>
      <c r="EC7" s="39" t="str">
        <f t="shared" si="40"/>
        <v/>
      </c>
      <c r="ED7" s="39" t="str">
        <f t="shared" si="40"/>
        <v/>
      </c>
      <c r="EE7" s="39" t="str">
        <f t="shared" si="40"/>
        <v/>
      </c>
      <c r="EF7" s="39" t="str">
        <f t="shared" si="40"/>
        <v/>
      </c>
      <c r="EG7" s="39" t="str">
        <f t="shared" si="40"/>
        <v/>
      </c>
      <c r="EH7" s="39" t="str">
        <f t="shared" si="40"/>
        <v/>
      </c>
      <c r="EI7" s="39" t="str">
        <f t="shared" si="40"/>
        <v/>
      </c>
      <c r="EJ7" s="39" t="str">
        <f t="shared" si="40"/>
        <v/>
      </c>
      <c r="EK7" s="39" t="str">
        <f t="shared" si="40"/>
        <v/>
      </c>
      <c r="EL7" s="39" t="str">
        <f t="shared" si="40"/>
        <v/>
      </c>
      <c r="EM7" s="39" t="str">
        <f t="shared" si="40"/>
        <v/>
      </c>
      <c r="EN7" s="39" t="str">
        <f t="shared" si="40"/>
        <v/>
      </c>
      <c r="EO7" s="39" t="str">
        <f t="shared" si="40"/>
        <v/>
      </c>
      <c r="EP7" s="40" t="str">
        <f t="shared" si="40"/>
        <v/>
      </c>
      <c r="EQ7" s="47">
        <f t="shared" si="20"/>
        <v>0</v>
      </c>
      <c r="ER7" s="41" t="str">
        <f>IF(E7="LJ",SUM((E20)-(E40)),"")</f>
        <v/>
      </c>
      <c r="ES7" s="39" t="str">
        <f t="shared" ref="ES7:FK7" si="41">IF(F7="LJ",SUM((F20)-(F40)),"")</f>
        <v/>
      </c>
      <c r="ET7" s="39" t="str">
        <f t="shared" si="41"/>
        <v/>
      </c>
      <c r="EU7" s="39" t="str">
        <f t="shared" si="41"/>
        <v/>
      </c>
      <c r="EV7" s="39" t="str">
        <f t="shared" si="41"/>
        <v/>
      </c>
      <c r="EW7" s="39" t="str">
        <f t="shared" si="41"/>
        <v/>
      </c>
      <c r="EX7" s="39" t="str">
        <f t="shared" si="41"/>
        <v/>
      </c>
      <c r="EY7" s="39" t="str">
        <f t="shared" si="41"/>
        <v/>
      </c>
      <c r="EZ7" s="39" t="str">
        <f t="shared" si="41"/>
        <v/>
      </c>
      <c r="FA7" s="39" t="str">
        <f t="shared" si="41"/>
        <v/>
      </c>
      <c r="FB7" s="39" t="str">
        <f t="shared" si="41"/>
        <v/>
      </c>
      <c r="FC7" s="39" t="str">
        <f t="shared" si="41"/>
        <v/>
      </c>
      <c r="FD7" s="39" t="str">
        <f t="shared" si="41"/>
        <v/>
      </c>
      <c r="FE7" s="39" t="str">
        <f t="shared" si="41"/>
        <v/>
      </c>
      <c r="FF7" s="39" t="str">
        <f t="shared" si="41"/>
        <v/>
      </c>
      <c r="FG7" s="39" t="str">
        <f t="shared" si="41"/>
        <v/>
      </c>
      <c r="FH7" s="39" t="str">
        <f t="shared" si="41"/>
        <v/>
      </c>
      <c r="FI7" s="39" t="str">
        <f t="shared" si="41"/>
        <v/>
      </c>
      <c r="FJ7" s="39" t="str">
        <f t="shared" si="41"/>
        <v/>
      </c>
      <c r="FK7" s="40" t="str">
        <f t="shared" si="41"/>
        <v/>
      </c>
      <c r="FL7" s="47">
        <f t="shared" si="22"/>
        <v>0</v>
      </c>
      <c r="FM7" s="41" t="str">
        <f t="shared" ref="FM7:GF7" si="42">IF(E7="B",E40,"")</f>
        <v/>
      </c>
      <c r="FN7" s="39" t="str">
        <f t="shared" si="42"/>
        <v/>
      </c>
      <c r="FO7" s="39" t="str">
        <f t="shared" si="42"/>
        <v/>
      </c>
      <c r="FP7" s="39">
        <f t="shared" si="42"/>
        <v>0</v>
      </c>
      <c r="FQ7" s="39">
        <f t="shared" si="42"/>
        <v>0</v>
      </c>
      <c r="FR7" s="39">
        <f t="shared" si="42"/>
        <v>3</v>
      </c>
      <c r="FS7" s="39" t="str">
        <f t="shared" si="42"/>
        <v/>
      </c>
      <c r="FT7" s="39">
        <f t="shared" si="42"/>
        <v>4</v>
      </c>
      <c r="FU7" s="39">
        <f t="shared" si="42"/>
        <v>0</v>
      </c>
      <c r="FV7" s="39" t="str">
        <f t="shared" si="42"/>
        <v/>
      </c>
      <c r="FW7" s="39" t="str">
        <f t="shared" si="42"/>
        <v/>
      </c>
      <c r="FX7" s="50" t="str">
        <f t="shared" si="42"/>
        <v/>
      </c>
      <c r="FY7" s="50" t="str">
        <f t="shared" si="42"/>
        <v/>
      </c>
      <c r="FZ7" s="50">
        <f t="shared" si="42"/>
        <v>0</v>
      </c>
      <c r="GA7" s="50">
        <f t="shared" si="42"/>
        <v>0</v>
      </c>
      <c r="GB7" s="50">
        <f t="shared" si="42"/>
        <v>9</v>
      </c>
      <c r="GC7" s="50">
        <f t="shared" si="42"/>
        <v>0</v>
      </c>
      <c r="GD7" s="50" t="str">
        <f t="shared" si="42"/>
        <v/>
      </c>
      <c r="GE7" s="50" t="str">
        <f t="shared" si="42"/>
        <v/>
      </c>
      <c r="GF7" s="70">
        <f t="shared" si="42"/>
        <v>0</v>
      </c>
      <c r="GG7" s="47">
        <f t="shared" si="24"/>
        <v>16</v>
      </c>
      <c r="GH7" s="41" t="str">
        <f t="shared" ref="GH7:HA7" si="43">IF(E7="P",E40,"")</f>
        <v/>
      </c>
      <c r="GI7" s="39" t="str">
        <f t="shared" si="43"/>
        <v/>
      </c>
      <c r="GJ7" s="39" t="str">
        <f t="shared" si="43"/>
        <v/>
      </c>
      <c r="GK7" s="39" t="str">
        <f t="shared" si="43"/>
        <v/>
      </c>
      <c r="GL7" s="39" t="str">
        <f t="shared" si="43"/>
        <v/>
      </c>
      <c r="GM7" s="39" t="str">
        <f t="shared" si="43"/>
        <v/>
      </c>
      <c r="GN7" s="39" t="str">
        <f t="shared" si="43"/>
        <v/>
      </c>
      <c r="GO7" s="39" t="str">
        <f t="shared" si="43"/>
        <v/>
      </c>
      <c r="GP7" s="39" t="str">
        <f t="shared" si="43"/>
        <v/>
      </c>
      <c r="GQ7" s="39" t="str">
        <f t="shared" si="43"/>
        <v/>
      </c>
      <c r="GR7" s="39" t="str">
        <f t="shared" si="43"/>
        <v/>
      </c>
      <c r="GS7" s="50" t="str">
        <f t="shared" si="43"/>
        <v/>
      </c>
      <c r="GT7" s="50" t="str">
        <f t="shared" si="43"/>
        <v/>
      </c>
      <c r="GU7" s="50" t="str">
        <f t="shared" si="43"/>
        <v/>
      </c>
      <c r="GV7" s="50" t="str">
        <f t="shared" si="43"/>
        <v/>
      </c>
      <c r="GW7" s="50" t="str">
        <f t="shared" si="43"/>
        <v/>
      </c>
      <c r="GX7" s="50" t="str">
        <f t="shared" si="43"/>
        <v/>
      </c>
      <c r="GY7" s="50" t="str">
        <f t="shared" si="43"/>
        <v/>
      </c>
      <c r="GZ7" s="50" t="str">
        <f t="shared" si="43"/>
        <v/>
      </c>
      <c r="HA7" s="70" t="str">
        <f t="shared" si="43"/>
        <v/>
      </c>
      <c r="HB7" s="47">
        <f t="shared" si="26"/>
        <v>0</v>
      </c>
    </row>
    <row r="8" spans="1:210" s="2" customFormat="1" ht="21.75" customHeight="1" thickBot="1">
      <c r="A8" s="214">
        <f ca="1">('Game Summary'!B8)</f>
        <v>33</v>
      </c>
      <c r="B8" s="610" t="str">
        <f ca="1">('Game Summary'!C8)</f>
        <v>JAVELIN</v>
      </c>
      <c r="C8" s="611"/>
      <c r="D8" s="612"/>
      <c r="E8" s="230" t="s">
        <v>175</v>
      </c>
      <c r="F8" s="218"/>
      <c r="G8" s="218"/>
      <c r="H8" s="218"/>
      <c r="I8" s="218"/>
      <c r="J8" s="218"/>
      <c r="K8" s="218" t="s">
        <v>172</v>
      </c>
      <c r="L8" s="218"/>
      <c r="M8" s="218"/>
      <c r="N8" s="218" t="s">
        <v>175</v>
      </c>
      <c r="O8" s="218"/>
      <c r="P8" s="218"/>
      <c r="Q8" s="231" t="s">
        <v>172</v>
      </c>
      <c r="R8" s="231" t="s">
        <v>172</v>
      </c>
      <c r="S8" s="231"/>
      <c r="T8" s="231"/>
      <c r="U8" s="231" t="s">
        <v>173</v>
      </c>
      <c r="V8" s="231"/>
      <c r="W8" s="231" t="s">
        <v>172</v>
      </c>
      <c r="X8" s="219"/>
      <c r="Z8" s="41" t="str">
        <f t="shared" ref="Z8:AS8" si="44">IF(E8="J",E20,"")</f>
        <v/>
      </c>
      <c r="AA8" s="39" t="str">
        <f t="shared" si="44"/>
        <v/>
      </c>
      <c r="AB8" s="39" t="str">
        <f t="shared" si="44"/>
        <v/>
      </c>
      <c r="AC8" s="39" t="str">
        <f t="shared" si="44"/>
        <v/>
      </c>
      <c r="AD8" s="39" t="str">
        <f t="shared" si="44"/>
        <v/>
      </c>
      <c r="AE8" s="39" t="str">
        <f t="shared" si="44"/>
        <v/>
      </c>
      <c r="AF8" s="39" t="str">
        <f t="shared" si="44"/>
        <v/>
      </c>
      <c r="AG8" s="39" t="str">
        <f t="shared" si="44"/>
        <v/>
      </c>
      <c r="AH8" s="39" t="str">
        <f t="shared" si="44"/>
        <v/>
      </c>
      <c r="AI8" s="39" t="str">
        <f t="shared" si="44"/>
        <v/>
      </c>
      <c r="AJ8" s="39" t="str">
        <f t="shared" si="44"/>
        <v/>
      </c>
      <c r="AK8" s="50" t="str">
        <f t="shared" si="44"/>
        <v/>
      </c>
      <c r="AL8" s="50" t="str">
        <f t="shared" si="44"/>
        <v/>
      </c>
      <c r="AM8" s="50" t="str">
        <f t="shared" si="44"/>
        <v/>
      </c>
      <c r="AN8" s="50" t="str">
        <f t="shared" si="44"/>
        <v/>
      </c>
      <c r="AO8" s="50" t="str">
        <f t="shared" si="44"/>
        <v/>
      </c>
      <c r="AP8" s="50">
        <f t="shared" si="44"/>
        <v>0</v>
      </c>
      <c r="AQ8" s="50" t="str">
        <f t="shared" si="44"/>
        <v/>
      </c>
      <c r="AR8" s="50" t="str">
        <f t="shared" si="44"/>
        <v/>
      </c>
      <c r="AS8" s="70" t="str">
        <f t="shared" si="44"/>
        <v/>
      </c>
      <c r="AT8" s="47">
        <f t="shared" si="1"/>
        <v>0</v>
      </c>
      <c r="AU8" s="41">
        <f t="shared" ref="AU8:BN8" si="45">IF(E8="LJ",E20,"")</f>
        <v>15</v>
      </c>
      <c r="AV8" s="39" t="str">
        <f t="shared" si="45"/>
        <v/>
      </c>
      <c r="AW8" s="39" t="str">
        <f t="shared" si="45"/>
        <v/>
      </c>
      <c r="AX8" s="39" t="str">
        <f t="shared" si="45"/>
        <v/>
      </c>
      <c r="AY8" s="39" t="str">
        <f t="shared" si="45"/>
        <v/>
      </c>
      <c r="AZ8" s="39" t="str">
        <f t="shared" si="45"/>
        <v/>
      </c>
      <c r="BA8" s="39" t="str">
        <f t="shared" si="45"/>
        <v/>
      </c>
      <c r="BB8" s="39" t="str">
        <f t="shared" si="45"/>
        <v/>
      </c>
      <c r="BC8" s="39" t="str">
        <f t="shared" si="45"/>
        <v/>
      </c>
      <c r="BD8" s="39">
        <f t="shared" si="45"/>
        <v>4</v>
      </c>
      <c r="BE8" s="39" t="str">
        <f t="shared" si="45"/>
        <v/>
      </c>
      <c r="BF8" s="39" t="str">
        <f t="shared" si="45"/>
        <v/>
      </c>
      <c r="BG8" s="39" t="str">
        <f t="shared" si="45"/>
        <v/>
      </c>
      <c r="BH8" s="39" t="str">
        <f t="shared" si="45"/>
        <v/>
      </c>
      <c r="BI8" s="39" t="str">
        <f t="shared" si="45"/>
        <v/>
      </c>
      <c r="BJ8" s="39" t="str">
        <f t="shared" si="45"/>
        <v/>
      </c>
      <c r="BK8" s="39" t="str">
        <f t="shared" si="45"/>
        <v/>
      </c>
      <c r="BL8" s="39" t="str">
        <f t="shared" si="45"/>
        <v/>
      </c>
      <c r="BM8" s="39" t="str">
        <f t="shared" si="45"/>
        <v/>
      </c>
      <c r="BN8" s="40" t="str">
        <f t="shared" si="45"/>
        <v/>
      </c>
      <c r="BO8" s="47">
        <f t="shared" si="3"/>
        <v>19</v>
      </c>
      <c r="BP8" s="41" t="str">
        <f t="shared" ref="BP8:CI8" si="46">IF(E8="B",E20,"")</f>
        <v/>
      </c>
      <c r="BQ8" s="39" t="str">
        <f t="shared" si="46"/>
        <v/>
      </c>
      <c r="BR8" s="39" t="str">
        <f t="shared" si="46"/>
        <v/>
      </c>
      <c r="BS8" s="39" t="str">
        <f t="shared" si="46"/>
        <v/>
      </c>
      <c r="BT8" s="39" t="str">
        <f t="shared" si="46"/>
        <v/>
      </c>
      <c r="BU8" s="39" t="str">
        <f t="shared" si="46"/>
        <v/>
      </c>
      <c r="BV8" s="39">
        <f t="shared" si="46"/>
        <v>9</v>
      </c>
      <c r="BW8" s="39" t="str">
        <f t="shared" si="46"/>
        <v/>
      </c>
      <c r="BX8" s="39" t="str">
        <f t="shared" si="46"/>
        <v/>
      </c>
      <c r="BY8" s="39" t="str">
        <f t="shared" si="46"/>
        <v/>
      </c>
      <c r="BZ8" s="39" t="str">
        <f t="shared" si="46"/>
        <v/>
      </c>
      <c r="CA8" s="50" t="str">
        <f t="shared" si="46"/>
        <v/>
      </c>
      <c r="CB8" s="50">
        <f t="shared" si="46"/>
        <v>9</v>
      </c>
      <c r="CC8" s="50">
        <f t="shared" si="46"/>
        <v>2</v>
      </c>
      <c r="CD8" s="50" t="str">
        <f t="shared" si="46"/>
        <v/>
      </c>
      <c r="CE8" s="50" t="str">
        <f t="shared" si="46"/>
        <v/>
      </c>
      <c r="CF8" s="50" t="str">
        <f t="shared" si="46"/>
        <v/>
      </c>
      <c r="CG8" s="50" t="str">
        <f t="shared" si="46"/>
        <v/>
      </c>
      <c r="CH8" s="50">
        <f t="shared" si="46"/>
        <v>0</v>
      </c>
      <c r="CI8" s="70" t="str">
        <f t="shared" si="46"/>
        <v/>
      </c>
      <c r="CJ8" s="47">
        <f t="shared" si="5"/>
        <v>20</v>
      </c>
      <c r="CK8" s="41" t="str">
        <f t="shared" ref="CK8:DD8" si="47">IF(E8="P",E20,"")</f>
        <v/>
      </c>
      <c r="CL8" s="39" t="str">
        <f t="shared" si="47"/>
        <v/>
      </c>
      <c r="CM8" s="39" t="str">
        <f t="shared" si="47"/>
        <v/>
      </c>
      <c r="CN8" s="39" t="str">
        <f t="shared" si="47"/>
        <v/>
      </c>
      <c r="CO8" s="39" t="str">
        <f t="shared" si="47"/>
        <v/>
      </c>
      <c r="CP8" s="39" t="str">
        <f t="shared" si="47"/>
        <v/>
      </c>
      <c r="CQ8" s="39" t="str">
        <f t="shared" si="47"/>
        <v/>
      </c>
      <c r="CR8" s="39" t="str">
        <f t="shared" si="47"/>
        <v/>
      </c>
      <c r="CS8" s="39" t="str">
        <f t="shared" si="47"/>
        <v/>
      </c>
      <c r="CT8" s="39" t="str">
        <f t="shared" si="47"/>
        <v/>
      </c>
      <c r="CU8" s="39" t="str">
        <f t="shared" si="47"/>
        <v/>
      </c>
      <c r="CV8" s="39" t="str">
        <f t="shared" si="47"/>
        <v/>
      </c>
      <c r="CW8" s="39" t="str">
        <f t="shared" si="47"/>
        <v/>
      </c>
      <c r="CX8" s="39" t="str">
        <f t="shared" si="47"/>
        <v/>
      </c>
      <c r="CY8" s="39" t="str">
        <f t="shared" si="47"/>
        <v/>
      </c>
      <c r="CZ8" s="39" t="str">
        <f t="shared" si="47"/>
        <v/>
      </c>
      <c r="DA8" s="39" t="str">
        <f t="shared" si="47"/>
        <v/>
      </c>
      <c r="DB8" s="39" t="str">
        <f t="shared" si="47"/>
        <v/>
      </c>
      <c r="DC8" s="39" t="str">
        <f t="shared" si="47"/>
        <v/>
      </c>
      <c r="DD8" s="70" t="str">
        <f t="shared" si="47"/>
        <v/>
      </c>
      <c r="DE8" s="47">
        <f t="shared" si="7"/>
        <v>0</v>
      </c>
      <c r="DG8" s="55">
        <f t="shared" si="8"/>
        <v>3</v>
      </c>
      <c r="DH8" s="50">
        <f t="shared" si="9"/>
        <v>0</v>
      </c>
      <c r="DI8" s="50">
        <f t="shared" si="10"/>
        <v>4</v>
      </c>
      <c r="DJ8" s="51">
        <f t="shared" si="11"/>
        <v>4</v>
      </c>
      <c r="DK8" s="59">
        <f>(SUM(DG8:DI8)/COUNT(E19:X19))</f>
        <v>0.35</v>
      </c>
      <c r="DL8" s="71">
        <f t="shared" si="31"/>
        <v>2</v>
      </c>
      <c r="DM8" s="66">
        <f t="shared" si="12"/>
        <v>0.66666666666666663</v>
      </c>
      <c r="DN8" s="93">
        <f t="shared" si="13"/>
        <v>19</v>
      </c>
      <c r="DO8" s="67">
        <f t="shared" si="14"/>
        <v>6.333333333333333</v>
      </c>
      <c r="DP8" s="47">
        <f t="shared" si="15"/>
        <v>19</v>
      </c>
      <c r="DQ8" s="47">
        <f t="shared" si="16"/>
        <v>20</v>
      </c>
      <c r="DR8" s="47">
        <f t="shared" si="17"/>
        <v>0</v>
      </c>
      <c r="DS8" s="47">
        <f>SUM((DQ8/DJ8)-(D2))</f>
        <v>2.2000000000000002</v>
      </c>
      <c r="DT8" s="47">
        <f>SUM((DR8/DJ8)-(D22))</f>
        <v>-1.3</v>
      </c>
      <c r="DU8" s="78">
        <f t="shared" si="18"/>
        <v>3.5</v>
      </c>
      <c r="DW8" s="41" t="str">
        <f>IF(E8="J",SUM((E20)-(E40)),"")</f>
        <v/>
      </c>
      <c r="DX8" s="39" t="str">
        <f t="shared" ref="DX8:EP8" si="48">IF(F8="J",SUM((F20)-(F40)),"")</f>
        <v/>
      </c>
      <c r="DY8" s="39" t="str">
        <f t="shared" si="48"/>
        <v/>
      </c>
      <c r="DZ8" s="39" t="str">
        <f t="shared" si="48"/>
        <v/>
      </c>
      <c r="EA8" s="39" t="str">
        <f t="shared" si="48"/>
        <v/>
      </c>
      <c r="EB8" s="39" t="str">
        <f t="shared" si="48"/>
        <v/>
      </c>
      <c r="EC8" s="39" t="str">
        <f t="shared" si="48"/>
        <v/>
      </c>
      <c r="ED8" s="39" t="str">
        <f t="shared" si="48"/>
        <v/>
      </c>
      <c r="EE8" s="39" t="str">
        <f t="shared" si="48"/>
        <v/>
      </c>
      <c r="EF8" s="39" t="str">
        <f t="shared" si="48"/>
        <v/>
      </c>
      <c r="EG8" s="39" t="str">
        <f t="shared" si="48"/>
        <v/>
      </c>
      <c r="EH8" s="39" t="str">
        <f t="shared" si="48"/>
        <v/>
      </c>
      <c r="EI8" s="39" t="str">
        <f t="shared" si="48"/>
        <v/>
      </c>
      <c r="EJ8" s="39" t="str">
        <f t="shared" si="48"/>
        <v/>
      </c>
      <c r="EK8" s="39" t="str">
        <f t="shared" si="48"/>
        <v/>
      </c>
      <c r="EL8" s="39" t="str">
        <f t="shared" si="48"/>
        <v/>
      </c>
      <c r="EM8" s="39">
        <f t="shared" si="48"/>
        <v>0</v>
      </c>
      <c r="EN8" s="39" t="str">
        <f t="shared" si="48"/>
        <v/>
      </c>
      <c r="EO8" s="39" t="str">
        <f t="shared" si="48"/>
        <v/>
      </c>
      <c r="EP8" s="40" t="str">
        <f t="shared" si="48"/>
        <v/>
      </c>
      <c r="EQ8" s="47">
        <f t="shared" si="20"/>
        <v>0</v>
      </c>
      <c r="ER8" s="41">
        <f>IF(E8="LJ",SUM((E20)-(E40)),"")</f>
        <v>15</v>
      </c>
      <c r="ES8" s="39" t="str">
        <f t="shared" ref="ES8:FK8" si="49">IF(F8="LJ",SUM((F20)-(F40)),"")</f>
        <v/>
      </c>
      <c r="ET8" s="39" t="str">
        <f t="shared" si="49"/>
        <v/>
      </c>
      <c r="EU8" s="39" t="str">
        <f t="shared" si="49"/>
        <v/>
      </c>
      <c r="EV8" s="39" t="str">
        <f t="shared" si="49"/>
        <v/>
      </c>
      <c r="EW8" s="39" t="str">
        <f t="shared" si="49"/>
        <v/>
      </c>
      <c r="EX8" s="39" t="str">
        <f t="shared" si="49"/>
        <v/>
      </c>
      <c r="EY8" s="39" t="str">
        <f t="shared" si="49"/>
        <v/>
      </c>
      <c r="EZ8" s="39" t="str">
        <f t="shared" si="49"/>
        <v/>
      </c>
      <c r="FA8" s="39">
        <f t="shared" si="49"/>
        <v>4</v>
      </c>
      <c r="FB8" s="39" t="str">
        <f t="shared" si="49"/>
        <v/>
      </c>
      <c r="FC8" s="39" t="str">
        <f t="shared" si="49"/>
        <v/>
      </c>
      <c r="FD8" s="39" t="str">
        <f t="shared" si="49"/>
        <v/>
      </c>
      <c r="FE8" s="39" t="str">
        <f t="shared" si="49"/>
        <v/>
      </c>
      <c r="FF8" s="39" t="str">
        <f t="shared" si="49"/>
        <v/>
      </c>
      <c r="FG8" s="39" t="str">
        <f t="shared" si="49"/>
        <v/>
      </c>
      <c r="FH8" s="39" t="str">
        <f t="shared" si="49"/>
        <v/>
      </c>
      <c r="FI8" s="39" t="str">
        <f t="shared" si="49"/>
        <v/>
      </c>
      <c r="FJ8" s="39" t="str">
        <f t="shared" si="49"/>
        <v/>
      </c>
      <c r="FK8" s="40" t="str">
        <f t="shared" si="49"/>
        <v/>
      </c>
      <c r="FL8" s="47">
        <f t="shared" si="22"/>
        <v>19</v>
      </c>
      <c r="FM8" s="41" t="str">
        <f t="shared" ref="FM8:GF8" si="50">IF(E8="B",E40,"")</f>
        <v/>
      </c>
      <c r="FN8" s="39" t="str">
        <f t="shared" si="50"/>
        <v/>
      </c>
      <c r="FO8" s="39" t="str">
        <f t="shared" si="50"/>
        <v/>
      </c>
      <c r="FP8" s="39" t="str">
        <f t="shared" si="50"/>
        <v/>
      </c>
      <c r="FQ8" s="39" t="str">
        <f t="shared" si="50"/>
        <v/>
      </c>
      <c r="FR8" s="39" t="str">
        <f t="shared" si="50"/>
        <v/>
      </c>
      <c r="FS8" s="39">
        <f t="shared" si="50"/>
        <v>0</v>
      </c>
      <c r="FT8" s="39" t="str">
        <f t="shared" si="50"/>
        <v/>
      </c>
      <c r="FU8" s="39" t="str">
        <f t="shared" si="50"/>
        <v/>
      </c>
      <c r="FV8" s="39" t="str">
        <f t="shared" si="50"/>
        <v/>
      </c>
      <c r="FW8" s="39" t="str">
        <f t="shared" si="50"/>
        <v/>
      </c>
      <c r="FX8" s="50" t="str">
        <f t="shared" si="50"/>
        <v/>
      </c>
      <c r="FY8" s="50">
        <f t="shared" si="50"/>
        <v>0</v>
      </c>
      <c r="FZ8" s="50">
        <f t="shared" si="50"/>
        <v>0</v>
      </c>
      <c r="GA8" s="50" t="str">
        <f t="shared" si="50"/>
        <v/>
      </c>
      <c r="GB8" s="50" t="str">
        <f t="shared" si="50"/>
        <v/>
      </c>
      <c r="GC8" s="50" t="str">
        <f t="shared" si="50"/>
        <v/>
      </c>
      <c r="GD8" s="50" t="str">
        <f t="shared" si="50"/>
        <v/>
      </c>
      <c r="GE8" s="50">
        <f t="shared" si="50"/>
        <v>0</v>
      </c>
      <c r="GF8" s="70" t="str">
        <f t="shared" si="50"/>
        <v/>
      </c>
      <c r="GG8" s="47">
        <f t="shared" si="24"/>
        <v>0</v>
      </c>
      <c r="GH8" s="41" t="str">
        <f t="shared" ref="GH8:HA8" si="51">IF(E8="P",E40,"")</f>
        <v/>
      </c>
      <c r="GI8" s="39" t="str">
        <f t="shared" si="51"/>
        <v/>
      </c>
      <c r="GJ8" s="39" t="str">
        <f t="shared" si="51"/>
        <v/>
      </c>
      <c r="GK8" s="39" t="str">
        <f t="shared" si="51"/>
        <v/>
      </c>
      <c r="GL8" s="39" t="str">
        <f t="shared" si="51"/>
        <v/>
      </c>
      <c r="GM8" s="39" t="str">
        <f t="shared" si="51"/>
        <v/>
      </c>
      <c r="GN8" s="39" t="str">
        <f t="shared" si="51"/>
        <v/>
      </c>
      <c r="GO8" s="39" t="str">
        <f t="shared" si="51"/>
        <v/>
      </c>
      <c r="GP8" s="39" t="str">
        <f t="shared" si="51"/>
        <v/>
      </c>
      <c r="GQ8" s="39" t="str">
        <f t="shared" si="51"/>
        <v/>
      </c>
      <c r="GR8" s="39" t="str">
        <f t="shared" si="51"/>
        <v/>
      </c>
      <c r="GS8" s="50" t="str">
        <f t="shared" si="51"/>
        <v/>
      </c>
      <c r="GT8" s="50" t="str">
        <f t="shared" si="51"/>
        <v/>
      </c>
      <c r="GU8" s="50" t="str">
        <f t="shared" si="51"/>
        <v/>
      </c>
      <c r="GV8" s="50" t="str">
        <f t="shared" si="51"/>
        <v/>
      </c>
      <c r="GW8" s="50" t="str">
        <f t="shared" si="51"/>
        <v/>
      </c>
      <c r="GX8" s="50" t="str">
        <f t="shared" si="51"/>
        <v/>
      </c>
      <c r="GY8" s="50" t="str">
        <f t="shared" si="51"/>
        <v/>
      </c>
      <c r="GZ8" s="50" t="str">
        <f t="shared" si="51"/>
        <v/>
      </c>
      <c r="HA8" s="70" t="str">
        <f t="shared" si="51"/>
        <v/>
      </c>
      <c r="HB8" s="47">
        <f t="shared" si="26"/>
        <v>0</v>
      </c>
    </row>
    <row r="9" spans="1:210" s="2" customFormat="1" ht="21.75" customHeight="1" thickBot="1">
      <c r="A9" s="214">
        <f ca="1">('Game Summary'!B9)</f>
        <v>63</v>
      </c>
      <c r="B9" s="610" t="str">
        <f ca="1">('Game Summary'!C9)</f>
        <v>BATTLE AXE</v>
      </c>
      <c r="C9" s="611"/>
      <c r="D9" s="612"/>
      <c r="E9" s="230"/>
      <c r="F9" s="218"/>
      <c r="G9" s="218"/>
      <c r="H9" s="218"/>
      <c r="I9" s="218"/>
      <c r="J9" s="218"/>
      <c r="K9" s="218" t="s">
        <v>171</v>
      </c>
      <c r="L9" s="218" t="s">
        <v>171</v>
      </c>
      <c r="M9" s="218"/>
      <c r="N9" s="218" t="s">
        <v>171</v>
      </c>
      <c r="O9" s="218" t="s">
        <v>171</v>
      </c>
      <c r="P9" s="218"/>
      <c r="Q9" s="231"/>
      <c r="R9" s="231"/>
      <c r="S9" s="231"/>
      <c r="T9" s="231"/>
      <c r="U9" s="231"/>
      <c r="V9" s="231"/>
      <c r="W9" s="231" t="s">
        <v>171</v>
      </c>
      <c r="X9" s="219" t="s">
        <v>171</v>
      </c>
      <c r="Z9" s="41" t="str">
        <f t="shared" ref="Z9:AS9" si="52">IF(E9="J",E20,"")</f>
        <v/>
      </c>
      <c r="AA9" s="39" t="str">
        <f t="shared" si="52"/>
        <v/>
      </c>
      <c r="AB9" s="39" t="str">
        <f t="shared" si="52"/>
        <v/>
      </c>
      <c r="AC9" s="39" t="str">
        <f t="shared" si="52"/>
        <v/>
      </c>
      <c r="AD9" s="39" t="str">
        <f t="shared" si="52"/>
        <v/>
      </c>
      <c r="AE9" s="39" t="str">
        <f t="shared" si="52"/>
        <v/>
      </c>
      <c r="AF9" s="39" t="str">
        <f t="shared" si="52"/>
        <v/>
      </c>
      <c r="AG9" s="39" t="str">
        <f t="shared" si="52"/>
        <v/>
      </c>
      <c r="AH9" s="39" t="str">
        <f t="shared" si="52"/>
        <v/>
      </c>
      <c r="AI9" s="39" t="str">
        <f t="shared" si="52"/>
        <v/>
      </c>
      <c r="AJ9" s="39" t="str">
        <f t="shared" si="52"/>
        <v/>
      </c>
      <c r="AK9" s="50" t="str">
        <f t="shared" si="52"/>
        <v/>
      </c>
      <c r="AL9" s="50" t="str">
        <f t="shared" si="52"/>
        <v/>
      </c>
      <c r="AM9" s="50" t="str">
        <f t="shared" si="52"/>
        <v/>
      </c>
      <c r="AN9" s="50" t="str">
        <f t="shared" si="52"/>
        <v/>
      </c>
      <c r="AO9" s="50" t="str">
        <f t="shared" si="52"/>
        <v/>
      </c>
      <c r="AP9" s="50" t="str">
        <f t="shared" si="52"/>
        <v/>
      </c>
      <c r="AQ9" s="50" t="str">
        <f t="shared" si="52"/>
        <v/>
      </c>
      <c r="AR9" s="50" t="str">
        <f t="shared" si="52"/>
        <v/>
      </c>
      <c r="AS9" s="70" t="str">
        <f t="shared" si="52"/>
        <v/>
      </c>
      <c r="AT9" s="47">
        <f t="shared" si="1"/>
        <v>0</v>
      </c>
      <c r="AU9" s="41" t="str">
        <f t="shared" ref="AU9:BN9" si="53">IF(E9="LJ",E20,"")</f>
        <v/>
      </c>
      <c r="AV9" s="39" t="str">
        <f t="shared" si="53"/>
        <v/>
      </c>
      <c r="AW9" s="39" t="str">
        <f t="shared" si="53"/>
        <v/>
      </c>
      <c r="AX9" s="39" t="str">
        <f t="shared" si="53"/>
        <v/>
      </c>
      <c r="AY9" s="39" t="str">
        <f t="shared" si="53"/>
        <v/>
      </c>
      <c r="AZ9" s="39" t="str">
        <f t="shared" si="53"/>
        <v/>
      </c>
      <c r="BA9" s="39" t="str">
        <f t="shared" si="53"/>
        <v/>
      </c>
      <c r="BB9" s="39" t="str">
        <f t="shared" si="53"/>
        <v/>
      </c>
      <c r="BC9" s="39" t="str">
        <f t="shared" si="53"/>
        <v/>
      </c>
      <c r="BD9" s="39" t="str">
        <f t="shared" si="53"/>
        <v/>
      </c>
      <c r="BE9" s="39" t="str">
        <f t="shared" si="53"/>
        <v/>
      </c>
      <c r="BF9" s="39" t="str">
        <f t="shared" si="53"/>
        <v/>
      </c>
      <c r="BG9" s="39" t="str">
        <f t="shared" si="53"/>
        <v/>
      </c>
      <c r="BH9" s="39" t="str">
        <f t="shared" si="53"/>
        <v/>
      </c>
      <c r="BI9" s="39" t="str">
        <f t="shared" si="53"/>
        <v/>
      </c>
      <c r="BJ9" s="39" t="str">
        <f t="shared" si="53"/>
        <v/>
      </c>
      <c r="BK9" s="39" t="str">
        <f t="shared" si="53"/>
        <v/>
      </c>
      <c r="BL9" s="39" t="str">
        <f t="shared" si="53"/>
        <v/>
      </c>
      <c r="BM9" s="39" t="str">
        <f t="shared" si="53"/>
        <v/>
      </c>
      <c r="BN9" s="40" t="str">
        <f t="shared" si="53"/>
        <v/>
      </c>
      <c r="BO9" s="47">
        <f t="shared" si="3"/>
        <v>0</v>
      </c>
      <c r="BP9" s="41" t="str">
        <f t="shared" ref="BP9:CI9" si="54">IF(E9="B",E20,"")</f>
        <v/>
      </c>
      <c r="BQ9" s="39" t="str">
        <f t="shared" si="54"/>
        <v/>
      </c>
      <c r="BR9" s="39" t="str">
        <f t="shared" si="54"/>
        <v/>
      </c>
      <c r="BS9" s="39" t="str">
        <f t="shared" si="54"/>
        <v/>
      </c>
      <c r="BT9" s="39" t="str">
        <f t="shared" si="54"/>
        <v/>
      </c>
      <c r="BU9" s="39" t="str">
        <f t="shared" si="54"/>
        <v/>
      </c>
      <c r="BV9" s="39" t="str">
        <f t="shared" si="54"/>
        <v/>
      </c>
      <c r="BW9" s="39" t="str">
        <f t="shared" si="54"/>
        <v/>
      </c>
      <c r="BX9" s="39" t="str">
        <f t="shared" si="54"/>
        <v/>
      </c>
      <c r="BY9" s="39" t="str">
        <f t="shared" si="54"/>
        <v/>
      </c>
      <c r="BZ9" s="39" t="str">
        <f t="shared" si="54"/>
        <v/>
      </c>
      <c r="CA9" s="50" t="str">
        <f t="shared" si="54"/>
        <v/>
      </c>
      <c r="CB9" s="50" t="str">
        <f t="shared" si="54"/>
        <v/>
      </c>
      <c r="CC9" s="50" t="str">
        <f t="shared" si="54"/>
        <v/>
      </c>
      <c r="CD9" s="50" t="str">
        <f t="shared" si="54"/>
        <v/>
      </c>
      <c r="CE9" s="50" t="str">
        <f t="shared" si="54"/>
        <v/>
      </c>
      <c r="CF9" s="50" t="str">
        <f t="shared" si="54"/>
        <v/>
      </c>
      <c r="CG9" s="50" t="str">
        <f t="shared" si="54"/>
        <v/>
      </c>
      <c r="CH9" s="50" t="str">
        <f t="shared" si="54"/>
        <v/>
      </c>
      <c r="CI9" s="70" t="str">
        <f t="shared" si="54"/>
        <v/>
      </c>
      <c r="CJ9" s="47">
        <f t="shared" si="5"/>
        <v>0</v>
      </c>
      <c r="CK9" s="41" t="str">
        <f t="shared" ref="CK9:DD9" si="55">IF(E9="P",E20,"")</f>
        <v/>
      </c>
      <c r="CL9" s="39" t="str">
        <f t="shared" si="55"/>
        <v/>
      </c>
      <c r="CM9" s="39" t="str">
        <f t="shared" si="55"/>
        <v/>
      </c>
      <c r="CN9" s="39" t="str">
        <f t="shared" si="55"/>
        <v/>
      </c>
      <c r="CO9" s="39" t="str">
        <f t="shared" si="55"/>
        <v/>
      </c>
      <c r="CP9" s="39" t="str">
        <f t="shared" si="55"/>
        <v/>
      </c>
      <c r="CQ9" s="39">
        <f t="shared" si="55"/>
        <v>9</v>
      </c>
      <c r="CR9" s="39">
        <f t="shared" si="55"/>
        <v>2</v>
      </c>
      <c r="CS9" s="39" t="str">
        <f t="shared" si="55"/>
        <v/>
      </c>
      <c r="CT9" s="39">
        <f t="shared" si="55"/>
        <v>4</v>
      </c>
      <c r="CU9" s="39">
        <f t="shared" si="55"/>
        <v>0</v>
      </c>
      <c r="CV9" s="39" t="str">
        <f t="shared" si="55"/>
        <v/>
      </c>
      <c r="CW9" s="39" t="str">
        <f t="shared" si="55"/>
        <v/>
      </c>
      <c r="CX9" s="39" t="str">
        <f t="shared" si="55"/>
        <v/>
      </c>
      <c r="CY9" s="39" t="str">
        <f t="shared" si="55"/>
        <v/>
      </c>
      <c r="CZ9" s="39" t="str">
        <f t="shared" si="55"/>
        <v/>
      </c>
      <c r="DA9" s="39" t="str">
        <f t="shared" si="55"/>
        <v/>
      </c>
      <c r="DB9" s="39" t="str">
        <f t="shared" si="55"/>
        <v/>
      </c>
      <c r="DC9" s="39">
        <f t="shared" si="55"/>
        <v>0</v>
      </c>
      <c r="DD9" s="70">
        <f t="shared" si="55"/>
        <v>0</v>
      </c>
      <c r="DE9" s="47">
        <f t="shared" si="7"/>
        <v>15</v>
      </c>
      <c r="DG9" s="55">
        <f t="shared" si="8"/>
        <v>0</v>
      </c>
      <c r="DH9" s="50">
        <f t="shared" si="9"/>
        <v>6</v>
      </c>
      <c r="DI9" s="50">
        <f t="shared" si="10"/>
        <v>0</v>
      </c>
      <c r="DJ9" s="51">
        <f t="shared" si="11"/>
        <v>6</v>
      </c>
      <c r="DK9" s="59">
        <f>(SUM(DG9:DI9)/COUNT(E19:X19))</f>
        <v>0.3</v>
      </c>
      <c r="DL9" s="71">
        <f t="shared" si="31"/>
        <v>0</v>
      </c>
      <c r="DM9" s="66" t="e">
        <f t="shared" si="12"/>
        <v>#DIV/0!</v>
      </c>
      <c r="DN9" s="93">
        <f t="shared" si="13"/>
        <v>0</v>
      </c>
      <c r="DO9" s="67" t="e">
        <f t="shared" si="14"/>
        <v>#DIV/0!</v>
      </c>
      <c r="DP9" s="47">
        <f t="shared" si="15"/>
        <v>0</v>
      </c>
      <c r="DQ9" s="47">
        <f t="shared" si="16"/>
        <v>15</v>
      </c>
      <c r="DR9" s="47">
        <f t="shared" si="17"/>
        <v>4</v>
      </c>
      <c r="DS9" s="47">
        <f>SUM((DQ9/DJ9)-(D2))</f>
        <v>-0.29999999999999982</v>
      </c>
      <c r="DT9" s="47">
        <f>SUM((DR9/DJ9)-(D22))</f>
        <v>-0.63333333333333341</v>
      </c>
      <c r="DU9" s="78">
        <f t="shared" si="18"/>
        <v>0.33333333333333359</v>
      </c>
      <c r="DW9" s="41" t="str">
        <f>IF(E9="J",SUM((E20)-(E40)),"")</f>
        <v/>
      </c>
      <c r="DX9" s="39" t="str">
        <f t="shared" ref="DX9:EP9" si="56">IF(F9="J",SUM((F20)-(F40)),"")</f>
        <v/>
      </c>
      <c r="DY9" s="39" t="str">
        <f t="shared" si="56"/>
        <v/>
      </c>
      <c r="DZ9" s="39" t="str">
        <f t="shared" si="56"/>
        <v/>
      </c>
      <c r="EA9" s="39" t="str">
        <f t="shared" si="56"/>
        <v/>
      </c>
      <c r="EB9" s="39" t="str">
        <f t="shared" si="56"/>
        <v/>
      </c>
      <c r="EC9" s="39" t="str">
        <f t="shared" si="56"/>
        <v/>
      </c>
      <c r="ED9" s="39" t="str">
        <f t="shared" si="56"/>
        <v/>
      </c>
      <c r="EE9" s="39" t="str">
        <f t="shared" si="56"/>
        <v/>
      </c>
      <c r="EF9" s="39" t="str">
        <f t="shared" si="56"/>
        <v/>
      </c>
      <c r="EG9" s="39" t="str">
        <f t="shared" si="56"/>
        <v/>
      </c>
      <c r="EH9" s="39" t="str">
        <f t="shared" si="56"/>
        <v/>
      </c>
      <c r="EI9" s="39" t="str">
        <f t="shared" si="56"/>
        <v/>
      </c>
      <c r="EJ9" s="39" t="str">
        <f t="shared" si="56"/>
        <v/>
      </c>
      <c r="EK9" s="39" t="str">
        <f t="shared" si="56"/>
        <v/>
      </c>
      <c r="EL9" s="39" t="str">
        <f t="shared" si="56"/>
        <v/>
      </c>
      <c r="EM9" s="39" t="str">
        <f t="shared" si="56"/>
        <v/>
      </c>
      <c r="EN9" s="39" t="str">
        <f t="shared" si="56"/>
        <v/>
      </c>
      <c r="EO9" s="39" t="str">
        <f t="shared" si="56"/>
        <v/>
      </c>
      <c r="EP9" s="40" t="str">
        <f t="shared" si="56"/>
        <v/>
      </c>
      <c r="EQ9" s="47">
        <f t="shared" si="20"/>
        <v>0</v>
      </c>
      <c r="ER9" s="41" t="str">
        <f>IF(E9="LJ",SUM((E20)-(E40)),"")</f>
        <v/>
      </c>
      <c r="ES9" s="39" t="str">
        <f t="shared" ref="ES9:FK9" si="57">IF(F9="LJ",SUM((F20)-(F40)),"")</f>
        <v/>
      </c>
      <c r="ET9" s="39" t="str">
        <f t="shared" si="57"/>
        <v/>
      </c>
      <c r="EU9" s="39" t="str">
        <f t="shared" si="57"/>
        <v/>
      </c>
      <c r="EV9" s="39" t="str">
        <f t="shared" si="57"/>
        <v/>
      </c>
      <c r="EW9" s="39" t="str">
        <f t="shared" si="57"/>
        <v/>
      </c>
      <c r="EX9" s="39" t="str">
        <f t="shared" si="57"/>
        <v/>
      </c>
      <c r="EY9" s="39" t="str">
        <f t="shared" si="57"/>
        <v/>
      </c>
      <c r="EZ9" s="39" t="str">
        <f t="shared" si="57"/>
        <v/>
      </c>
      <c r="FA9" s="39" t="str">
        <f t="shared" si="57"/>
        <v/>
      </c>
      <c r="FB9" s="39" t="str">
        <f t="shared" si="57"/>
        <v/>
      </c>
      <c r="FC9" s="39" t="str">
        <f t="shared" si="57"/>
        <v/>
      </c>
      <c r="FD9" s="39" t="str">
        <f t="shared" si="57"/>
        <v/>
      </c>
      <c r="FE9" s="39" t="str">
        <f t="shared" si="57"/>
        <v/>
      </c>
      <c r="FF9" s="39" t="str">
        <f t="shared" si="57"/>
        <v/>
      </c>
      <c r="FG9" s="39" t="str">
        <f t="shared" si="57"/>
        <v/>
      </c>
      <c r="FH9" s="39" t="str">
        <f t="shared" si="57"/>
        <v/>
      </c>
      <c r="FI9" s="39" t="str">
        <f t="shared" si="57"/>
        <v/>
      </c>
      <c r="FJ9" s="39" t="str">
        <f t="shared" si="57"/>
        <v/>
      </c>
      <c r="FK9" s="40" t="str">
        <f t="shared" si="57"/>
        <v/>
      </c>
      <c r="FL9" s="47">
        <f t="shared" si="22"/>
        <v>0</v>
      </c>
      <c r="FM9" s="41" t="str">
        <f t="shared" ref="FM9:GF9" si="58">IF(E9="B",E40,"")</f>
        <v/>
      </c>
      <c r="FN9" s="39" t="str">
        <f t="shared" si="58"/>
        <v/>
      </c>
      <c r="FO9" s="39" t="str">
        <f t="shared" si="58"/>
        <v/>
      </c>
      <c r="FP9" s="39" t="str">
        <f t="shared" si="58"/>
        <v/>
      </c>
      <c r="FQ9" s="39" t="str">
        <f t="shared" si="58"/>
        <v/>
      </c>
      <c r="FR9" s="39" t="str">
        <f t="shared" si="58"/>
        <v/>
      </c>
      <c r="FS9" s="39" t="str">
        <f t="shared" si="58"/>
        <v/>
      </c>
      <c r="FT9" s="39" t="str">
        <f t="shared" si="58"/>
        <v/>
      </c>
      <c r="FU9" s="39" t="str">
        <f t="shared" si="58"/>
        <v/>
      </c>
      <c r="FV9" s="39" t="str">
        <f t="shared" si="58"/>
        <v/>
      </c>
      <c r="FW9" s="39" t="str">
        <f t="shared" si="58"/>
        <v/>
      </c>
      <c r="FX9" s="50" t="str">
        <f t="shared" si="58"/>
        <v/>
      </c>
      <c r="FY9" s="50" t="str">
        <f t="shared" si="58"/>
        <v/>
      </c>
      <c r="FZ9" s="50" t="str">
        <f t="shared" si="58"/>
        <v/>
      </c>
      <c r="GA9" s="50" t="str">
        <f t="shared" si="58"/>
        <v/>
      </c>
      <c r="GB9" s="50" t="str">
        <f t="shared" si="58"/>
        <v/>
      </c>
      <c r="GC9" s="50" t="str">
        <f t="shared" si="58"/>
        <v/>
      </c>
      <c r="GD9" s="50" t="str">
        <f t="shared" si="58"/>
        <v/>
      </c>
      <c r="GE9" s="50" t="str">
        <f t="shared" si="58"/>
        <v/>
      </c>
      <c r="GF9" s="70" t="str">
        <f t="shared" si="58"/>
        <v/>
      </c>
      <c r="GG9" s="47">
        <f t="shared" si="24"/>
        <v>0</v>
      </c>
      <c r="GH9" s="41" t="str">
        <f t="shared" ref="GH9:HA9" si="59">IF(E9="P",E40,"")</f>
        <v/>
      </c>
      <c r="GI9" s="39" t="str">
        <f t="shared" si="59"/>
        <v/>
      </c>
      <c r="GJ9" s="39" t="str">
        <f t="shared" si="59"/>
        <v/>
      </c>
      <c r="GK9" s="39" t="str">
        <f t="shared" si="59"/>
        <v/>
      </c>
      <c r="GL9" s="39" t="str">
        <f t="shared" si="59"/>
        <v/>
      </c>
      <c r="GM9" s="39" t="str">
        <f t="shared" si="59"/>
        <v/>
      </c>
      <c r="GN9" s="39">
        <f t="shared" si="59"/>
        <v>0</v>
      </c>
      <c r="GO9" s="39">
        <f t="shared" si="59"/>
        <v>4</v>
      </c>
      <c r="GP9" s="39" t="str">
        <f t="shared" si="59"/>
        <v/>
      </c>
      <c r="GQ9" s="39">
        <f t="shared" si="59"/>
        <v>0</v>
      </c>
      <c r="GR9" s="39">
        <f t="shared" si="59"/>
        <v>0</v>
      </c>
      <c r="GS9" s="50" t="str">
        <f t="shared" si="59"/>
        <v/>
      </c>
      <c r="GT9" s="50" t="str">
        <f t="shared" si="59"/>
        <v/>
      </c>
      <c r="GU9" s="50" t="str">
        <f t="shared" si="59"/>
        <v/>
      </c>
      <c r="GV9" s="50" t="str">
        <f t="shared" si="59"/>
        <v/>
      </c>
      <c r="GW9" s="50" t="str">
        <f t="shared" si="59"/>
        <v/>
      </c>
      <c r="GX9" s="50" t="str">
        <f t="shared" si="59"/>
        <v/>
      </c>
      <c r="GY9" s="50" t="str">
        <f t="shared" si="59"/>
        <v/>
      </c>
      <c r="GZ9" s="50">
        <f t="shared" si="59"/>
        <v>0</v>
      </c>
      <c r="HA9" s="70">
        <f t="shared" si="59"/>
        <v>0</v>
      </c>
      <c r="HB9" s="47">
        <f t="shared" si="26"/>
        <v>4</v>
      </c>
    </row>
    <row r="10" spans="1:210" s="2" customFormat="1" ht="21.75" customHeight="1" thickBot="1">
      <c r="A10" s="214">
        <f ca="1">('Game Summary'!B10)</f>
        <v>86</v>
      </c>
      <c r="B10" s="610" t="str">
        <f ca="1">('Game Summary'!C10)</f>
        <v>BERRETTA BRASS</v>
      </c>
      <c r="C10" s="611"/>
      <c r="D10" s="612"/>
      <c r="E10" s="230"/>
      <c r="F10" s="218"/>
      <c r="G10" s="218"/>
      <c r="H10" s="218" t="s">
        <v>172</v>
      </c>
      <c r="I10" s="218" t="s">
        <v>172</v>
      </c>
      <c r="J10" s="218"/>
      <c r="K10" s="218"/>
      <c r="L10" s="218" t="s">
        <v>172</v>
      </c>
      <c r="M10" s="218" t="s">
        <v>172</v>
      </c>
      <c r="N10" s="218" t="s">
        <v>172</v>
      </c>
      <c r="O10" s="218"/>
      <c r="P10" s="218" t="s">
        <v>172</v>
      </c>
      <c r="Q10" s="231" t="s">
        <v>172</v>
      </c>
      <c r="R10" s="231" t="s">
        <v>172</v>
      </c>
      <c r="S10" s="231"/>
      <c r="T10" s="231" t="s">
        <v>172</v>
      </c>
      <c r="U10" s="231" t="s">
        <v>172</v>
      </c>
      <c r="V10" s="231"/>
      <c r="W10" s="231"/>
      <c r="X10" s="219"/>
      <c r="Z10" s="41" t="str">
        <f t="shared" ref="Z10:AS10" si="60">IF(E10="J",E20,"")</f>
        <v/>
      </c>
      <c r="AA10" s="39" t="str">
        <f t="shared" si="60"/>
        <v/>
      </c>
      <c r="AB10" s="39" t="str">
        <f t="shared" si="60"/>
        <v/>
      </c>
      <c r="AC10" s="39" t="str">
        <f t="shared" si="60"/>
        <v/>
      </c>
      <c r="AD10" s="39" t="str">
        <f t="shared" si="60"/>
        <v/>
      </c>
      <c r="AE10" s="39" t="str">
        <f t="shared" si="60"/>
        <v/>
      </c>
      <c r="AF10" s="39" t="str">
        <f t="shared" si="60"/>
        <v/>
      </c>
      <c r="AG10" s="39" t="str">
        <f t="shared" si="60"/>
        <v/>
      </c>
      <c r="AH10" s="39" t="str">
        <f t="shared" si="60"/>
        <v/>
      </c>
      <c r="AI10" s="39" t="str">
        <f t="shared" si="60"/>
        <v/>
      </c>
      <c r="AJ10" s="39" t="str">
        <f t="shared" si="60"/>
        <v/>
      </c>
      <c r="AK10" s="50" t="str">
        <f t="shared" si="60"/>
        <v/>
      </c>
      <c r="AL10" s="50" t="str">
        <f t="shared" si="60"/>
        <v/>
      </c>
      <c r="AM10" s="50" t="str">
        <f t="shared" si="60"/>
        <v/>
      </c>
      <c r="AN10" s="50" t="str">
        <f t="shared" si="60"/>
        <v/>
      </c>
      <c r="AO10" s="50" t="str">
        <f t="shared" si="60"/>
        <v/>
      </c>
      <c r="AP10" s="50" t="str">
        <f t="shared" si="60"/>
        <v/>
      </c>
      <c r="AQ10" s="50" t="str">
        <f t="shared" si="60"/>
        <v/>
      </c>
      <c r="AR10" s="50" t="str">
        <f t="shared" si="60"/>
        <v/>
      </c>
      <c r="AS10" s="70" t="str">
        <f t="shared" si="60"/>
        <v/>
      </c>
      <c r="AT10" s="47">
        <f t="shared" si="1"/>
        <v>0</v>
      </c>
      <c r="AU10" s="41" t="str">
        <f t="shared" ref="AU10:BN10" si="61">IF(E10="LJ",E20,"")</f>
        <v/>
      </c>
      <c r="AV10" s="39" t="str">
        <f t="shared" si="61"/>
        <v/>
      </c>
      <c r="AW10" s="39" t="str">
        <f t="shared" si="61"/>
        <v/>
      </c>
      <c r="AX10" s="39" t="str">
        <f t="shared" si="61"/>
        <v/>
      </c>
      <c r="AY10" s="39" t="str">
        <f t="shared" si="61"/>
        <v/>
      </c>
      <c r="AZ10" s="39" t="str">
        <f t="shared" si="61"/>
        <v/>
      </c>
      <c r="BA10" s="39" t="str">
        <f t="shared" si="61"/>
        <v/>
      </c>
      <c r="BB10" s="39" t="str">
        <f t="shared" si="61"/>
        <v/>
      </c>
      <c r="BC10" s="39" t="str">
        <f t="shared" si="61"/>
        <v/>
      </c>
      <c r="BD10" s="39" t="str">
        <f t="shared" si="61"/>
        <v/>
      </c>
      <c r="BE10" s="39" t="str">
        <f t="shared" si="61"/>
        <v/>
      </c>
      <c r="BF10" s="39" t="str">
        <f t="shared" si="61"/>
        <v/>
      </c>
      <c r="BG10" s="39" t="str">
        <f t="shared" si="61"/>
        <v/>
      </c>
      <c r="BH10" s="39" t="str">
        <f t="shared" si="61"/>
        <v/>
      </c>
      <c r="BI10" s="39" t="str">
        <f t="shared" si="61"/>
        <v/>
      </c>
      <c r="BJ10" s="39" t="str">
        <f t="shared" si="61"/>
        <v/>
      </c>
      <c r="BK10" s="39" t="str">
        <f t="shared" si="61"/>
        <v/>
      </c>
      <c r="BL10" s="39" t="str">
        <f t="shared" si="61"/>
        <v/>
      </c>
      <c r="BM10" s="39" t="str">
        <f t="shared" si="61"/>
        <v/>
      </c>
      <c r="BN10" s="40" t="str">
        <f t="shared" si="61"/>
        <v/>
      </c>
      <c r="BO10" s="47">
        <f t="shared" si="3"/>
        <v>0</v>
      </c>
      <c r="BP10" s="41" t="str">
        <f t="shared" ref="BP10:CI10" si="62">IF(E10="B",E20,"")</f>
        <v/>
      </c>
      <c r="BQ10" s="39" t="str">
        <f t="shared" si="62"/>
        <v/>
      </c>
      <c r="BR10" s="39" t="str">
        <f t="shared" si="62"/>
        <v/>
      </c>
      <c r="BS10" s="39">
        <f t="shared" si="62"/>
        <v>0</v>
      </c>
      <c r="BT10" s="39">
        <f t="shared" si="62"/>
        <v>3</v>
      </c>
      <c r="BU10" s="39" t="str">
        <f t="shared" si="62"/>
        <v/>
      </c>
      <c r="BV10" s="39" t="str">
        <f t="shared" si="62"/>
        <v/>
      </c>
      <c r="BW10" s="39">
        <f t="shared" si="62"/>
        <v>2</v>
      </c>
      <c r="BX10" s="39">
        <f t="shared" si="62"/>
        <v>0</v>
      </c>
      <c r="BY10" s="39">
        <f t="shared" si="62"/>
        <v>4</v>
      </c>
      <c r="BZ10" s="39" t="str">
        <f t="shared" si="62"/>
        <v/>
      </c>
      <c r="CA10" s="50">
        <f t="shared" si="62"/>
        <v>0</v>
      </c>
      <c r="CB10" s="50">
        <f t="shared" si="62"/>
        <v>9</v>
      </c>
      <c r="CC10" s="50">
        <f t="shared" si="62"/>
        <v>2</v>
      </c>
      <c r="CD10" s="50" t="str">
        <f t="shared" si="62"/>
        <v/>
      </c>
      <c r="CE10" s="50">
        <f t="shared" si="62"/>
        <v>0</v>
      </c>
      <c r="CF10" s="50">
        <f t="shared" si="62"/>
        <v>0</v>
      </c>
      <c r="CG10" s="50" t="str">
        <f t="shared" si="62"/>
        <v/>
      </c>
      <c r="CH10" s="50" t="str">
        <f t="shared" si="62"/>
        <v/>
      </c>
      <c r="CI10" s="70" t="str">
        <f t="shared" si="62"/>
        <v/>
      </c>
      <c r="CJ10" s="47">
        <f t="shared" si="5"/>
        <v>20</v>
      </c>
      <c r="CK10" s="41" t="str">
        <f t="shared" ref="CK10:DD10" si="63">IF(E10="P",E20,"")</f>
        <v/>
      </c>
      <c r="CL10" s="39" t="str">
        <f t="shared" si="63"/>
        <v/>
      </c>
      <c r="CM10" s="39" t="str">
        <f t="shared" si="63"/>
        <v/>
      </c>
      <c r="CN10" s="39" t="str">
        <f t="shared" si="63"/>
        <v/>
      </c>
      <c r="CO10" s="39" t="str">
        <f t="shared" si="63"/>
        <v/>
      </c>
      <c r="CP10" s="39" t="str">
        <f t="shared" si="63"/>
        <v/>
      </c>
      <c r="CQ10" s="39" t="str">
        <f t="shared" si="63"/>
        <v/>
      </c>
      <c r="CR10" s="39" t="str">
        <f t="shared" si="63"/>
        <v/>
      </c>
      <c r="CS10" s="39" t="str">
        <f t="shared" si="63"/>
        <v/>
      </c>
      <c r="CT10" s="39" t="str">
        <f t="shared" si="63"/>
        <v/>
      </c>
      <c r="CU10" s="39" t="str">
        <f t="shared" si="63"/>
        <v/>
      </c>
      <c r="CV10" s="39" t="str">
        <f t="shared" si="63"/>
        <v/>
      </c>
      <c r="CW10" s="39" t="str">
        <f t="shared" si="63"/>
        <v/>
      </c>
      <c r="CX10" s="39" t="str">
        <f t="shared" si="63"/>
        <v/>
      </c>
      <c r="CY10" s="39" t="str">
        <f t="shared" si="63"/>
        <v/>
      </c>
      <c r="CZ10" s="39" t="str">
        <f t="shared" si="63"/>
        <v/>
      </c>
      <c r="DA10" s="39" t="str">
        <f t="shared" si="63"/>
        <v/>
      </c>
      <c r="DB10" s="39" t="str">
        <f t="shared" si="63"/>
        <v/>
      </c>
      <c r="DC10" s="39" t="str">
        <f t="shared" si="63"/>
        <v/>
      </c>
      <c r="DD10" s="70" t="str">
        <f t="shared" si="63"/>
        <v/>
      </c>
      <c r="DE10" s="47">
        <f t="shared" si="7"/>
        <v>0</v>
      </c>
      <c r="DG10" s="55">
        <f t="shared" si="8"/>
        <v>0</v>
      </c>
      <c r="DH10" s="50">
        <f t="shared" si="9"/>
        <v>0</v>
      </c>
      <c r="DI10" s="50">
        <f t="shared" si="10"/>
        <v>10</v>
      </c>
      <c r="DJ10" s="51">
        <f t="shared" si="11"/>
        <v>10</v>
      </c>
      <c r="DK10" s="59">
        <f>(SUM(DG10:DI10)/COUNT(E19:X19))</f>
        <v>0.5</v>
      </c>
      <c r="DL10" s="71">
        <f t="shared" si="31"/>
        <v>0</v>
      </c>
      <c r="DM10" s="66" t="e">
        <f t="shared" si="12"/>
        <v>#DIV/0!</v>
      </c>
      <c r="DN10" s="93">
        <f t="shared" si="13"/>
        <v>0</v>
      </c>
      <c r="DO10" s="67" t="e">
        <f t="shared" si="14"/>
        <v>#DIV/0!</v>
      </c>
      <c r="DP10" s="47">
        <f t="shared" si="15"/>
        <v>0</v>
      </c>
      <c r="DQ10" s="47">
        <f t="shared" si="16"/>
        <v>20</v>
      </c>
      <c r="DR10" s="47">
        <f t="shared" si="17"/>
        <v>17</v>
      </c>
      <c r="DS10" s="47">
        <f>SUM((DQ10/DJ10)-(D2))</f>
        <v>-0.79999999999999982</v>
      </c>
      <c r="DT10" s="47">
        <f>SUM((DR10/DJ10)-(D22))</f>
        <v>0.39999999999999991</v>
      </c>
      <c r="DU10" s="78">
        <f t="shared" si="18"/>
        <v>-1.1999999999999997</v>
      </c>
      <c r="DW10" s="41" t="str">
        <f>IF(E10="J",SUM((E20)-(E40)),"")</f>
        <v/>
      </c>
      <c r="DX10" s="39" t="str">
        <f t="shared" ref="DX10:EP10" si="64">IF(F10="J",SUM((F20)-(F40)),"")</f>
        <v/>
      </c>
      <c r="DY10" s="39" t="str">
        <f t="shared" si="64"/>
        <v/>
      </c>
      <c r="DZ10" s="39" t="str">
        <f t="shared" si="64"/>
        <v/>
      </c>
      <c r="EA10" s="39" t="str">
        <f t="shared" si="64"/>
        <v/>
      </c>
      <c r="EB10" s="39" t="str">
        <f t="shared" si="64"/>
        <v/>
      </c>
      <c r="EC10" s="39" t="str">
        <f t="shared" si="64"/>
        <v/>
      </c>
      <c r="ED10" s="39" t="str">
        <f t="shared" si="64"/>
        <v/>
      </c>
      <c r="EE10" s="39" t="str">
        <f t="shared" si="64"/>
        <v/>
      </c>
      <c r="EF10" s="39" t="str">
        <f t="shared" si="64"/>
        <v/>
      </c>
      <c r="EG10" s="39" t="str">
        <f t="shared" si="64"/>
        <v/>
      </c>
      <c r="EH10" s="39" t="str">
        <f t="shared" si="64"/>
        <v/>
      </c>
      <c r="EI10" s="39" t="str">
        <f t="shared" si="64"/>
        <v/>
      </c>
      <c r="EJ10" s="39" t="str">
        <f t="shared" si="64"/>
        <v/>
      </c>
      <c r="EK10" s="39" t="str">
        <f t="shared" si="64"/>
        <v/>
      </c>
      <c r="EL10" s="39" t="str">
        <f t="shared" si="64"/>
        <v/>
      </c>
      <c r="EM10" s="39" t="str">
        <f t="shared" si="64"/>
        <v/>
      </c>
      <c r="EN10" s="39" t="str">
        <f t="shared" si="64"/>
        <v/>
      </c>
      <c r="EO10" s="39" t="str">
        <f t="shared" si="64"/>
        <v/>
      </c>
      <c r="EP10" s="40" t="str">
        <f t="shared" si="64"/>
        <v/>
      </c>
      <c r="EQ10" s="47">
        <f t="shared" si="20"/>
        <v>0</v>
      </c>
      <c r="ER10" s="41" t="str">
        <f>IF(E10="LJ",SUM((E20)-(E40)),"")</f>
        <v/>
      </c>
      <c r="ES10" s="39" t="str">
        <f t="shared" ref="ES10:FK10" si="65">IF(F10="LJ",SUM((F20)-(F40)),"")</f>
        <v/>
      </c>
      <c r="ET10" s="39" t="str">
        <f t="shared" si="65"/>
        <v/>
      </c>
      <c r="EU10" s="39" t="str">
        <f t="shared" si="65"/>
        <v/>
      </c>
      <c r="EV10" s="39" t="str">
        <f t="shared" si="65"/>
        <v/>
      </c>
      <c r="EW10" s="39" t="str">
        <f t="shared" si="65"/>
        <v/>
      </c>
      <c r="EX10" s="39" t="str">
        <f t="shared" si="65"/>
        <v/>
      </c>
      <c r="EY10" s="39" t="str">
        <f t="shared" si="65"/>
        <v/>
      </c>
      <c r="EZ10" s="39" t="str">
        <f t="shared" si="65"/>
        <v/>
      </c>
      <c r="FA10" s="39" t="str">
        <f t="shared" si="65"/>
        <v/>
      </c>
      <c r="FB10" s="39" t="str">
        <f t="shared" si="65"/>
        <v/>
      </c>
      <c r="FC10" s="39" t="str">
        <f t="shared" si="65"/>
        <v/>
      </c>
      <c r="FD10" s="39" t="str">
        <f t="shared" si="65"/>
        <v/>
      </c>
      <c r="FE10" s="39" t="str">
        <f t="shared" si="65"/>
        <v/>
      </c>
      <c r="FF10" s="39" t="str">
        <f t="shared" si="65"/>
        <v/>
      </c>
      <c r="FG10" s="39" t="str">
        <f t="shared" si="65"/>
        <v/>
      </c>
      <c r="FH10" s="39" t="str">
        <f t="shared" si="65"/>
        <v/>
      </c>
      <c r="FI10" s="39" t="str">
        <f t="shared" si="65"/>
        <v/>
      </c>
      <c r="FJ10" s="39" t="str">
        <f t="shared" si="65"/>
        <v/>
      </c>
      <c r="FK10" s="40" t="str">
        <f t="shared" si="65"/>
        <v/>
      </c>
      <c r="FL10" s="47">
        <f t="shared" si="22"/>
        <v>0</v>
      </c>
      <c r="FM10" s="41" t="str">
        <f t="shared" ref="FM10:GF10" si="66">IF(E10="B",E40,"")</f>
        <v/>
      </c>
      <c r="FN10" s="39" t="str">
        <f t="shared" si="66"/>
        <v/>
      </c>
      <c r="FO10" s="39" t="str">
        <f t="shared" si="66"/>
        <v/>
      </c>
      <c r="FP10" s="39">
        <f t="shared" si="66"/>
        <v>0</v>
      </c>
      <c r="FQ10" s="39">
        <f t="shared" si="66"/>
        <v>0</v>
      </c>
      <c r="FR10" s="39" t="str">
        <f t="shared" si="66"/>
        <v/>
      </c>
      <c r="FS10" s="39" t="str">
        <f t="shared" si="66"/>
        <v/>
      </c>
      <c r="FT10" s="39">
        <f t="shared" si="66"/>
        <v>4</v>
      </c>
      <c r="FU10" s="39">
        <f t="shared" si="66"/>
        <v>0</v>
      </c>
      <c r="FV10" s="39">
        <f t="shared" si="66"/>
        <v>0</v>
      </c>
      <c r="FW10" s="39" t="str">
        <f t="shared" si="66"/>
        <v/>
      </c>
      <c r="FX10" s="50">
        <f t="shared" si="66"/>
        <v>4</v>
      </c>
      <c r="FY10" s="50">
        <f t="shared" si="66"/>
        <v>0</v>
      </c>
      <c r="FZ10" s="50">
        <f t="shared" si="66"/>
        <v>0</v>
      </c>
      <c r="GA10" s="50" t="str">
        <f t="shared" si="66"/>
        <v/>
      </c>
      <c r="GB10" s="50">
        <f t="shared" si="66"/>
        <v>9</v>
      </c>
      <c r="GC10" s="50">
        <f t="shared" si="66"/>
        <v>0</v>
      </c>
      <c r="GD10" s="50" t="str">
        <f t="shared" si="66"/>
        <v/>
      </c>
      <c r="GE10" s="50" t="str">
        <f t="shared" si="66"/>
        <v/>
      </c>
      <c r="GF10" s="70" t="str">
        <f t="shared" si="66"/>
        <v/>
      </c>
      <c r="GG10" s="47">
        <f t="shared" si="24"/>
        <v>17</v>
      </c>
      <c r="GH10" s="41" t="str">
        <f t="shared" ref="GH10:HA10" si="67">IF(E10="P",E40,"")</f>
        <v/>
      </c>
      <c r="GI10" s="39" t="str">
        <f t="shared" si="67"/>
        <v/>
      </c>
      <c r="GJ10" s="39" t="str">
        <f t="shared" si="67"/>
        <v/>
      </c>
      <c r="GK10" s="39" t="str">
        <f t="shared" si="67"/>
        <v/>
      </c>
      <c r="GL10" s="39" t="str">
        <f t="shared" si="67"/>
        <v/>
      </c>
      <c r="GM10" s="39" t="str">
        <f t="shared" si="67"/>
        <v/>
      </c>
      <c r="GN10" s="39" t="str">
        <f t="shared" si="67"/>
        <v/>
      </c>
      <c r="GO10" s="39" t="str">
        <f t="shared" si="67"/>
        <v/>
      </c>
      <c r="GP10" s="39" t="str">
        <f t="shared" si="67"/>
        <v/>
      </c>
      <c r="GQ10" s="39" t="str">
        <f t="shared" si="67"/>
        <v/>
      </c>
      <c r="GR10" s="39" t="str">
        <f t="shared" si="67"/>
        <v/>
      </c>
      <c r="GS10" s="50" t="str">
        <f t="shared" si="67"/>
        <v/>
      </c>
      <c r="GT10" s="50" t="str">
        <f t="shared" si="67"/>
        <v/>
      </c>
      <c r="GU10" s="50" t="str">
        <f t="shared" si="67"/>
        <v/>
      </c>
      <c r="GV10" s="50" t="str">
        <f t="shared" si="67"/>
        <v/>
      </c>
      <c r="GW10" s="50" t="str">
        <f t="shared" si="67"/>
        <v/>
      </c>
      <c r="GX10" s="50" t="str">
        <f t="shared" si="67"/>
        <v/>
      </c>
      <c r="GY10" s="50" t="str">
        <f t="shared" si="67"/>
        <v/>
      </c>
      <c r="GZ10" s="50" t="str">
        <f t="shared" si="67"/>
        <v/>
      </c>
      <c r="HA10" s="70" t="str">
        <f t="shared" si="67"/>
        <v/>
      </c>
      <c r="HB10" s="47">
        <f t="shared" si="26"/>
        <v>0</v>
      </c>
    </row>
    <row r="11" spans="1:210" s="2" customFormat="1" ht="21.75" customHeight="1" thickBot="1">
      <c r="A11" s="214">
        <f ca="1">('Game Summary'!B11)</f>
        <v>187</v>
      </c>
      <c r="B11" s="610" t="str">
        <f ca="1">('Game Summary'!C11)</f>
        <v>DELILAH DANGER</v>
      </c>
      <c r="C11" s="611"/>
      <c r="D11" s="612"/>
      <c r="E11" s="230" t="s">
        <v>171</v>
      </c>
      <c r="F11" s="218"/>
      <c r="G11" s="218"/>
      <c r="H11" s="218" t="s">
        <v>171</v>
      </c>
      <c r="I11" s="218" t="s">
        <v>171</v>
      </c>
      <c r="J11" s="218" t="s">
        <v>171</v>
      </c>
      <c r="K11" s="218"/>
      <c r="L11" s="218"/>
      <c r="M11" s="218" t="s">
        <v>171</v>
      </c>
      <c r="N11" s="218"/>
      <c r="O11" s="218"/>
      <c r="P11" s="218" t="s">
        <v>171</v>
      </c>
      <c r="Q11" s="231" t="s">
        <v>171</v>
      </c>
      <c r="R11" s="231" t="s">
        <v>171</v>
      </c>
      <c r="S11" s="231" t="s">
        <v>171</v>
      </c>
      <c r="T11" s="231"/>
      <c r="U11" s="231"/>
      <c r="V11" s="231" t="s">
        <v>171</v>
      </c>
      <c r="W11" s="231"/>
      <c r="X11" s="219"/>
      <c r="Z11" s="41" t="str">
        <f t="shared" ref="Z11:AS11" si="68">IF(E11="J",E20,"")</f>
        <v/>
      </c>
      <c r="AA11" s="39" t="str">
        <f t="shared" si="68"/>
        <v/>
      </c>
      <c r="AB11" s="39" t="str">
        <f t="shared" si="68"/>
        <v/>
      </c>
      <c r="AC11" s="39" t="str">
        <f t="shared" si="68"/>
        <v/>
      </c>
      <c r="AD11" s="39" t="str">
        <f t="shared" si="68"/>
        <v/>
      </c>
      <c r="AE11" s="39" t="str">
        <f t="shared" si="68"/>
        <v/>
      </c>
      <c r="AF11" s="39" t="str">
        <f t="shared" si="68"/>
        <v/>
      </c>
      <c r="AG11" s="39" t="str">
        <f t="shared" si="68"/>
        <v/>
      </c>
      <c r="AH11" s="39" t="str">
        <f t="shared" si="68"/>
        <v/>
      </c>
      <c r="AI11" s="39" t="str">
        <f t="shared" si="68"/>
        <v/>
      </c>
      <c r="AJ11" s="39" t="str">
        <f t="shared" si="68"/>
        <v/>
      </c>
      <c r="AK11" s="50" t="str">
        <f t="shared" si="68"/>
        <v/>
      </c>
      <c r="AL11" s="50" t="str">
        <f t="shared" si="68"/>
        <v/>
      </c>
      <c r="AM11" s="50" t="str">
        <f t="shared" si="68"/>
        <v/>
      </c>
      <c r="AN11" s="50" t="str">
        <f t="shared" si="68"/>
        <v/>
      </c>
      <c r="AO11" s="50" t="str">
        <f t="shared" si="68"/>
        <v/>
      </c>
      <c r="AP11" s="50" t="str">
        <f t="shared" si="68"/>
        <v/>
      </c>
      <c r="AQ11" s="50" t="str">
        <f t="shared" si="68"/>
        <v/>
      </c>
      <c r="AR11" s="50" t="str">
        <f t="shared" si="68"/>
        <v/>
      </c>
      <c r="AS11" s="70" t="str">
        <f t="shared" si="68"/>
        <v/>
      </c>
      <c r="AT11" s="47">
        <f t="shared" si="1"/>
        <v>0</v>
      </c>
      <c r="AU11" s="41" t="str">
        <f t="shared" ref="AU11:BN11" si="69">IF(E11="LJ",E20,"")</f>
        <v/>
      </c>
      <c r="AV11" s="39" t="str">
        <f t="shared" si="69"/>
        <v/>
      </c>
      <c r="AW11" s="39" t="str">
        <f t="shared" si="69"/>
        <v/>
      </c>
      <c r="AX11" s="39" t="str">
        <f t="shared" si="69"/>
        <v/>
      </c>
      <c r="AY11" s="39" t="str">
        <f t="shared" si="69"/>
        <v/>
      </c>
      <c r="AZ11" s="39" t="str">
        <f t="shared" si="69"/>
        <v/>
      </c>
      <c r="BA11" s="39" t="str">
        <f t="shared" si="69"/>
        <v/>
      </c>
      <c r="BB11" s="39" t="str">
        <f t="shared" si="69"/>
        <v/>
      </c>
      <c r="BC11" s="39" t="str">
        <f t="shared" si="69"/>
        <v/>
      </c>
      <c r="BD11" s="39" t="str">
        <f t="shared" si="69"/>
        <v/>
      </c>
      <c r="BE11" s="39" t="str">
        <f t="shared" si="69"/>
        <v/>
      </c>
      <c r="BF11" s="39" t="str">
        <f t="shared" si="69"/>
        <v/>
      </c>
      <c r="BG11" s="39" t="str">
        <f t="shared" si="69"/>
        <v/>
      </c>
      <c r="BH11" s="39" t="str">
        <f t="shared" si="69"/>
        <v/>
      </c>
      <c r="BI11" s="39" t="str">
        <f t="shared" si="69"/>
        <v/>
      </c>
      <c r="BJ11" s="39" t="str">
        <f t="shared" si="69"/>
        <v/>
      </c>
      <c r="BK11" s="39" t="str">
        <f t="shared" si="69"/>
        <v/>
      </c>
      <c r="BL11" s="39" t="str">
        <f t="shared" si="69"/>
        <v/>
      </c>
      <c r="BM11" s="39" t="str">
        <f t="shared" si="69"/>
        <v/>
      </c>
      <c r="BN11" s="40" t="str">
        <f t="shared" si="69"/>
        <v/>
      </c>
      <c r="BO11" s="47">
        <f t="shared" si="3"/>
        <v>0</v>
      </c>
      <c r="BP11" s="41" t="str">
        <f t="shared" ref="BP11:CI11" si="70">IF(E11="B",E20,"")</f>
        <v/>
      </c>
      <c r="BQ11" s="39" t="str">
        <f t="shared" si="70"/>
        <v/>
      </c>
      <c r="BR11" s="39" t="str">
        <f t="shared" si="70"/>
        <v/>
      </c>
      <c r="BS11" s="39" t="str">
        <f t="shared" si="70"/>
        <v/>
      </c>
      <c r="BT11" s="39" t="str">
        <f t="shared" si="70"/>
        <v/>
      </c>
      <c r="BU11" s="39" t="str">
        <f t="shared" si="70"/>
        <v/>
      </c>
      <c r="BV11" s="39" t="str">
        <f t="shared" si="70"/>
        <v/>
      </c>
      <c r="BW11" s="39" t="str">
        <f t="shared" si="70"/>
        <v/>
      </c>
      <c r="BX11" s="39" t="str">
        <f t="shared" si="70"/>
        <v/>
      </c>
      <c r="BY11" s="39" t="str">
        <f t="shared" si="70"/>
        <v/>
      </c>
      <c r="BZ11" s="39" t="str">
        <f t="shared" si="70"/>
        <v/>
      </c>
      <c r="CA11" s="50" t="str">
        <f t="shared" si="70"/>
        <v/>
      </c>
      <c r="CB11" s="50" t="str">
        <f t="shared" si="70"/>
        <v/>
      </c>
      <c r="CC11" s="50" t="str">
        <f t="shared" si="70"/>
        <v/>
      </c>
      <c r="CD11" s="50" t="str">
        <f t="shared" si="70"/>
        <v/>
      </c>
      <c r="CE11" s="50" t="str">
        <f t="shared" si="70"/>
        <v/>
      </c>
      <c r="CF11" s="50" t="str">
        <f t="shared" si="70"/>
        <v/>
      </c>
      <c r="CG11" s="50" t="str">
        <f t="shared" si="70"/>
        <v/>
      </c>
      <c r="CH11" s="50" t="str">
        <f t="shared" si="70"/>
        <v/>
      </c>
      <c r="CI11" s="70" t="str">
        <f t="shared" si="70"/>
        <v/>
      </c>
      <c r="CJ11" s="47">
        <f t="shared" si="5"/>
        <v>0</v>
      </c>
      <c r="CK11" s="41">
        <f t="shared" ref="CK11:DD11" si="71">IF(E11="P",E20,"")</f>
        <v>15</v>
      </c>
      <c r="CL11" s="39" t="str">
        <f t="shared" si="71"/>
        <v/>
      </c>
      <c r="CM11" s="39" t="str">
        <f t="shared" si="71"/>
        <v/>
      </c>
      <c r="CN11" s="39">
        <f t="shared" si="71"/>
        <v>0</v>
      </c>
      <c r="CO11" s="39">
        <f t="shared" si="71"/>
        <v>3</v>
      </c>
      <c r="CP11" s="39">
        <f t="shared" si="71"/>
        <v>0</v>
      </c>
      <c r="CQ11" s="39" t="str">
        <f t="shared" si="71"/>
        <v/>
      </c>
      <c r="CR11" s="39" t="str">
        <f t="shared" si="71"/>
        <v/>
      </c>
      <c r="CS11" s="39">
        <f t="shared" si="71"/>
        <v>0</v>
      </c>
      <c r="CT11" s="39" t="str">
        <f t="shared" si="71"/>
        <v/>
      </c>
      <c r="CU11" s="39" t="str">
        <f t="shared" si="71"/>
        <v/>
      </c>
      <c r="CV11" s="39">
        <f t="shared" si="71"/>
        <v>0</v>
      </c>
      <c r="CW11" s="39">
        <f t="shared" si="71"/>
        <v>9</v>
      </c>
      <c r="CX11" s="39">
        <f t="shared" si="71"/>
        <v>2</v>
      </c>
      <c r="CY11" s="39">
        <f t="shared" si="71"/>
        <v>0</v>
      </c>
      <c r="CZ11" s="39" t="str">
        <f t="shared" si="71"/>
        <v/>
      </c>
      <c r="DA11" s="39" t="str">
        <f t="shared" si="71"/>
        <v/>
      </c>
      <c r="DB11" s="39">
        <f t="shared" si="71"/>
        <v>9</v>
      </c>
      <c r="DC11" s="39" t="str">
        <f t="shared" si="71"/>
        <v/>
      </c>
      <c r="DD11" s="70" t="str">
        <f t="shared" si="71"/>
        <v/>
      </c>
      <c r="DE11" s="47">
        <f t="shared" si="7"/>
        <v>38</v>
      </c>
      <c r="DG11" s="55">
        <f t="shared" si="8"/>
        <v>0</v>
      </c>
      <c r="DH11" s="50">
        <f t="shared" si="9"/>
        <v>10</v>
      </c>
      <c r="DI11" s="50">
        <f t="shared" si="10"/>
        <v>0</v>
      </c>
      <c r="DJ11" s="51">
        <f t="shared" si="11"/>
        <v>10</v>
      </c>
      <c r="DK11" s="59">
        <f>(SUM(DG11:DI11)/COUNT(E19:X19))</f>
        <v>0.5</v>
      </c>
      <c r="DL11" s="71">
        <f t="shared" si="31"/>
        <v>0</v>
      </c>
      <c r="DM11" s="66" t="e">
        <f t="shared" si="12"/>
        <v>#DIV/0!</v>
      </c>
      <c r="DN11" s="93">
        <f t="shared" si="13"/>
        <v>0</v>
      </c>
      <c r="DO11" s="67" t="e">
        <f t="shared" si="14"/>
        <v>#DIV/0!</v>
      </c>
      <c r="DP11" s="47">
        <f t="shared" si="15"/>
        <v>0</v>
      </c>
      <c r="DQ11" s="47">
        <f t="shared" si="16"/>
        <v>38</v>
      </c>
      <c r="DR11" s="47">
        <f t="shared" si="17"/>
        <v>11</v>
      </c>
      <c r="DS11" s="47">
        <f>SUM((DQ11/DJ11)-(D2))</f>
        <v>1</v>
      </c>
      <c r="DT11" s="47">
        <f>SUM((DR11/DJ11)-(D22))</f>
        <v>-0.19999999999999996</v>
      </c>
      <c r="DU11" s="78">
        <f t="shared" si="18"/>
        <v>1.2</v>
      </c>
      <c r="DW11" s="41" t="str">
        <f>IF(E11="J",SUM((E20)-(E40)),"")</f>
        <v/>
      </c>
      <c r="DX11" s="39" t="str">
        <f t="shared" ref="DX11:EP11" si="72">IF(F11="J",SUM((F20)-(F40)),"")</f>
        <v/>
      </c>
      <c r="DY11" s="39" t="str">
        <f t="shared" si="72"/>
        <v/>
      </c>
      <c r="DZ11" s="39" t="str">
        <f t="shared" si="72"/>
        <v/>
      </c>
      <c r="EA11" s="39" t="str">
        <f t="shared" si="72"/>
        <v/>
      </c>
      <c r="EB11" s="39" t="str">
        <f t="shared" si="72"/>
        <v/>
      </c>
      <c r="EC11" s="39" t="str">
        <f t="shared" si="72"/>
        <v/>
      </c>
      <c r="ED11" s="39" t="str">
        <f t="shared" si="72"/>
        <v/>
      </c>
      <c r="EE11" s="39" t="str">
        <f t="shared" si="72"/>
        <v/>
      </c>
      <c r="EF11" s="39" t="str">
        <f t="shared" si="72"/>
        <v/>
      </c>
      <c r="EG11" s="39" t="str">
        <f t="shared" si="72"/>
        <v/>
      </c>
      <c r="EH11" s="39" t="str">
        <f t="shared" si="72"/>
        <v/>
      </c>
      <c r="EI11" s="39" t="str">
        <f t="shared" si="72"/>
        <v/>
      </c>
      <c r="EJ11" s="39" t="str">
        <f t="shared" si="72"/>
        <v/>
      </c>
      <c r="EK11" s="39" t="str">
        <f t="shared" si="72"/>
        <v/>
      </c>
      <c r="EL11" s="39" t="str">
        <f t="shared" si="72"/>
        <v/>
      </c>
      <c r="EM11" s="39" t="str">
        <f t="shared" si="72"/>
        <v/>
      </c>
      <c r="EN11" s="39" t="str">
        <f t="shared" si="72"/>
        <v/>
      </c>
      <c r="EO11" s="39" t="str">
        <f t="shared" si="72"/>
        <v/>
      </c>
      <c r="EP11" s="40" t="str">
        <f t="shared" si="72"/>
        <v/>
      </c>
      <c r="EQ11" s="47">
        <f t="shared" si="20"/>
        <v>0</v>
      </c>
      <c r="ER11" s="41" t="str">
        <f>IF(E11="LJ",SUM((E20)-(E40)),"")</f>
        <v/>
      </c>
      <c r="ES11" s="39" t="str">
        <f t="shared" ref="ES11:FK11" si="73">IF(F11="LJ",SUM((F20)-(F40)),"")</f>
        <v/>
      </c>
      <c r="ET11" s="39" t="str">
        <f t="shared" si="73"/>
        <v/>
      </c>
      <c r="EU11" s="39" t="str">
        <f t="shared" si="73"/>
        <v/>
      </c>
      <c r="EV11" s="39" t="str">
        <f t="shared" si="73"/>
        <v/>
      </c>
      <c r="EW11" s="39" t="str">
        <f t="shared" si="73"/>
        <v/>
      </c>
      <c r="EX11" s="39" t="str">
        <f t="shared" si="73"/>
        <v/>
      </c>
      <c r="EY11" s="39" t="str">
        <f t="shared" si="73"/>
        <v/>
      </c>
      <c r="EZ11" s="39" t="str">
        <f t="shared" si="73"/>
        <v/>
      </c>
      <c r="FA11" s="39" t="str">
        <f t="shared" si="73"/>
        <v/>
      </c>
      <c r="FB11" s="39" t="str">
        <f t="shared" si="73"/>
        <v/>
      </c>
      <c r="FC11" s="39" t="str">
        <f t="shared" si="73"/>
        <v/>
      </c>
      <c r="FD11" s="39" t="str">
        <f t="shared" si="73"/>
        <v/>
      </c>
      <c r="FE11" s="39" t="str">
        <f t="shared" si="73"/>
        <v/>
      </c>
      <c r="FF11" s="39" t="str">
        <f t="shared" si="73"/>
        <v/>
      </c>
      <c r="FG11" s="39" t="str">
        <f t="shared" si="73"/>
        <v/>
      </c>
      <c r="FH11" s="39" t="str">
        <f t="shared" si="73"/>
        <v/>
      </c>
      <c r="FI11" s="39" t="str">
        <f t="shared" si="73"/>
        <v/>
      </c>
      <c r="FJ11" s="39" t="str">
        <f t="shared" si="73"/>
        <v/>
      </c>
      <c r="FK11" s="40" t="str">
        <f t="shared" si="73"/>
        <v/>
      </c>
      <c r="FL11" s="47">
        <f t="shared" si="22"/>
        <v>0</v>
      </c>
      <c r="FM11" s="41" t="str">
        <f t="shared" ref="FM11:GF11" si="74">IF(E11="B",E40,"")</f>
        <v/>
      </c>
      <c r="FN11" s="39" t="str">
        <f t="shared" si="74"/>
        <v/>
      </c>
      <c r="FO11" s="39" t="str">
        <f t="shared" si="74"/>
        <v/>
      </c>
      <c r="FP11" s="39" t="str">
        <f t="shared" si="74"/>
        <v/>
      </c>
      <c r="FQ11" s="39" t="str">
        <f t="shared" si="74"/>
        <v/>
      </c>
      <c r="FR11" s="39" t="str">
        <f t="shared" si="74"/>
        <v/>
      </c>
      <c r="FS11" s="39" t="str">
        <f t="shared" si="74"/>
        <v/>
      </c>
      <c r="FT11" s="39" t="str">
        <f t="shared" si="74"/>
        <v/>
      </c>
      <c r="FU11" s="39" t="str">
        <f t="shared" si="74"/>
        <v/>
      </c>
      <c r="FV11" s="39" t="str">
        <f t="shared" si="74"/>
        <v/>
      </c>
      <c r="FW11" s="39" t="str">
        <f t="shared" si="74"/>
        <v/>
      </c>
      <c r="FX11" s="50" t="str">
        <f t="shared" si="74"/>
        <v/>
      </c>
      <c r="FY11" s="50" t="str">
        <f t="shared" si="74"/>
        <v/>
      </c>
      <c r="FZ11" s="50" t="str">
        <f t="shared" si="74"/>
        <v/>
      </c>
      <c r="GA11" s="50" t="str">
        <f t="shared" si="74"/>
        <v/>
      </c>
      <c r="GB11" s="50" t="str">
        <f t="shared" si="74"/>
        <v/>
      </c>
      <c r="GC11" s="50" t="str">
        <f t="shared" si="74"/>
        <v/>
      </c>
      <c r="GD11" s="50" t="str">
        <f t="shared" si="74"/>
        <v/>
      </c>
      <c r="GE11" s="50" t="str">
        <f t="shared" si="74"/>
        <v/>
      </c>
      <c r="GF11" s="70" t="str">
        <f t="shared" si="74"/>
        <v/>
      </c>
      <c r="GG11" s="47">
        <f t="shared" si="24"/>
        <v>0</v>
      </c>
      <c r="GH11" s="41">
        <f t="shared" ref="GH11:HA11" si="75">IF(E11="P",E40,"")</f>
        <v>0</v>
      </c>
      <c r="GI11" s="39" t="str">
        <f t="shared" si="75"/>
        <v/>
      </c>
      <c r="GJ11" s="39" t="str">
        <f t="shared" si="75"/>
        <v/>
      </c>
      <c r="GK11" s="39">
        <f t="shared" si="75"/>
        <v>0</v>
      </c>
      <c r="GL11" s="39">
        <f t="shared" si="75"/>
        <v>0</v>
      </c>
      <c r="GM11" s="39">
        <f t="shared" si="75"/>
        <v>3</v>
      </c>
      <c r="GN11" s="39" t="str">
        <f t="shared" si="75"/>
        <v/>
      </c>
      <c r="GO11" s="39" t="str">
        <f t="shared" si="75"/>
        <v/>
      </c>
      <c r="GP11" s="39">
        <f t="shared" si="75"/>
        <v>0</v>
      </c>
      <c r="GQ11" s="39" t="str">
        <f t="shared" si="75"/>
        <v/>
      </c>
      <c r="GR11" s="39" t="str">
        <f t="shared" si="75"/>
        <v/>
      </c>
      <c r="GS11" s="50">
        <f t="shared" si="75"/>
        <v>4</v>
      </c>
      <c r="GT11" s="50">
        <f t="shared" si="75"/>
        <v>0</v>
      </c>
      <c r="GU11" s="50">
        <f t="shared" si="75"/>
        <v>0</v>
      </c>
      <c r="GV11" s="50">
        <f t="shared" si="75"/>
        <v>0</v>
      </c>
      <c r="GW11" s="50" t="str">
        <f t="shared" si="75"/>
        <v/>
      </c>
      <c r="GX11" s="50" t="str">
        <f t="shared" si="75"/>
        <v/>
      </c>
      <c r="GY11" s="50">
        <f t="shared" si="75"/>
        <v>4</v>
      </c>
      <c r="GZ11" s="50" t="str">
        <f t="shared" si="75"/>
        <v/>
      </c>
      <c r="HA11" s="70" t="str">
        <f t="shared" si="75"/>
        <v/>
      </c>
      <c r="HB11" s="47">
        <f t="shared" si="26"/>
        <v>11</v>
      </c>
    </row>
    <row r="12" spans="1:210" s="2" customFormat="1" ht="21.75" customHeight="1" thickBot="1">
      <c r="A12" s="214">
        <f ca="1">('Game Summary'!B12)</f>
        <v>666</v>
      </c>
      <c r="B12" s="610" t="str">
        <f ca="1">('Game Summary'!C12)</f>
        <v>HOMOTIDAL CENDENCIES</v>
      </c>
      <c r="C12" s="611"/>
      <c r="D12" s="612"/>
      <c r="E12" s="230"/>
      <c r="F12" s="218" t="s">
        <v>172</v>
      </c>
      <c r="G12" s="218" t="s">
        <v>172</v>
      </c>
      <c r="H12" s="218"/>
      <c r="I12" s="218"/>
      <c r="J12" s="218"/>
      <c r="K12" s="218"/>
      <c r="L12" s="218" t="s">
        <v>172</v>
      </c>
      <c r="M12" s="218" t="s">
        <v>172</v>
      </c>
      <c r="N12" s="218"/>
      <c r="O12" s="218"/>
      <c r="P12" s="218"/>
      <c r="Q12" s="231"/>
      <c r="R12" s="231"/>
      <c r="S12" s="231"/>
      <c r="T12" s="231"/>
      <c r="U12" s="231"/>
      <c r="V12" s="231"/>
      <c r="W12" s="231" t="s">
        <v>172</v>
      </c>
      <c r="X12" s="219"/>
      <c r="Z12" s="41" t="str">
        <f t="shared" ref="Z12:AS12" si="76">IF(E12="J",E20,"")</f>
        <v/>
      </c>
      <c r="AA12" s="39" t="str">
        <f t="shared" si="76"/>
        <v/>
      </c>
      <c r="AB12" s="39" t="str">
        <f t="shared" si="76"/>
        <v/>
      </c>
      <c r="AC12" s="39" t="str">
        <f t="shared" si="76"/>
        <v/>
      </c>
      <c r="AD12" s="39" t="str">
        <f t="shared" si="76"/>
        <v/>
      </c>
      <c r="AE12" s="39" t="str">
        <f t="shared" si="76"/>
        <v/>
      </c>
      <c r="AF12" s="39" t="str">
        <f t="shared" si="76"/>
        <v/>
      </c>
      <c r="AG12" s="39" t="str">
        <f t="shared" si="76"/>
        <v/>
      </c>
      <c r="AH12" s="39" t="str">
        <f t="shared" si="76"/>
        <v/>
      </c>
      <c r="AI12" s="39" t="str">
        <f t="shared" si="76"/>
        <v/>
      </c>
      <c r="AJ12" s="39" t="str">
        <f t="shared" si="76"/>
        <v/>
      </c>
      <c r="AK12" s="50" t="str">
        <f t="shared" si="76"/>
        <v/>
      </c>
      <c r="AL12" s="50" t="str">
        <f t="shared" si="76"/>
        <v/>
      </c>
      <c r="AM12" s="50" t="str">
        <f t="shared" si="76"/>
        <v/>
      </c>
      <c r="AN12" s="50" t="str">
        <f t="shared" si="76"/>
        <v/>
      </c>
      <c r="AO12" s="50" t="str">
        <f t="shared" si="76"/>
        <v/>
      </c>
      <c r="AP12" s="50" t="str">
        <f t="shared" si="76"/>
        <v/>
      </c>
      <c r="AQ12" s="50" t="str">
        <f t="shared" si="76"/>
        <v/>
      </c>
      <c r="AR12" s="50" t="str">
        <f t="shared" si="76"/>
        <v/>
      </c>
      <c r="AS12" s="70" t="str">
        <f t="shared" si="76"/>
        <v/>
      </c>
      <c r="AT12" s="47">
        <f t="shared" si="1"/>
        <v>0</v>
      </c>
      <c r="AU12" s="41" t="str">
        <f t="shared" ref="AU12:BN12" si="77">IF(E12="LJ",E20,"")</f>
        <v/>
      </c>
      <c r="AV12" s="39" t="str">
        <f t="shared" si="77"/>
        <v/>
      </c>
      <c r="AW12" s="39" t="str">
        <f t="shared" si="77"/>
        <v/>
      </c>
      <c r="AX12" s="39" t="str">
        <f t="shared" si="77"/>
        <v/>
      </c>
      <c r="AY12" s="39" t="str">
        <f t="shared" si="77"/>
        <v/>
      </c>
      <c r="AZ12" s="39" t="str">
        <f t="shared" si="77"/>
        <v/>
      </c>
      <c r="BA12" s="39" t="str">
        <f t="shared" si="77"/>
        <v/>
      </c>
      <c r="BB12" s="39" t="str">
        <f t="shared" si="77"/>
        <v/>
      </c>
      <c r="BC12" s="39" t="str">
        <f t="shared" si="77"/>
        <v/>
      </c>
      <c r="BD12" s="39" t="str">
        <f t="shared" si="77"/>
        <v/>
      </c>
      <c r="BE12" s="39" t="str">
        <f t="shared" si="77"/>
        <v/>
      </c>
      <c r="BF12" s="39" t="str">
        <f t="shared" si="77"/>
        <v/>
      </c>
      <c r="BG12" s="39" t="str">
        <f t="shared" si="77"/>
        <v/>
      </c>
      <c r="BH12" s="39" t="str">
        <f t="shared" si="77"/>
        <v/>
      </c>
      <c r="BI12" s="39" t="str">
        <f t="shared" si="77"/>
        <v/>
      </c>
      <c r="BJ12" s="39" t="str">
        <f t="shared" si="77"/>
        <v/>
      </c>
      <c r="BK12" s="39" t="str">
        <f t="shared" si="77"/>
        <v/>
      </c>
      <c r="BL12" s="39" t="str">
        <f t="shared" si="77"/>
        <v/>
      </c>
      <c r="BM12" s="39" t="str">
        <f t="shared" si="77"/>
        <v/>
      </c>
      <c r="BN12" s="40" t="str">
        <f t="shared" si="77"/>
        <v/>
      </c>
      <c r="BO12" s="47">
        <f t="shared" si="3"/>
        <v>0</v>
      </c>
      <c r="BP12" s="41" t="str">
        <f t="shared" ref="BP12:CI12" si="78">IF(E12="B",E20,"")</f>
        <v/>
      </c>
      <c r="BQ12" s="39">
        <f t="shared" si="78"/>
        <v>1</v>
      </c>
      <c r="BR12" s="39">
        <f t="shared" si="78"/>
        <v>2</v>
      </c>
      <c r="BS12" s="39" t="str">
        <f t="shared" si="78"/>
        <v/>
      </c>
      <c r="BT12" s="39" t="str">
        <f t="shared" si="78"/>
        <v/>
      </c>
      <c r="BU12" s="39" t="str">
        <f t="shared" si="78"/>
        <v/>
      </c>
      <c r="BV12" s="39" t="str">
        <f t="shared" si="78"/>
        <v/>
      </c>
      <c r="BW12" s="39">
        <f t="shared" si="78"/>
        <v>2</v>
      </c>
      <c r="BX12" s="39">
        <f t="shared" si="78"/>
        <v>0</v>
      </c>
      <c r="BY12" s="39" t="str">
        <f t="shared" si="78"/>
        <v/>
      </c>
      <c r="BZ12" s="39" t="str">
        <f t="shared" si="78"/>
        <v/>
      </c>
      <c r="CA12" s="50" t="str">
        <f t="shared" si="78"/>
        <v/>
      </c>
      <c r="CB12" s="50" t="str">
        <f t="shared" si="78"/>
        <v/>
      </c>
      <c r="CC12" s="50" t="str">
        <f t="shared" si="78"/>
        <v/>
      </c>
      <c r="CD12" s="50" t="str">
        <f t="shared" si="78"/>
        <v/>
      </c>
      <c r="CE12" s="50" t="str">
        <f t="shared" si="78"/>
        <v/>
      </c>
      <c r="CF12" s="50" t="str">
        <f t="shared" si="78"/>
        <v/>
      </c>
      <c r="CG12" s="50" t="str">
        <f t="shared" si="78"/>
        <v/>
      </c>
      <c r="CH12" s="50">
        <f t="shared" si="78"/>
        <v>0</v>
      </c>
      <c r="CI12" s="70" t="str">
        <f t="shared" si="78"/>
        <v/>
      </c>
      <c r="CJ12" s="47">
        <f t="shared" si="5"/>
        <v>5</v>
      </c>
      <c r="CK12" s="41" t="str">
        <f t="shared" ref="CK12:DD12" si="79">IF(E12="P",E20,"")</f>
        <v/>
      </c>
      <c r="CL12" s="39" t="str">
        <f t="shared" si="79"/>
        <v/>
      </c>
      <c r="CM12" s="39" t="str">
        <f t="shared" si="79"/>
        <v/>
      </c>
      <c r="CN12" s="39" t="str">
        <f t="shared" si="79"/>
        <v/>
      </c>
      <c r="CO12" s="39" t="str">
        <f t="shared" si="79"/>
        <v/>
      </c>
      <c r="CP12" s="39" t="str">
        <f t="shared" si="79"/>
        <v/>
      </c>
      <c r="CQ12" s="39" t="str">
        <f t="shared" si="79"/>
        <v/>
      </c>
      <c r="CR12" s="39" t="str">
        <f t="shared" si="79"/>
        <v/>
      </c>
      <c r="CS12" s="39" t="str">
        <f t="shared" si="79"/>
        <v/>
      </c>
      <c r="CT12" s="39" t="str">
        <f t="shared" si="79"/>
        <v/>
      </c>
      <c r="CU12" s="39" t="str">
        <f t="shared" si="79"/>
        <v/>
      </c>
      <c r="CV12" s="39" t="str">
        <f t="shared" si="79"/>
        <v/>
      </c>
      <c r="CW12" s="39" t="str">
        <f t="shared" si="79"/>
        <v/>
      </c>
      <c r="CX12" s="39" t="str">
        <f t="shared" si="79"/>
        <v/>
      </c>
      <c r="CY12" s="39" t="str">
        <f t="shared" si="79"/>
        <v/>
      </c>
      <c r="CZ12" s="39" t="str">
        <f t="shared" si="79"/>
        <v/>
      </c>
      <c r="DA12" s="39" t="str">
        <f t="shared" si="79"/>
        <v/>
      </c>
      <c r="DB12" s="39" t="str">
        <f t="shared" si="79"/>
        <v/>
      </c>
      <c r="DC12" s="39" t="str">
        <f t="shared" si="79"/>
        <v/>
      </c>
      <c r="DD12" s="70" t="str">
        <f t="shared" si="79"/>
        <v/>
      </c>
      <c r="DE12" s="47">
        <f t="shared" si="7"/>
        <v>0</v>
      </c>
      <c r="DG12" s="55">
        <f t="shared" si="8"/>
        <v>0</v>
      </c>
      <c r="DH12" s="50">
        <f t="shared" si="9"/>
        <v>0</v>
      </c>
      <c r="DI12" s="50">
        <f t="shared" si="10"/>
        <v>5</v>
      </c>
      <c r="DJ12" s="51">
        <f t="shared" si="11"/>
        <v>5</v>
      </c>
      <c r="DK12" s="59">
        <f>(SUM(DG12:DI12)/COUNT(E19:X19))</f>
        <v>0.25</v>
      </c>
      <c r="DL12" s="71">
        <f t="shared" si="31"/>
        <v>0</v>
      </c>
      <c r="DM12" s="66" t="e">
        <f t="shared" si="12"/>
        <v>#DIV/0!</v>
      </c>
      <c r="DN12" s="93">
        <f t="shared" si="13"/>
        <v>0</v>
      </c>
      <c r="DO12" s="67" t="e">
        <f t="shared" si="14"/>
        <v>#DIV/0!</v>
      </c>
      <c r="DP12" s="47">
        <f t="shared" si="15"/>
        <v>0</v>
      </c>
      <c r="DQ12" s="47">
        <f t="shared" si="16"/>
        <v>5</v>
      </c>
      <c r="DR12" s="47">
        <f t="shared" si="17"/>
        <v>6</v>
      </c>
      <c r="DS12" s="47">
        <f>SUM((DQ12/DJ12)-(D2))</f>
        <v>-1.7999999999999998</v>
      </c>
      <c r="DT12" s="47">
        <f>SUM((DR12/DJ12)-(D22))</f>
        <v>-0.10000000000000009</v>
      </c>
      <c r="DU12" s="78">
        <f t="shared" si="18"/>
        <v>-1.6999999999999997</v>
      </c>
      <c r="DW12" s="41" t="str">
        <f>IF(E12="J",SUM((E20)-(E40)),"")</f>
        <v/>
      </c>
      <c r="DX12" s="39" t="str">
        <f t="shared" ref="DX12:EP12" si="80">IF(F12="J",SUM((F20)-(F40)),"")</f>
        <v/>
      </c>
      <c r="DY12" s="39" t="str">
        <f t="shared" si="80"/>
        <v/>
      </c>
      <c r="DZ12" s="39" t="str">
        <f t="shared" si="80"/>
        <v/>
      </c>
      <c r="EA12" s="39" t="str">
        <f t="shared" si="80"/>
        <v/>
      </c>
      <c r="EB12" s="39" t="str">
        <f t="shared" si="80"/>
        <v/>
      </c>
      <c r="EC12" s="39" t="str">
        <f t="shared" si="80"/>
        <v/>
      </c>
      <c r="ED12" s="39" t="str">
        <f t="shared" si="80"/>
        <v/>
      </c>
      <c r="EE12" s="39" t="str">
        <f t="shared" si="80"/>
        <v/>
      </c>
      <c r="EF12" s="39" t="str">
        <f t="shared" si="80"/>
        <v/>
      </c>
      <c r="EG12" s="39" t="str">
        <f t="shared" si="80"/>
        <v/>
      </c>
      <c r="EH12" s="39" t="str">
        <f t="shared" si="80"/>
        <v/>
      </c>
      <c r="EI12" s="39" t="str">
        <f t="shared" si="80"/>
        <v/>
      </c>
      <c r="EJ12" s="39" t="str">
        <f t="shared" si="80"/>
        <v/>
      </c>
      <c r="EK12" s="39" t="str">
        <f t="shared" si="80"/>
        <v/>
      </c>
      <c r="EL12" s="39" t="str">
        <f t="shared" si="80"/>
        <v/>
      </c>
      <c r="EM12" s="39" t="str">
        <f t="shared" si="80"/>
        <v/>
      </c>
      <c r="EN12" s="39" t="str">
        <f t="shared" si="80"/>
        <v/>
      </c>
      <c r="EO12" s="39" t="str">
        <f t="shared" si="80"/>
        <v/>
      </c>
      <c r="EP12" s="40" t="str">
        <f t="shared" si="80"/>
        <v/>
      </c>
      <c r="EQ12" s="47">
        <f t="shared" si="20"/>
        <v>0</v>
      </c>
      <c r="ER12" s="41" t="str">
        <f>IF(E12="LJ",SUM((E20)-(E40)),"")</f>
        <v/>
      </c>
      <c r="ES12" s="39" t="str">
        <f t="shared" ref="ES12:FK12" si="81">IF(F12="LJ",SUM((F20)-(F40)),"")</f>
        <v/>
      </c>
      <c r="ET12" s="39" t="str">
        <f t="shared" si="81"/>
        <v/>
      </c>
      <c r="EU12" s="39" t="str">
        <f t="shared" si="81"/>
        <v/>
      </c>
      <c r="EV12" s="39" t="str">
        <f t="shared" si="81"/>
        <v/>
      </c>
      <c r="EW12" s="39" t="str">
        <f t="shared" si="81"/>
        <v/>
      </c>
      <c r="EX12" s="39" t="str">
        <f t="shared" si="81"/>
        <v/>
      </c>
      <c r="EY12" s="39" t="str">
        <f t="shared" si="81"/>
        <v/>
      </c>
      <c r="EZ12" s="39" t="str">
        <f t="shared" si="81"/>
        <v/>
      </c>
      <c r="FA12" s="39" t="str">
        <f t="shared" si="81"/>
        <v/>
      </c>
      <c r="FB12" s="39" t="str">
        <f t="shared" si="81"/>
        <v/>
      </c>
      <c r="FC12" s="39" t="str">
        <f t="shared" si="81"/>
        <v/>
      </c>
      <c r="FD12" s="39" t="str">
        <f t="shared" si="81"/>
        <v/>
      </c>
      <c r="FE12" s="39" t="str">
        <f t="shared" si="81"/>
        <v/>
      </c>
      <c r="FF12" s="39" t="str">
        <f t="shared" si="81"/>
        <v/>
      </c>
      <c r="FG12" s="39" t="str">
        <f t="shared" si="81"/>
        <v/>
      </c>
      <c r="FH12" s="39" t="str">
        <f t="shared" si="81"/>
        <v/>
      </c>
      <c r="FI12" s="39" t="str">
        <f t="shared" si="81"/>
        <v/>
      </c>
      <c r="FJ12" s="39" t="str">
        <f t="shared" si="81"/>
        <v/>
      </c>
      <c r="FK12" s="40" t="str">
        <f t="shared" si="81"/>
        <v/>
      </c>
      <c r="FL12" s="47">
        <f t="shared" si="22"/>
        <v>0</v>
      </c>
      <c r="FM12" s="41" t="str">
        <f t="shared" ref="FM12:GF12" si="82">IF(E12="B",E40,"")</f>
        <v/>
      </c>
      <c r="FN12" s="39">
        <f t="shared" si="82"/>
        <v>0</v>
      </c>
      <c r="FO12" s="39">
        <f t="shared" si="82"/>
        <v>2</v>
      </c>
      <c r="FP12" s="39" t="str">
        <f t="shared" si="82"/>
        <v/>
      </c>
      <c r="FQ12" s="39" t="str">
        <f t="shared" si="82"/>
        <v/>
      </c>
      <c r="FR12" s="39" t="str">
        <f t="shared" si="82"/>
        <v/>
      </c>
      <c r="FS12" s="39" t="str">
        <f t="shared" si="82"/>
        <v/>
      </c>
      <c r="FT12" s="39">
        <f t="shared" si="82"/>
        <v>4</v>
      </c>
      <c r="FU12" s="39">
        <f t="shared" si="82"/>
        <v>0</v>
      </c>
      <c r="FV12" s="39" t="str">
        <f t="shared" si="82"/>
        <v/>
      </c>
      <c r="FW12" s="39" t="str">
        <f t="shared" si="82"/>
        <v/>
      </c>
      <c r="FX12" s="50" t="str">
        <f t="shared" si="82"/>
        <v/>
      </c>
      <c r="FY12" s="50" t="str">
        <f t="shared" si="82"/>
        <v/>
      </c>
      <c r="FZ12" s="50" t="str">
        <f t="shared" si="82"/>
        <v/>
      </c>
      <c r="GA12" s="50" t="str">
        <f t="shared" si="82"/>
        <v/>
      </c>
      <c r="GB12" s="50" t="str">
        <f t="shared" si="82"/>
        <v/>
      </c>
      <c r="GC12" s="50" t="str">
        <f t="shared" si="82"/>
        <v/>
      </c>
      <c r="GD12" s="50" t="str">
        <f t="shared" si="82"/>
        <v/>
      </c>
      <c r="GE12" s="50">
        <f t="shared" si="82"/>
        <v>0</v>
      </c>
      <c r="GF12" s="70" t="str">
        <f t="shared" si="82"/>
        <v/>
      </c>
      <c r="GG12" s="47">
        <f t="shared" si="24"/>
        <v>6</v>
      </c>
      <c r="GH12" s="41" t="str">
        <f t="shared" ref="GH12:HA12" si="83">IF(E12="P",E40,"")</f>
        <v/>
      </c>
      <c r="GI12" s="39" t="str">
        <f t="shared" si="83"/>
        <v/>
      </c>
      <c r="GJ12" s="39" t="str">
        <f t="shared" si="83"/>
        <v/>
      </c>
      <c r="GK12" s="39" t="str">
        <f t="shared" si="83"/>
        <v/>
      </c>
      <c r="GL12" s="39" t="str">
        <f t="shared" si="83"/>
        <v/>
      </c>
      <c r="GM12" s="39" t="str">
        <f t="shared" si="83"/>
        <v/>
      </c>
      <c r="GN12" s="39" t="str">
        <f t="shared" si="83"/>
        <v/>
      </c>
      <c r="GO12" s="39" t="str">
        <f t="shared" si="83"/>
        <v/>
      </c>
      <c r="GP12" s="39" t="str">
        <f t="shared" si="83"/>
        <v/>
      </c>
      <c r="GQ12" s="39" t="str">
        <f t="shared" si="83"/>
        <v/>
      </c>
      <c r="GR12" s="39" t="str">
        <f t="shared" si="83"/>
        <v/>
      </c>
      <c r="GS12" s="50" t="str">
        <f t="shared" si="83"/>
        <v/>
      </c>
      <c r="GT12" s="50" t="str">
        <f t="shared" si="83"/>
        <v/>
      </c>
      <c r="GU12" s="50" t="str">
        <f t="shared" si="83"/>
        <v/>
      </c>
      <c r="GV12" s="50" t="str">
        <f t="shared" si="83"/>
        <v/>
      </c>
      <c r="GW12" s="50" t="str">
        <f t="shared" si="83"/>
        <v/>
      </c>
      <c r="GX12" s="50" t="str">
        <f t="shared" si="83"/>
        <v/>
      </c>
      <c r="GY12" s="50" t="str">
        <f t="shared" si="83"/>
        <v/>
      </c>
      <c r="GZ12" s="50" t="str">
        <f t="shared" si="83"/>
        <v/>
      </c>
      <c r="HA12" s="70" t="str">
        <f t="shared" si="83"/>
        <v/>
      </c>
      <c r="HB12" s="47">
        <f t="shared" si="26"/>
        <v>0</v>
      </c>
    </row>
    <row r="13" spans="1:210" s="2" customFormat="1" ht="21.75" customHeight="1" thickBot="1">
      <c r="A13" s="214">
        <f ca="1">('Game Summary'!B13)</f>
        <v>808</v>
      </c>
      <c r="B13" s="610" t="str">
        <f ca="1">('Game Summary'!C13)</f>
        <v>KA-POWSKI</v>
      </c>
      <c r="C13" s="611"/>
      <c r="D13" s="612"/>
      <c r="E13" s="230" t="s">
        <v>172</v>
      </c>
      <c r="F13" s="218"/>
      <c r="G13" s="218"/>
      <c r="H13" s="218"/>
      <c r="I13" s="218"/>
      <c r="J13" s="218" t="s">
        <v>172</v>
      </c>
      <c r="K13" s="218" t="s">
        <v>172</v>
      </c>
      <c r="L13" s="218"/>
      <c r="M13" s="218"/>
      <c r="N13" s="218" t="s">
        <v>172</v>
      </c>
      <c r="O13" s="218" t="s">
        <v>172</v>
      </c>
      <c r="P13" s="218" t="s">
        <v>172</v>
      </c>
      <c r="Q13" s="231"/>
      <c r="R13" s="231"/>
      <c r="S13" s="231" t="s">
        <v>172</v>
      </c>
      <c r="T13" s="231"/>
      <c r="U13" s="231"/>
      <c r="V13" s="231" t="s">
        <v>172</v>
      </c>
      <c r="W13" s="231"/>
      <c r="X13" s="219" t="s">
        <v>175</v>
      </c>
      <c r="Z13" s="41" t="str">
        <f t="shared" ref="Z13:AS13" si="84">IF(E13="J",E20,"")</f>
        <v/>
      </c>
      <c r="AA13" s="39" t="str">
        <f t="shared" si="84"/>
        <v/>
      </c>
      <c r="AB13" s="39" t="str">
        <f t="shared" si="84"/>
        <v/>
      </c>
      <c r="AC13" s="39" t="str">
        <f t="shared" si="84"/>
        <v/>
      </c>
      <c r="AD13" s="39" t="str">
        <f t="shared" si="84"/>
        <v/>
      </c>
      <c r="AE13" s="39" t="str">
        <f t="shared" si="84"/>
        <v/>
      </c>
      <c r="AF13" s="39" t="str">
        <f t="shared" si="84"/>
        <v/>
      </c>
      <c r="AG13" s="39" t="str">
        <f t="shared" si="84"/>
        <v/>
      </c>
      <c r="AH13" s="39" t="str">
        <f t="shared" si="84"/>
        <v/>
      </c>
      <c r="AI13" s="39" t="str">
        <f t="shared" si="84"/>
        <v/>
      </c>
      <c r="AJ13" s="39" t="str">
        <f t="shared" si="84"/>
        <v/>
      </c>
      <c r="AK13" s="50" t="str">
        <f t="shared" si="84"/>
        <v/>
      </c>
      <c r="AL13" s="50" t="str">
        <f t="shared" si="84"/>
        <v/>
      </c>
      <c r="AM13" s="50" t="str">
        <f t="shared" si="84"/>
        <v/>
      </c>
      <c r="AN13" s="50" t="str">
        <f t="shared" si="84"/>
        <v/>
      </c>
      <c r="AO13" s="50" t="str">
        <f t="shared" si="84"/>
        <v/>
      </c>
      <c r="AP13" s="50" t="str">
        <f t="shared" si="84"/>
        <v/>
      </c>
      <c r="AQ13" s="50" t="str">
        <f t="shared" si="84"/>
        <v/>
      </c>
      <c r="AR13" s="50" t="str">
        <f t="shared" si="84"/>
        <v/>
      </c>
      <c r="AS13" s="70" t="str">
        <f t="shared" si="84"/>
        <v/>
      </c>
      <c r="AT13" s="47">
        <f t="shared" si="1"/>
        <v>0</v>
      </c>
      <c r="AU13" s="41" t="str">
        <f t="shared" ref="AU13:BN13" si="85">IF(E13="LJ",E20,"")</f>
        <v/>
      </c>
      <c r="AV13" s="39" t="str">
        <f t="shared" si="85"/>
        <v/>
      </c>
      <c r="AW13" s="39" t="str">
        <f t="shared" si="85"/>
        <v/>
      </c>
      <c r="AX13" s="39" t="str">
        <f t="shared" si="85"/>
        <v/>
      </c>
      <c r="AY13" s="39" t="str">
        <f t="shared" si="85"/>
        <v/>
      </c>
      <c r="AZ13" s="39" t="str">
        <f t="shared" si="85"/>
        <v/>
      </c>
      <c r="BA13" s="39" t="str">
        <f t="shared" si="85"/>
        <v/>
      </c>
      <c r="BB13" s="39" t="str">
        <f t="shared" si="85"/>
        <v/>
      </c>
      <c r="BC13" s="39" t="str">
        <f t="shared" si="85"/>
        <v/>
      </c>
      <c r="BD13" s="39" t="str">
        <f t="shared" si="85"/>
        <v/>
      </c>
      <c r="BE13" s="39" t="str">
        <f t="shared" si="85"/>
        <v/>
      </c>
      <c r="BF13" s="39" t="str">
        <f t="shared" si="85"/>
        <v/>
      </c>
      <c r="BG13" s="39" t="str">
        <f t="shared" si="85"/>
        <v/>
      </c>
      <c r="BH13" s="39" t="str">
        <f t="shared" si="85"/>
        <v/>
      </c>
      <c r="BI13" s="39" t="str">
        <f t="shared" si="85"/>
        <v/>
      </c>
      <c r="BJ13" s="39" t="str">
        <f t="shared" si="85"/>
        <v/>
      </c>
      <c r="BK13" s="39" t="str">
        <f t="shared" si="85"/>
        <v/>
      </c>
      <c r="BL13" s="39" t="str">
        <f t="shared" si="85"/>
        <v/>
      </c>
      <c r="BM13" s="39" t="str">
        <f t="shared" si="85"/>
        <v/>
      </c>
      <c r="BN13" s="40">
        <f t="shared" si="85"/>
        <v>0</v>
      </c>
      <c r="BO13" s="47">
        <f t="shared" si="3"/>
        <v>0</v>
      </c>
      <c r="BP13" s="41">
        <f t="shared" ref="BP13:CI13" si="86">IF(E13="B",E20,"")</f>
        <v>15</v>
      </c>
      <c r="BQ13" s="39" t="str">
        <f t="shared" si="86"/>
        <v/>
      </c>
      <c r="BR13" s="39" t="str">
        <f t="shared" si="86"/>
        <v/>
      </c>
      <c r="BS13" s="39" t="str">
        <f t="shared" si="86"/>
        <v/>
      </c>
      <c r="BT13" s="39" t="str">
        <f t="shared" si="86"/>
        <v/>
      </c>
      <c r="BU13" s="39">
        <f t="shared" si="86"/>
        <v>0</v>
      </c>
      <c r="BV13" s="39">
        <f t="shared" si="86"/>
        <v>9</v>
      </c>
      <c r="BW13" s="39" t="str">
        <f t="shared" si="86"/>
        <v/>
      </c>
      <c r="BX13" s="39" t="str">
        <f t="shared" si="86"/>
        <v/>
      </c>
      <c r="BY13" s="39">
        <f t="shared" si="86"/>
        <v>4</v>
      </c>
      <c r="BZ13" s="39">
        <f t="shared" si="86"/>
        <v>0</v>
      </c>
      <c r="CA13" s="50">
        <f t="shared" si="86"/>
        <v>0</v>
      </c>
      <c r="CB13" s="50" t="str">
        <f t="shared" si="86"/>
        <v/>
      </c>
      <c r="CC13" s="50" t="str">
        <f t="shared" si="86"/>
        <v/>
      </c>
      <c r="CD13" s="50">
        <f t="shared" si="86"/>
        <v>0</v>
      </c>
      <c r="CE13" s="50" t="str">
        <f t="shared" si="86"/>
        <v/>
      </c>
      <c r="CF13" s="50" t="str">
        <f t="shared" si="86"/>
        <v/>
      </c>
      <c r="CG13" s="50">
        <f t="shared" si="86"/>
        <v>9</v>
      </c>
      <c r="CH13" s="50" t="str">
        <f t="shared" si="86"/>
        <v/>
      </c>
      <c r="CI13" s="70" t="str">
        <f t="shared" si="86"/>
        <v/>
      </c>
      <c r="CJ13" s="47">
        <f t="shared" si="5"/>
        <v>37</v>
      </c>
      <c r="CK13" s="41" t="str">
        <f t="shared" ref="CK13:DD13" si="87">IF(E13="P",E20,"")</f>
        <v/>
      </c>
      <c r="CL13" s="39" t="str">
        <f t="shared" si="87"/>
        <v/>
      </c>
      <c r="CM13" s="39" t="str">
        <f t="shared" si="87"/>
        <v/>
      </c>
      <c r="CN13" s="39" t="str">
        <f t="shared" si="87"/>
        <v/>
      </c>
      <c r="CO13" s="39" t="str">
        <f t="shared" si="87"/>
        <v/>
      </c>
      <c r="CP13" s="39" t="str">
        <f t="shared" si="87"/>
        <v/>
      </c>
      <c r="CQ13" s="39" t="str">
        <f t="shared" si="87"/>
        <v/>
      </c>
      <c r="CR13" s="39" t="str">
        <f t="shared" si="87"/>
        <v/>
      </c>
      <c r="CS13" s="39" t="str">
        <f t="shared" si="87"/>
        <v/>
      </c>
      <c r="CT13" s="39" t="str">
        <f t="shared" si="87"/>
        <v/>
      </c>
      <c r="CU13" s="39" t="str">
        <f t="shared" si="87"/>
        <v/>
      </c>
      <c r="CV13" s="39" t="str">
        <f t="shared" si="87"/>
        <v/>
      </c>
      <c r="CW13" s="39" t="str">
        <f t="shared" si="87"/>
        <v/>
      </c>
      <c r="CX13" s="39" t="str">
        <f t="shared" si="87"/>
        <v/>
      </c>
      <c r="CY13" s="39" t="str">
        <f t="shared" si="87"/>
        <v/>
      </c>
      <c r="CZ13" s="39" t="str">
        <f t="shared" si="87"/>
        <v/>
      </c>
      <c r="DA13" s="39" t="str">
        <f t="shared" si="87"/>
        <v/>
      </c>
      <c r="DB13" s="39" t="str">
        <f t="shared" si="87"/>
        <v/>
      </c>
      <c r="DC13" s="39" t="str">
        <f t="shared" si="87"/>
        <v/>
      </c>
      <c r="DD13" s="70" t="str">
        <f t="shared" si="87"/>
        <v/>
      </c>
      <c r="DE13" s="47">
        <f t="shared" si="7"/>
        <v>0</v>
      </c>
      <c r="DG13" s="55">
        <f t="shared" si="8"/>
        <v>1</v>
      </c>
      <c r="DH13" s="60">
        <f t="shared" si="9"/>
        <v>0</v>
      </c>
      <c r="DI13" s="60">
        <f t="shared" si="10"/>
        <v>8</v>
      </c>
      <c r="DJ13" s="65">
        <f t="shared" si="11"/>
        <v>8</v>
      </c>
      <c r="DK13" s="61">
        <f>(SUM(DG13:DI13)/COUNT(E19:X19))</f>
        <v>0.45</v>
      </c>
      <c r="DL13" s="71">
        <f t="shared" si="31"/>
        <v>1</v>
      </c>
      <c r="DM13" s="68">
        <f t="shared" si="12"/>
        <v>1</v>
      </c>
      <c r="DN13" s="93">
        <f t="shared" si="13"/>
        <v>0</v>
      </c>
      <c r="DO13" s="69">
        <f t="shared" si="14"/>
        <v>0</v>
      </c>
      <c r="DP13" s="47">
        <f t="shared" si="15"/>
        <v>0</v>
      </c>
      <c r="DQ13" s="47">
        <f t="shared" si="16"/>
        <v>37</v>
      </c>
      <c r="DR13" s="47">
        <f t="shared" si="17"/>
        <v>11</v>
      </c>
      <c r="DS13" s="47">
        <f>SUM((DQ13/DJ13)-(D2))</f>
        <v>1.8250000000000002</v>
      </c>
      <c r="DT13" s="47">
        <f>SUM((DR13/DJ13)-(D22))</f>
        <v>7.4999999999999956E-2</v>
      </c>
      <c r="DU13" s="78">
        <f t="shared" si="18"/>
        <v>1.7500000000000002</v>
      </c>
      <c r="DW13" s="41" t="str">
        <f>IF(E13="J",SUM((E20)-(E40)),"")</f>
        <v/>
      </c>
      <c r="DX13" s="39" t="str">
        <f t="shared" ref="DX13:EP13" si="88">IF(F13="J",SUM((F20)-(F40)),"")</f>
        <v/>
      </c>
      <c r="DY13" s="39" t="str">
        <f t="shared" si="88"/>
        <v/>
      </c>
      <c r="DZ13" s="39" t="str">
        <f t="shared" si="88"/>
        <v/>
      </c>
      <c r="EA13" s="39" t="str">
        <f t="shared" si="88"/>
        <v/>
      </c>
      <c r="EB13" s="39" t="str">
        <f t="shared" si="88"/>
        <v/>
      </c>
      <c r="EC13" s="39" t="str">
        <f t="shared" si="88"/>
        <v/>
      </c>
      <c r="ED13" s="39" t="str">
        <f t="shared" si="88"/>
        <v/>
      </c>
      <c r="EE13" s="39" t="str">
        <f t="shared" si="88"/>
        <v/>
      </c>
      <c r="EF13" s="39" t="str">
        <f t="shared" si="88"/>
        <v/>
      </c>
      <c r="EG13" s="39" t="str">
        <f t="shared" si="88"/>
        <v/>
      </c>
      <c r="EH13" s="39" t="str">
        <f t="shared" si="88"/>
        <v/>
      </c>
      <c r="EI13" s="39" t="str">
        <f t="shared" si="88"/>
        <v/>
      </c>
      <c r="EJ13" s="39" t="str">
        <f t="shared" si="88"/>
        <v/>
      </c>
      <c r="EK13" s="39" t="str">
        <f t="shared" si="88"/>
        <v/>
      </c>
      <c r="EL13" s="39" t="str">
        <f t="shared" si="88"/>
        <v/>
      </c>
      <c r="EM13" s="39" t="str">
        <f t="shared" si="88"/>
        <v/>
      </c>
      <c r="EN13" s="39" t="str">
        <f t="shared" si="88"/>
        <v/>
      </c>
      <c r="EO13" s="39" t="str">
        <f t="shared" si="88"/>
        <v/>
      </c>
      <c r="EP13" s="40" t="str">
        <f t="shared" si="88"/>
        <v/>
      </c>
      <c r="EQ13" s="47">
        <f t="shared" si="20"/>
        <v>0</v>
      </c>
      <c r="ER13" s="41" t="str">
        <f>IF(E13="LJ",SUM((E20)-(E40)),"")</f>
        <v/>
      </c>
      <c r="ES13" s="39" t="str">
        <f t="shared" ref="ES13:FK13" si="89">IF(F13="LJ",SUM((F20)-(F40)),"")</f>
        <v/>
      </c>
      <c r="ET13" s="39" t="str">
        <f t="shared" si="89"/>
        <v/>
      </c>
      <c r="EU13" s="39" t="str">
        <f t="shared" si="89"/>
        <v/>
      </c>
      <c r="EV13" s="39" t="str">
        <f t="shared" si="89"/>
        <v/>
      </c>
      <c r="EW13" s="39" t="str">
        <f t="shared" si="89"/>
        <v/>
      </c>
      <c r="EX13" s="39" t="str">
        <f t="shared" si="89"/>
        <v/>
      </c>
      <c r="EY13" s="39" t="str">
        <f t="shared" si="89"/>
        <v/>
      </c>
      <c r="EZ13" s="39" t="str">
        <f t="shared" si="89"/>
        <v/>
      </c>
      <c r="FA13" s="39" t="str">
        <f t="shared" si="89"/>
        <v/>
      </c>
      <c r="FB13" s="39" t="str">
        <f t="shared" si="89"/>
        <v/>
      </c>
      <c r="FC13" s="39" t="str">
        <f t="shared" si="89"/>
        <v/>
      </c>
      <c r="FD13" s="39" t="str">
        <f t="shared" si="89"/>
        <v/>
      </c>
      <c r="FE13" s="39" t="str">
        <f t="shared" si="89"/>
        <v/>
      </c>
      <c r="FF13" s="39" t="str">
        <f t="shared" si="89"/>
        <v/>
      </c>
      <c r="FG13" s="39" t="str">
        <f t="shared" si="89"/>
        <v/>
      </c>
      <c r="FH13" s="39" t="str">
        <f t="shared" si="89"/>
        <v/>
      </c>
      <c r="FI13" s="39" t="str">
        <f t="shared" si="89"/>
        <v/>
      </c>
      <c r="FJ13" s="39" t="str">
        <f t="shared" si="89"/>
        <v/>
      </c>
      <c r="FK13" s="40">
        <f t="shared" si="89"/>
        <v>0</v>
      </c>
      <c r="FL13" s="47">
        <f t="shared" si="22"/>
        <v>0</v>
      </c>
      <c r="FM13" s="41">
        <f t="shared" ref="FM13:GF13" si="90">IF(E13="B",E40,"")</f>
        <v>0</v>
      </c>
      <c r="FN13" s="39" t="str">
        <f t="shared" si="90"/>
        <v/>
      </c>
      <c r="FO13" s="39" t="str">
        <f t="shared" si="90"/>
        <v/>
      </c>
      <c r="FP13" s="39" t="str">
        <f t="shared" si="90"/>
        <v/>
      </c>
      <c r="FQ13" s="39" t="str">
        <f t="shared" si="90"/>
        <v/>
      </c>
      <c r="FR13" s="39">
        <f t="shared" si="90"/>
        <v>3</v>
      </c>
      <c r="FS13" s="39">
        <f t="shared" si="90"/>
        <v>0</v>
      </c>
      <c r="FT13" s="39" t="str">
        <f t="shared" si="90"/>
        <v/>
      </c>
      <c r="FU13" s="39" t="str">
        <f t="shared" si="90"/>
        <v/>
      </c>
      <c r="FV13" s="39">
        <f t="shared" si="90"/>
        <v>0</v>
      </c>
      <c r="FW13" s="39">
        <f t="shared" si="90"/>
        <v>0</v>
      </c>
      <c r="FX13" s="50">
        <f t="shared" si="90"/>
        <v>4</v>
      </c>
      <c r="FY13" s="50" t="str">
        <f t="shared" si="90"/>
        <v/>
      </c>
      <c r="FZ13" s="50" t="str">
        <f t="shared" si="90"/>
        <v/>
      </c>
      <c r="GA13" s="50">
        <f t="shared" si="90"/>
        <v>0</v>
      </c>
      <c r="GB13" s="50" t="str">
        <f t="shared" si="90"/>
        <v/>
      </c>
      <c r="GC13" s="50" t="str">
        <f t="shared" si="90"/>
        <v/>
      </c>
      <c r="GD13" s="50">
        <f t="shared" si="90"/>
        <v>4</v>
      </c>
      <c r="GE13" s="50" t="str">
        <f t="shared" si="90"/>
        <v/>
      </c>
      <c r="GF13" s="70" t="str">
        <f t="shared" si="90"/>
        <v/>
      </c>
      <c r="GG13" s="47">
        <f t="shared" si="24"/>
        <v>11</v>
      </c>
      <c r="GH13" s="41" t="str">
        <f t="shared" ref="GH13:HA13" si="91">IF(E13="P",E40,"")</f>
        <v/>
      </c>
      <c r="GI13" s="39" t="str">
        <f t="shared" si="91"/>
        <v/>
      </c>
      <c r="GJ13" s="39" t="str">
        <f t="shared" si="91"/>
        <v/>
      </c>
      <c r="GK13" s="39" t="str">
        <f t="shared" si="91"/>
        <v/>
      </c>
      <c r="GL13" s="39" t="str">
        <f t="shared" si="91"/>
        <v/>
      </c>
      <c r="GM13" s="39" t="str">
        <f t="shared" si="91"/>
        <v/>
      </c>
      <c r="GN13" s="39" t="str">
        <f t="shared" si="91"/>
        <v/>
      </c>
      <c r="GO13" s="39" t="str">
        <f t="shared" si="91"/>
        <v/>
      </c>
      <c r="GP13" s="39" t="str">
        <f t="shared" si="91"/>
        <v/>
      </c>
      <c r="GQ13" s="39" t="str">
        <f t="shared" si="91"/>
        <v/>
      </c>
      <c r="GR13" s="39" t="str">
        <f t="shared" si="91"/>
        <v/>
      </c>
      <c r="GS13" s="50" t="str">
        <f t="shared" si="91"/>
        <v/>
      </c>
      <c r="GT13" s="50" t="str">
        <f t="shared" si="91"/>
        <v/>
      </c>
      <c r="GU13" s="50" t="str">
        <f t="shared" si="91"/>
        <v/>
      </c>
      <c r="GV13" s="50" t="str">
        <f t="shared" si="91"/>
        <v/>
      </c>
      <c r="GW13" s="50" t="str">
        <f t="shared" si="91"/>
        <v/>
      </c>
      <c r="GX13" s="50" t="str">
        <f t="shared" si="91"/>
        <v/>
      </c>
      <c r="GY13" s="50" t="str">
        <f t="shared" si="91"/>
        <v/>
      </c>
      <c r="GZ13" s="50" t="str">
        <f t="shared" si="91"/>
        <v/>
      </c>
      <c r="HA13" s="70" t="str">
        <f t="shared" si="91"/>
        <v/>
      </c>
      <c r="HB13" s="47">
        <f t="shared" si="26"/>
        <v>0</v>
      </c>
    </row>
    <row r="14" spans="1:210" s="2" customFormat="1" ht="21.75" customHeight="1" thickBot="1">
      <c r="A14" s="214">
        <f ca="1">('Game Summary'!B14)</f>
        <v>1837</v>
      </c>
      <c r="B14" s="610" t="str">
        <f ca="1">('Game Summary'!C14)</f>
        <v>JANE DEERE</v>
      </c>
      <c r="C14" s="611"/>
      <c r="D14" s="612"/>
      <c r="E14" s="230"/>
      <c r="F14" s="218" t="s">
        <v>172</v>
      </c>
      <c r="G14" s="218" t="s">
        <v>172</v>
      </c>
      <c r="H14" s="218"/>
      <c r="I14" s="218"/>
      <c r="J14" s="218"/>
      <c r="K14" s="218"/>
      <c r="L14" s="218"/>
      <c r="M14" s="218"/>
      <c r="N14" s="218"/>
      <c r="O14" s="218"/>
      <c r="P14" s="218"/>
      <c r="Q14" s="231"/>
      <c r="R14" s="231"/>
      <c r="S14" s="231" t="s">
        <v>172</v>
      </c>
      <c r="T14" s="231"/>
      <c r="U14" s="231"/>
      <c r="V14" s="231"/>
      <c r="W14" s="231"/>
      <c r="X14" s="219"/>
      <c r="Z14" s="41" t="str">
        <f t="shared" ref="Z14:AS14" si="92">IF(E14="J",E20,"")</f>
        <v/>
      </c>
      <c r="AA14" s="39" t="str">
        <f t="shared" si="92"/>
        <v/>
      </c>
      <c r="AB14" s="39" t="str">
        <f t="shared" si="92"/>
        <v/>
      </c>
      <c r="AC14" s="39" t="str">
        <f t="shared" si="92"/>
        <v/>
      </c>
      <c r="AD14" s="39" t="str">
        <f t="shared" si="92"/>
        <v/>
      </c>
      <c r="AE14" s="39" t="str">
        <f t="shared" si="92"/>
        <v/>
      </c>
      <c r="AF14" s="39" t="str">
        <f t="shared" si="92"/>
        <v/>
      </c>
      <c r="AG14" s="39" t="str">
        <f t="shared" si="92"/>
        <v/>
      </c>
      <c r="AH14" s="39" t="str">
        <f t="shared" si="92"/>
        <v/>
      </c>
      <c r="AI14" s="39" t="str">
        <f t="shared" si="92"/>
        <v/>
      </c>
      <c r="AJ14" s="39" t="str">
        <f t="shared" si="92"/>
        <v/>
      </c>
      <c r="AK14" s="50" t="str">
        <f t="shared" si="92"/>
        <v/>
      </c>
      <c r="AL14" s="50" t="str">
        <f t="shared" si="92"/>
        <v/>
      </c>
      <c r="AM14" s="50" t="str">
        <f t="shared" si="92"/>
        <v/>
      </c>
      <c r="AN14" s="50" t="str">
        <f t="shared" si="92"/>
        <v/>
      </c>
      <c r="AO14" s="50" t="str">
        <f t="shared" si="92"/>
        <v/>
      </c>
      <c r="AP14" s="50" t="str">
        <f t="shared" si="92"/>
        <v/>
      </c>
      <c r="AQ14" s="50" t="str">
        <f t="shared" si="92"/>
        <v/>
      </c>
      <c r="AR14" s="50" t="str">
        <f t="shared" si="92"/>
        <v/>
      </c>
      <c r="AS14" s="70" t="str">
        <f t="shared" si="92"/>
        <v/>
      </c>
      <c r="AT14" s="47">
        <f t="shared" si="1"/>
        <v>0</v>
      </c>
      <c r="AU14" s="41" t="str">
        <f t="shared" ref="AU14:BN14" si="93">IF(E14="LJ",E20,"")</f>
        <v/>
      </c>
      <c r="AV14" s="39" t="str">
        <f t="shared" si="93"/>
        <v/>
      </c>
      <c r="AW14" s="39" t="str">
        <f t="shared" si="93"/>
        <v/>
      </c>
      <c r="AX14" s="39" t="str">
        <f t="shared" si="93"/>
        <v/>
      </c>
      <c r="AY14" s="39" t="str">
        <f t="shared" si="93"/>
        <v/>
      </c>
      <c r="AZ14" s="39" t="str">
        <f t="shared" si="93"/>
        <v/>
      </c>
      <c r="BA14" s="39" t="str">
        <f t="shared" si="93"/>
        <v/>
      </c>
      <c r="BB14" s="39" t="str">
        <f t="shared" si="93"/>
        <v/>
      </c>
      <c r="BC14" s="39" t="str">
        <f t="shared" si="93"/>
        <v/>
      </c>
      <c r="BD14" s="39" t="str">
        <f t="shared" si="93"/>
        <v/>
      </c>
      <c r="BE14" s="39" t="str">
        <f t="shared" si="93"/>
        <v/>
      </c>
      <c r="BF14" s="39" t="str">
        <f t="shared" si="93"/>
        <v/>
      </c>
      <c r="BG14" s="39" t="str">
        <f t="shared" si="93"/>
        <v/>
      </c>
      <c r="BH14" s="39" t="str">
        <f t="shared" si="93"/>
        <v/>
      </c>
      <c r="BI14" s="39" t="str">
        <f t="shared" si="93"/>
        <v/>
      </c>
      <c r="BJ14" s="39" t="str">
        <f t="shared" si="93"/>
        <v/>
      </c>
      <c r="BK14" s="39" t="str">
        <f t="shared" si="93"/>
        <v/>
      </c>
      <c r="BL14" s="39" t="str">
        <f t="shared" si="93"/>
        <v/>
      </c>
      <c r="BM14" s="39" t="str">
        <f t="shared" si="93"/>
        <v/>
      </c>
      <c r="BN14" s="40" t="str">
        <f t="shared" si="93"/>
        <v/>
      </c>
      <c r="BO14" s="47">
        <f t="shared" si="3"/>
        <v>0</v>
      </c>
      <c r="BP14" s="41" t="str">
        <f t="shared" ref="BP14:CI14" si="94">IF(E14="B",E20,"")</f>
        <v/>
      </c>
      <c r="BQ14" s="39">
        <f t="shared" si="94"/>
        <v>1</v>
      </c>
      <c r="BR14" s="39">
        <f t="shared" si="94"/>
        <v>2</v>
      </c>
      <c r="BS14" s="39" t="str">
        <f t="shared" si="94"/>
        <v/>
      </c>
      <c r="BT14" s="39" t="str">
        <f t="shared" si="94"/>
        <v/>
      </c>
      <c r="BU14" s="39" t="str">
        <f t="shared" si="94"/>
        <v/>
      </c>
      <c r="BV14" s="39" t="str">
        <f t="shared" si="94"/>
        <v/>
      </c>
      <c r="BW14" s="39" t="str">
        <f t="shared" si="94"/>
        <v/>
      </c>
      <c r="BX14" s="39" t="str">
        <f t="shared" si="94"/>
        <v/>
      </c>
      <c r="BY14" s="39" t="str">
        <f t="shared" si="94"/>
        <v/>
      </c>
      <c r="BZ14" s="39" t="str">
        <f t="shared" si="94"/>
        <v/>
      </c>
      <c r="CA14" s="50" t="str">
        <f t="shared" si="94"/>
        <v/>
      </c>
      <c r="CB14" s="50" t="str">
        <f t="shared" si="94"/>
        <v/>
      </c>
      <c r="CC14" s="50" t="str">
        <f t="shared" si="94"/>
        <v/>
      </c>
      <c r="CD14" s="50">
        <f t="shared" si="94"/>
        <v>0</v>
      </c>
      <c r="CE14" s="50" t="str">
        <f t="shared" si="94"/>
        <v/>
      </c>
      <c r="CF14" s="50" t="str">
        <f t="shared" si="94"/>
        <v/>
      </c>
      <c r="CG14" s="50" t="str">
        <f t="shared" si="94"/>
        <v/>
      </c>
      <c r="CH14" s="50" t="str">
        <f t="shared" si="94"/>
        <v/>
      </c>
      <c r="CI14" s="70" t="str">
        <f t="shared" si="94"/>
        <v/>
      </c>
      <c r="CJ14" s="47">
        <f t="shared" si="5"/>
        <v>3</v>
      </c>
      <c r="CK14" s="41" t="str">
        <f t="shared" ref="CK14:DD14" si="95">IF(E14="P",E20,"")</f>
        <v/>
      </c>
      <c r="CL14" s="39" t="str">
        <f t="shared" si="95"/>
        <v/>
      </c>
      <c r="CM14" s="39" t="str">
        <f t="shared" si="95"/>
        <v/>
      </c>
      <c r="CN14" s="39" t="str">
        <f t="shared" si="95"/>
        <v/>
      </c>
      <c r="CO14" s="39" t="str">
        <f t="shared" si="95"/>
        <v/>
      </c>
      <c r="CP14" s="39" t="str">
        <f t="shared" si="95"/>
        <v/>
      </c>
      <c r="CQ14" s="39" t="str">
        <f t="shared" si="95"/>
        <v/>
      </c>
      <c r="CR14" s="39" t="str">
        <f t="shared" si="95"/>
        <v/>
      </c>
      <c r="CS14" s="39" t="str">
        <f t="shared" si="95"/>
        <v/>
      </c>
      <c r="CT14" s="39" t="str">
        <f t="shared" si="95"/>
        <v/>
      </c>
      <c r="CU14" s="39" t="str">
        <f t="shared" si="95"/>
        <v/>
      </c>
      <c r="CV14" s="39" t="str">
        <f t="shared" si="95"/>
        <v/>
      </c>
      <c r="CW14" s="39" t="str">
        <f t="shared" si="95"/>
        <v/>
      </c>
      <c r="CX14" s="39" t="str">
        <f t="shared" si="95"/>
        <v/>
      </c>
      <c r="CY14" s="39" t="str">
        <f t="shared" si="95"/>
        <v/>
      </c>
      <c r="CZ14" s="39" t="str">
        <f t="shared" si="95"/>
        <v/>
      </c>
      <c r="DA14" s="39" t="str">
        <f t="shared" si="95"/>
        <v/>
      </c>
      <c r="DB14" s="39" t="str">
        <f t="shared" si="95"/>
        <v/>
      </c>
      <c r="DC14" s="39" t="str">
        <f t="shared" si="95"/>
        <v/>
      </c>
      <c r="DD14" s="70" t="str">
        <f t="shared" si="95"/>
        <v/>
      </c>
      <c r="DE14" s="47">
        <f t="shared" si="7"/>
        <v>0</v>
      </c>
      <c r="DG14" s="55">
        <f t="shared" si="8"/>
        <v>0</v>
      </c>
      <c r="DH14" s="60">
        <f t="shared" si="9"/>
        <v>0</v>
      </c>
      <c r="DI14" s="60">
        <f t="shared" si="10"/>
        <v>3</v>
      </c>
      <c r="DJ14" s="65">
        <f t="shared" si="11"/>
        <v>3</v>
      </c>
      <c r="DK14" s="61">
        <f>(SUM(DG14:DI14)/COUNT(E19:X19))</f>
        <v>0.15</v>
      </c>
      <c r="DL14" s="71">
        <f t="shared" si="31"/>
        <v>0</v>
      </c>
      <c r="DM14" s="68" t="e">
        <f t="shared" si="12"/>
        <v>#DIV/0!</v>
      </c>
      <c r="DN14" s="94">
        <f t="shared" si="13"/>
        <v>0</v>
      </c>
      <c r="DO14" s="69" t="e">
        <f t="shared" si="14"/>
        <v>#DIV/0!</v>
      </c>
      <c r="DP14" s="47">
        <f t="shared" si="15"/>
        <v>0</v>
      </c>
      <c r="DQ14" s="47">
        <f t="shared" si="16"/>
        <v>3</v>
      </c>
      <c r="DR14" s="47">
        <f t="shared" si="17"/>
        <v>2</v>
      </c>
      <c r="DS14" s="47">
        <f>SUM((DQ14/DJ14)-(D2))</f>
        <v>-1.7999999999999998</v>
      </c>
      <c r="DT14" s="47">
        <f>SUM((DR14/DJ14)-(D22))</f>
        <v>-0.63333333333333341</v>
      </c>
      <c r="DU14" s="78">
        <f t="shared" si="18"/>
        <v>-1.1666666666666665</v>
      </c>
      <c r="DW14" s="41" t="str">
        <f>IF(E14="J",SUM((E20)-(E40)),"")</f>
        <v/>
      </c>
      <c r="DX14" s="39" t="str">
        <f t="shared" ref="DX14:EP14" si="96">IF(F14="J",SUM((F20)-(F40)),"")</f>
        <v/>
      </c>
      <c r="DY14" s="39" t="str">
        <f t="shared" si="96"/>
        <v/>
      </c>
      <c r="DZ14" s="39" t="str">
        <f t="shared" si="96"/>
        <v/>
      </c>
      <c r="EA14" s="39" t="str">
        <f t="shared" si="96"/>
        <v/>
      </c>
      <c r="EB14" s="39" t="str">
        <f t="shared" si="96"/>
        <v/>
      </c>
      <c r="EC14" s="39" t="str">
        <f t="shared" si="96"/>
        <v/>
      </c>
      <c r="ED14" s="39" t="str">
        <f t="shared" si="96"/>
        <v/>
      </c>
      <c r="EE14" s="39" t="str">
        <f t="shared" si="96"/>
        <v/>
      </c>
      <c r="EF14" s="39" t="str">
        <f t="shared" si="96"/>
        <v/>
      </c>
      <c r="EG14" s="39" t="str">
        <f t="shared" si="96"/>
        <v/>
      </c>
      <c r="EH14" s="39" t="str">
        <f t="shared" si="96"/>
        <v/>
      </c>
      <c r="EI14" s="39" t="str">
        <f t="shared" si="96"/>
        <v/>
      </c>
      <c r="EJ14" s="39" t="str">
        <f t="shared" si="96"/>
        <v/>
      </c>
      <c r="EK14" s="39" t="str">
        <f t="shared" si="96"/>
        <v/>
      </c>
      <c r="EL14" s="39" t="str">
        <f t="shared" si="96"/>
        <v/>
      </c>
      <c r="EM14" s="39" t="str">
        <f t="shared" si="96"/>
        <v/>
      </c>
      <c r="EN14" s="39" t="str">
        <f t="shared" si="96"/>
        <v/>
      </c>
      <c r="EO14" s="39" t="str">
        <f t="shared" si="96"/>
        <v/>
      </c>
      <c r="EP14" s="40" t="str">
        <f t="shared" si="96"/>
        <v/>
      </c>
      <c r="EQ14" s="47">
        <f t="shared" si="20"/>
        <v>0</v>
      </c>
      <c r="ER14" s="41" t="str">
        <f>IF(E14="LJ",SUM((E20)-(E40)),"")</f>
        <v/>
      </c>
      <c r="ES14" s="39" t="str">
        <f t="shared" ref="ES14:FK14" si="97">IF(F14="LJ",SUM((F20)-(F40)),"")</f>
        <v/>
      </c>
      <c r="ET14" s="39" t="str">
        <f t="shared" si="97"/>
        <v/>
      </c>
      <c r="EU14" s="39" t="str">
        <f t="shared" si="97"/>
        <v/>
      </c>
      <c r="EV14" s="39" t="str">
        <f t="shared" si="97"/>
        <v/>
      </c>
      <c r="EW14" s="39" t="str">
        <f t="shared" si="97"/>
        <v/>
      </c>
      <c r="EX14" s="39" t="str">
        <f t="shared" si="97"/>
        <v/>
      </c>
      <c r="EY14" s="39" t="str">
        <f t="shared" si="97"/>
        <v/>
      </c>
      <c r="EZ14" s="39" t="str">
        <f t="shared" si="97"/>
        <v/>
      </c>
      <c r="FA14" s="39" t="str">
        <f t="shared" si="97"/>
        <v/>
      </c>
      <c r="FB14" s="39" t="str">
        <f t="shared" si="97"/>
        <v/>
      </c>
      <c r="FC14" s="39" t="str">
        <f t="shared" si="97"/>
        <v/>
      </c>
      <c r="FD14" s="39" t="str">
        <f t="shared" si="97"/>
        <v/>
      </c>
      <c r="FE14" s="39" t="str">
        <f t="shared" si="97"/>
        <v/>
      </c>
      <c r="FF14" s="39" t="str">
        <f t="shared" si="97"/>
        <v/>
      </c>
      <c r="FG14" s="39" t="str">
        <f t="shared" si="97"/>
        <v/>
      </c>
      <c r="FH14" s="39" t="str">
        <f t="shared" si="97"/>
        <v/>
      </c>
      <c r="FI14" s="39" t="str">
        <f t="shared" si="97"/>
        <v/>
      </c>
      <c r="FJ14" s="39" t="str">
        <f t="shared" si="97"/>
        <v/>
      </c>
      <c r="FK14" s="40" t="str">
        <f t="shared" si="97"/>
        <v/>
      </c>
      <c r="FL14" s="47">
        <f t="shared" si="22"/>
        <v>0</v>
      </c>
      <c r="FM14" s="41" t="str">
        <f t="shared" ref="FM14:GF14" si="98">IF(E14="B",E40,"")</f>
        <v/>
      </c>
      <c r="FN14" s="39">
        <f t="shared" si="98"/>
        <v>0</v>
      </c>
      <c r="FO14" s="39">
        <f t="shared" si="98"/>
        <v>2</v>
      </c>
      <c r="FP14" s="39" t="str">
        <f t="shared" si="98"/>
        <v/>
      </c>
      <c r="FQ14" s="39" t="str">
        <f t="shared" si="98"/>
        <v/>
      </c>
      <c r="FR14" s="39" t="str">
        <f t="shared" si="98"/>
        <v/>
      </c>
      <c r="FS14" s="39" t="str">
        <f t="shared" si="98"/>
        <v/>
      </c>
      <c r="FT14" s="39" t="str">
        <f t="shared" si="98"/>
        <v/>
      </c>
      <c r="FU14" s="39" t="str">
        <f t="shared" si="98"/>
        <v/>
      </c>
      <c r="FV14" s="39" t="str">
        <f t="shared" si="98"/>
        <v/>
      </c>
      <c r="FW14" s="39" t="str">
        <f t="shared" si="98"/>
        <v/>
      </c>
      <c r="FX14" s="50" t="str">
        <f t="shared" si="98"/>
        <v/>
      </c>
      <c r="FY14" s="50" t="str">
        <f t="shared" si="98"/>
        <v/>
      </c>
      <c r="FZ14" s="50" t="str">
        <f t="shared" si="98"/>
        <v/>
      </c>
      <c r="GA14" s="50">
        <f t="shared" si="98"/>
        <v>0</v>
      </c>
      <c r="GB14" s="50" t="str">
        <f t="shared" si="98"/>
        <v/>
      </c>
      <c r="GC14" s="50" t="str">
        <f t="shared" si="98"/>
        <v/>
      </c>
      <c r="GD14" s="50" t="str">
        <f t="shared" si="98"/>
        <v/>
      </c>
      <c r="GE14" s="50" t="str">
        <f t="shared" si="98"/>
        <v/>
      </c>
      <c r="GF14" s="70" t="str">
        <f t="shared" si="98"/>
        <v/>
      </c>
      <c r="GG14" s="47">
        <f t="shared" si="24"/>
        <v>2</v>
      </c>
      <c r="GH14" s="41" t="str">
        <f t="shared" ref="GH14:HA14" si="99">IF(E14="P",E40,"")</f>
        <v/>
      </c>
      <c r="GI14" s="39" t="str">
        <f t="shared" si="99"/>
        <v/>
      </c>
      <c r="GJ14" s="39" t="str">
        <f t="shared" si="99"/>
        <v/>
      </c>
      <c r="GK14" s="39" t="str">
        <f t="shared" si="99"/>
        <v/>
      </c>
      <c r="GL14" s="39" t="str">
        <f t="shared" si="99"/>
        <v/>
      </c>
      <c r="GM14" s="39" t="str">
        <f t="shared" si="99"/>
        <v/>
      </c>
      <c r="GN14" s="39" t="str">
        <f t="shared" si="99"/>
        <v/>
      </c>
      <c r="GO14" s="39" t="str">
        <f t="shared" si="99"/>
        <v/>
      </c>
      <c r="GP14" s="39" t="str">
        <f t="shared" si="99"/>
        <v/>
      </c>
      <c r="GQ14" s="39" t="str">
        <f t="shared" si="99"/>
        <v/>
      </c>
      <c r="GR14" s="39" t="str">
        <f t="shared" si="99"/>
        <v/>
      </c>
      <c r="GS14" s="50" t="str">
        <f t="shared" si="99"/>
        <v/>
      </c>
      <c r="GT14" s="50" t="str">
        <f t="shared" si="99"/>
        <v/>
      </c>
      <c r="GU14" s="50" t="str">
        <f t="shared" si="99"/>
        <v/>
      </c>
      <c r="GV14" s="50" t="str">
        <f t="shared" si="99"/>
        <v/>
      </c>
      <c r="GW14" s="50" t="str">
        <f t="shared" si="99"/>
        <v/>
      </c>
      <c r="GX14" s="50" t="str">
        <f t="shared" si="99"/>
        <v/>
      </c>
      <c r="GY14" s="50" t="str">
        <f t="shared" si="99"/>
        <v/>
      </c>
      <c r="GZ14" s="50" t="str">
        <f t="shared" si="99"/>
        <v/>
      </c>
      <c r="HA14" s="70" t="str">
        <f t="shared" si="99"/>
        <v/>
      </c>
      <c r="HB14" s="47">
        <f t="shared" si="26"/>
        <v>0</v>
      </c>
    </row>
    <row r="15" spans="1:210" s="2" customFormat="1" ht="21.75" customHeight="1" thickBot="1">
      <c r="A15" s="214">
        <f ca="1">('Game Summary'!B15)</f>
        <v>1984</v>
      </c>
      <c r="B15" s="610" t="str">
        <f ca="1">('Game Summary'!C15)</f>
        <v>NOAM STOMPSKI</v>
      </c>
      <c r="C15" s="611"/>
      <c r="D15" s="612"/>
      <c r="E15" s="230"/>
      <c r="F15" s="218" t="s">
        <v>171</v>
      </c>
      <c r="G15" s="218" t="s">
        <v>171</v>
      </c>
      <c r="H15" s="218"/>
      <c r="I15" s="218"/>
      <c r="J15" s="218" t="s">
        <v>172</v>
      </c>
      <c r="K15" s="218" t="s">
        <v>172</v>
      </c>
      <c r="L15" s="218"/>
      <c r="M15" s="218"/>
      <c r="N15" s="218"/>
      <c r="O15" s="218"/>
      <c r="P15" s="218"/>
      <c r="Q15" s="231"/>
      <c r="R15" s="231"/>
      <c r="S15" s="231"/>
      <c r="T15" s="231" t="s">
        <v>171</v>
      </c>
      <c r="U15" s="231" t="s">
        <v>171</v>
      </c>
      <c r="V15" s="231"/>
      <c r="W15" s="231"/>
      <c r="X15" s="219" t="s">
        <v>172</v>
      </c>
      <c r="Z15" s="41" t="str">
        <f t="shared" ref="Z15:AS15" si="100">IF(E15="J",E20,"")</f>
        <v/>
      </c>
      <c r="AA15" s="39" t="str">
        <f t="shared" si="100"/>
        <v/>
      </c>
      <c r="AB15" s="39" t="str">
        <f t="shared" si="100"/>
        <v/>
      </c>
      <c r="AC15" s="39" t="str">
        <f t="shared" si="100"/>
        <v/>
      </c>
      <c r="AD15" s="39" t="str">
        <f t="shared" si="100"/>
        <v/>
      </c>
      <c r="AE15" s="39" t="str">
        <f t="shared" si="100"/>
        <v/>
      </c>
      <c r="AF15" s="39" t="str">
        <f t="shared" si="100"/>
        <v/>
      </c>
      <c r="AG15" s="39" t="str">
        <f t="shared" si="100"/>
        <v/>
      </c>
      <c r="AH15" s="39" t="str">
        <f t="shared" si="100"/>
        <v/>
      </c>
      <c r="AI15" s="39" t="str">
        <f t="shared" si="100"/>
        <v/>
      </c>
      <c r="AJ15" s="39" t="str">
        <f t="shared" si="100"/>
        <v/>
      </c>
      <c r="AK15" s="50" t="str">
        <f t="shared" si="100"/>
        <v/>
      </c>
      <c r="AL15" s="50" t="str">
        <f t="shared" si="100"/>
        <v/>
      </c>
      <c r="AM15" s="50" t="str">
        <f t="shared" si="100"/>
        <v/>
      </c>
      <c r="AN15" s="50" t="str">
        <f t="shared" si="100"/>
        <v/>
      </c>
      <c r="AO15" s="50" t="str">
        <f t="shared" si="100"/>
        <v/>
      </c>
      <c r="AP15" s="50" t="str">
        <f t="shared" si="100"/>
        <v/>
      </c>
      <c r="AQ15" s="50" t="str">
        <f t="shared" si="100"/>
        <v/>
      </c>
      <c r="AR15" s="50" t="str">
        <f t="shared" si="100"/>
        <v/>
      </c>
      <c r="AS15" s="70" t="str">
        <f t="shared" si="100"/>
        <v/>
      </c>
      <c r="AT15" s="47">
        <f t="shared" si="1"/>
        <v>0</v>
      </c>
      <c r="AU15" s="41" t="str">
        <f t="shared" ref="AU15:BN15" si="101">IF(E15="LJ",E20,"")</f>
        <v/>
      </c>
      <c r="AV15" s="39" t="str">
        <f t="shared" si="101"/>
        <v/>
      </c>
      <c r="AW15" s="39" t="str">
        <f t="shared" si="101"/>
        <v/>
      </c>
      <c r="AX15" s="39" t="str">
        <f t="shared" si="101"/>
        <v/>
      </c>
      <c r="AY15" s="39" t="str">
        <f t="shared" si="101"/>
        <v/>
      </c>
      <c r="AZ15" s="39" t="str">
        <f t="shared" si="101"/>
        <v/>
      </c>
      <c r="BA15" s="39" t="str">
        <f t="shared" si="101"/>
        <v/>
      </c>
      <c r="BB15" s="39" t="str">
        <f t="shared" si="101"/>
        <v/>
      </c>
      <c r="BC15" s="39" t="str">
        <f t="shared" si="101"/>
        <v/>
      </c>
      <c r="BD15" s="39" t="str">
        <f t="shared" si="101"/>
        <v/>
      </c>
      <c r="BE15" s="39" t="str">
        <f t="shared" si="101"/>
        <v/>
      </c>
      <c r="BF15" s="39" t="str">
        <f t="shared" si="101"/>
        <v/>
      </c>
      <c r="BG15" s="39" t="str">
        <f t="shared" si="101"/>
        <v/>
      </c>
      <c r="BH15" s="39" t="str">
        <f t="shared" si="101"/>
        <v/>
      </c>
      <c r="BI15" s="39" t="str">
        <f t="shared" si="101"/>
        <v/>
      </c>
      <c r="BJ15" s="39" t="str">
        <f t="shared" si="101"/>
        <v/>
      </c>
      <c r="BK15" s="39" t="str">
        <f t="shared" si="101"/>
        <v/>
      </c>
      <c r="BL15" s="39" t="str">
        <f t="shared" si="101"/>
        <v/>
      </c>
      <c r="BM15" s="39" t="str">
        <f t="shared" si="101"/>
        <v/>
      </c>
      <c r="BN15" s="40" t="str">
        <f t="shared" si="101"/>
        <v/>
      </c>
      <c r="BO15" s="47">
        <f t="shared" si="3"/>
        <v>0</v>
      </c>
      <c r="BP15" s="41" t="str">
        <f t="shared" ref="BP15:CI15" si="102">IF(E15="B",E20,"")</f>
        <v/>
      </c>
      <c r="BQ15" s="39" t="str">
        <f t="shared" si="102"/>
        <v/>
      </c>
      <c r="BR15" s="39" t="str">
        <f t="shared" si="102"/>
        <v/>
      </c>
      <c r="BS15" s="39" t="str">
        <f t="shared" si="102"/>
        <v/>
      </c>
      <c r="BT15" s="39" t="str">
        <f t="shared" si="102"/>
        <v/>
      </c>
      <c r="BU15" s="39">
        <f t="shared" si="102"/>
        <v>0</v>
      </c>
      <c r="BV15" s="39">
        <f t="shared" si="102"/>
        <v>9</v>
      </c>
      <c r="BW15" s="39" t="str">
        <f t="shared" si="102"/>
        <v/>
      </c>
      <c r="BX15" s="39" t="str">
        <f t="shared" si="102"/>
        <v/>
      </c>
      <c r="BY15" s="39" t="str">
        <f t="shared" si="102"/>
        <v/>
      </c>
      <c r="BZ15" s="39" t="str">
        <f t="shared" si="102"/>
        <v/>
      </c>
      <c r="CA15" s="50" t="str">
        <f t="shared" si="102"/>
        <v/>
      </c>
      <c r="CB15" s="50" t="str">
        <f t="shared" si="102"/>
        <v/>
      </c>
      <c r="CC15" s="50" t="str">
        <f t="shared" si="102"/>
        <v/>
      </c>
      <c r="CD15" s="50" t="str">
        <f t="shared" si="102"/>
        <v/>
      </c>
      <c r="CE15" s="50" t="str">
        <f t="shared" si="102"/>
        <v/>
      </c>
      <c r="CF15" s="50" t="str">
        <f t="shared" si="102"/>
        <v/>
      </c>
      <c r="CG15" s="50" t="str">
        <f t="shared" si="102"/>
        <v/>
      </c>
      <c r="CH15" s="50" t="str">
        <f t="shared" si="102"/>
        <v/>
      </c>
      <c r="CI15" s="70">
        <f t="shared" si="102"/>
        <v>0</v>
      </c>
      <c r="CJ15" s="47">
        <f t="shared" si="5"/>
        <v>9</v>
      </c>
      <c r="CK15" s="41" t="str">
        <f t="shared" ref="CK15:DD15" si="103">IF(E15="P",E20,"")</f>
        <v/>
      </c>
      <c r="CL15" s="39">
        <f t="shared" si="103"/>
        <v>1</v>
      </c>
      <c r="CM15" s="39">
        <f t="shared" si="103"/>
        <v>2</v>
      </c>
      <c r="CN15" s="39" t="str">
        <f t="shared" si="103"/>
        <v/>
      </c>
      <c r="CO15" s="39" t="str">
        <f t="shared" si="103"/>
        <v/>
      </c>
      <c r="CP15" s="39" t="str">
        <f t="shared" si="103"/>
        <v/>
      </c>
      <c r="CQ15" s="39" t="str">
        <f t="shared" si="103"/>
        <v/>
      </c>
      <c r="CR15" s="39" t="str">
        <f t="shared" si="103"/>
        <v/>
      </c>
      <c r="CS15" s="39" t="str">
        <f t="shared" si="103"/>
        <v/>
      </c>
      <c r="CT15" s="39" t="str">
        <f t="shared" si="103"/>
        <v/>
      </c>
      <c r="CU15" s="39" t="str">
        <f t="shared" si="103"/>
        <v/>
      </c>
      <c r="CV15" s="39" t="str">
        <f t="shared" si="103"/>
        <v/>
      </c>
      <c r="CW15" s="39" t="str">
        <f t="shared" si="103"/>
        <v/>
      </c>
      <c r="CX15" s="39" t="str">
        <f t="shared" si="103"/>
        <v/>
      </c>
      <c r="CY15" s="39" t="str">
        <f t="shared" si="103"/>
        <v/>
      </c>
      <c r="CZ15" s="39">
        <f t="shared" si="103"/>
        <v>0</v>
      </c>
      <c r="DA15" s="39">
        <f t="shared" si="103"/>
        <v>0</v>
      </c>
      <c r="DB15" s="39" t="str">
        <f t="shared" si="103"/>
        <v/>
      </c>
      <c r="DC15" s="39" t="str">
        <f t="shared" si="103"/>
        <v/>
      </c>
      <c r="DD15" s="70" t="str">
        <f t="shared" si="103"/>
        <v/>
      </c>
      <c r="DE15" s="47">
        <f t="shared" si="7"/>
        <v>3</v>
      </c>
      <c r="DG15" s="55">
        <f t="shared" si="8"/>
        <v>0</v>
      </c>
      <c r="DH15" s="50">
        <f t="shared" si="9"/>
        <v>4</v>
      </c>
      <c r="DI15" s="50">
        <f t="shared" si="10"/>
        <v>3</v>
      </c>
      <c r="DJ15" s="51">
        <f t="shared" si="11"/>
        <v>7</v>
      </c>
      <c r="DK15" s="59">
        <f>(SUM(DG15:DI15)/COUNT(E19:X19))</f>
        <v>0.35</v>
      </c>
      <c r="DL15" s="71">
        <f t="shared" si="31"/>
        <v>0</v>
      </c>
      <c r="DM15" s="66" t="e">
        <f t="shared" si="12"/>
        <v>#DIV/0!</v>
      </c>
      <c r="DN15" s="93">
        <f t="shared" si="13"/>
        <v>0</v>
      </c>
      <c r="DO15" s="67" t="e">
        <f t="shared" si="14"/>
        <v>#DIV/0!</v>
      </c>
      <c r="DP15" s="47">
        <f t="shared" si="15"/>
        <v>0</v>
      </c>
      <c r="DQ15" s="47">
        <f t="shared" si="16"/>
        <v>12</v>
      </c>
      <c r="DR15" s="47">
        <f t="shared" si="17"/>
        <v>14</v>
      </c>
      <c r="DS15" s="47">
        <f>SUM((DQ15/DJ15)-(D2))</f>
        <v>-1.0857142857142856</v>
      </c>
      <c r="DT15" s="47">
        <f>SUM((DR15/DJ15)-(D22))</f>
        <v>0.7</v>
      </c>
      <c r="DU15" s="78">
        <f t="shared" si="18"/>
        <v>-1.7857142857142856</v>
      </c>
      <c r="DW15" s="41" t="str">
        <f>IF(E15="J",SUM((E20)-(E40)),"")</f>
        <v/>
      </c>
      <c r="DX15" s="39" t="str">
        <f t="shared" ref="DX15:EP15" si="104">IF(F15="J",SUM((F20)-(F40)),"")</f>
        <v/>
      </c>
      <c r="DY15" s="39" t="str">
        <f t="shared" si="104"/>
        <v/>
      </c>
      <c r="DZ15" s="39" t="str">
        <f t="shared" si="104"/>
        <v/>
      </c>
      <c r="EA15" s="39" t="str">
        <f t="shared" si="104"/>
        <v/>
      </c>
      <c r="EB15" s="39" t="str">
        <f t="shared" si="104"/>
        <v/>
      </c>
      <c r="EC15" s="39" t="str">
        <f t="shared" si="104"/>
        <v/>
      </c>
      <c r="ED15" s="39" t="str">
        <f t="shared" si="104"/>
        <v/>
      </c>
      <c r="EE15" s="39" t="str">
        <f t="shared" si="104"/>
        <v/>
      </c>
      <c r="EF15" s="39" t="str">
        <f t="shared" si="104"/>
        <v/>
      </c>
      <c r="EG15" s="39" t="str">
        <f t="shared" si="104"/>
        <v/>
      </c>
      <c r="EH15" s="39" t="str">
        <f t="shared" si="104"/>
        <v/>
      </c>
      <c r="EI15" s="39" t="str">
        <f t="shared" si="104"/>
        <v/>
      </c>
      <c r="EJ15" s="39" t="str">
        <f t="shared" si="104"/>
        <v/>
      </c>
      <c r="EK15" s="39" t="str">
        <f t="shared" si="104"/>
        <v/>
      </c>
      <c r="EL15" s="39" t="str">
        <f t="shared" si="104"/>
        <v/>
      </c>
      <c r="EM15" s="39" t="str">
        <f t="shared" si="104"/>
        <v/>
      </c>
      <c r="EN15" s="39" t="str">
        <f t="shared" si="104"/>
        <v/>
      </c>
      <c r="EO15" s="39" t="str">
        <f t="shared" si="104"/>
        <v/>
      </c>
      <c r="EP15" s="40" t="str">
        <f t="shared" si="104"/>
        <v/>
      </c>
      <c r="EQ15" s="47">
        <f t="shared" si="20"/>
        <v>0</v>
      </c>
      <c r="ER15" s="41" t="str">
        <f>IF(E15="LJ",SUM((E20)-(E40)),"")</f>
        <v/>
      </c>
      <c r="ES15" s="39" t="str">
        <f t="shared" ref="ES15:FK15" si="105">IF(F15="LJ",SUM((F20)-(F40)),"")</f>
        <v/>
      </c>
      <c r="ET15" s="39" t="str">
        <f t="shared" si="105"/>
        <v/>
      </c>
      <c r="EU15" s="39" t="str">
        <f t="shared" si="105"/>
        <v/>
      </c>
      <c r="EV15" s="39" t="str">
        <f t="shared" si="105"/>
        <v/>
      </c>
      <c r="EW15" s="39" t="str">
        <f t="shared" si="105"/>
        <v/>
      </c>
      <c r="EX15" s="39" t="str">
        <f t="shared" si="105"/>
        <v/>
      </c>
      <c r="EY15" s="39" t="str">
        <f t="shared" si="105"/>
        <v/>
      </c>
      <c r="EZ15" s="39" t="str">
        <f t="shared" si="105"/>
        <v/>
      </c>
      <c r="FA15" s="39" t="str">
        <f t="shared" si="105"/>
        <v/>
      </c>
      <c r="FB15" s="39" t="str">
        <f t="shared" si="105"/>
        <v/>
      </c>
      <c r="FC15" s="39" t="str">
        <f t="shared" si="105"/>
        <v/>
      </c>
      <c r="FD15" s="39" t="str">
        <f t="shared" si="105"/>
        <v/>
      </c>
      <c r="FE15" s="39" t="str">
        <f t="shared" si="105"/>
        <v/>
      </c>
      <c r="FF15" s="39" t="str">
        <f t="shared" si="105"/>
        <v/>
      </c>
      <c r="FG15" s="39" t="str">
        <f t="shared" si="105"/>
        <v/>
      </c>
      <c r="FH15" s="39" t="str">
        <f t="shared" si="105"/>
        <v/>
      </c>
      <c r="FI15" s="39" t="str">
        <f t="shared" si="105"/>
        <v/>
      </c>
      <c r="FJ15" s="39" t="str">
        <f t="shared" si="105"/>
        <v/>
      </c>
      <c r="FK15" s="40" t="str">
        <f t="shared" si="105"/>
        <v/>
      </c>
      <c r="FL15" s="47">
        <f t="shared" si="22"/>
        <v>0</v>
      </c>
      <c r="FM15" s="41" t="str">
        <f t="shared" ref="FM15:GF15" si="106">IF(E15="B",E40,"")</f>
        <v/>
      </c>
      <c r="FN15" s="39" t="str">
        <f t="shared" si="106"/>
        <v/>
      </c>
      <c r="FO15" s="39" t="str">
        <f t="shared" si="106"/>
        <v/>
      </c>
      <c r="FP15" s="39" t="str">
        <f t="shared" si="106"/>
        <v/>
      </c>
      <c r="FQ15" s="39" t="str">
        <f t="shared" si="106"/>
        <v/>
      </c>
      <c r="FR15" s="39">
        <f t="shared" si="106"/>
        <v>3</v>
      </c>
      <c r="FS15" s="39">
        <f t="shared" si="106"/>
        <v>0</v>
      </c>
      <c r="FT15" s="39" t="str">
        <f t="shared" si="106"/>
        <v/>
      </c>
      <c r="FU15" s="39" t="str">
        <f t="shared" si="106"/>
        <v/>
      </c>
      <c r="FV15" s="39" t="str">
        <f t="shared" si="106"/>
        <v/>
      </c>
      <c r="FW15" s="39" t="str">
        <f t="shared" si="106"/>
        <v/>
      </c>
      <c r="FX15" s="50" t="str">
        <f t="shared" si="106"/>
        <v/>
      </c>
      <c r="FY15" s="50" t="str">
        <f t="shared" si="106"/>
        <v/>
      </c>
      <c r="FZ15" s="50" t="str">
        <f t="shared" si="106"/>
        <v/>
      </c>
      <c r="GA15" s="50" t="str">
        <f t="shared" si="106"/>
        <v/>
      </c>
      <c r="GB15" s="50" t="str">
        <f t="shared" si="106"/>
        <v/>
      </c>
      <c r="GC15" s="50" t="str">
        <f t="shared" si="106"/>
        <v/>
      </c>
      <c r="GD15" s="50" t="str">
        <f t="shared" si="106"/>
        <v/>
      </c>
      <c r="GE15" s="50" t="str">
        <f t="shared" si="106"/>
        <v/>
      </c>
      <c r="GF15" s="70">
        <f t="shared" si="106"/>
        <v>0</v>
      </c>
      <c r="GG15" s="47">
        <f t="shared" si="24"/>
        <v>3</v>
      </c>
      <c r="GH15" s="41" t="str">
        <f t="shared" ref="GH15:HA15" si="107">IF(E15="P",E40,"")</f>
        <v/>
      </c>
      <c r="GI15" s="39">
        <f t="shared" si="107"/>
        <v>0</v>
      </c>
      <c r="GJ15" s="39">
        <f t="shared" si="107"/>
        <v>2</v>
      </c>
      <c r="GK15" s="39" t="str">
        <f t="shared" si="107"/>
        <v/>
      </c>
      <c r="GL15" s="39" t="str">
        <f t="shared" si="107"/>
        <v/>
      </c>
      <c r="GM15" s="39" t="str">
        <f t="shared" si="107"/>
        <v/>
      </c>
      <c r="GN15" s="39" t="str">
        <f t="shared" si="107"/>
        <v/>
      </c>
      <c r="GO15" s="39" t="str">
        <f t="shared" si="107"/>
        <v/>
      </c>
      <c r="GP15" s="39" t="str">
        <f t="shared" si="107"/>
        <v/>
      </c>
      <c r="GQ15" s="39" t="str">
        <f t="shared" si="107"/>
        <v/>
      </c>
      <c r="GR15" s="39" t="str">
        <f t="shared" si="107"/>
        <v/>
      </c>
      <c r="GS15" s="50" t="str">
        <f t="shared" si="107"/>
        <v/>
      </c>
      <c r="GT15" s="50" t="str">
        <f t="shared" si="107"/>
        <v/>
      </c>
      <c r="GU15" s="50" t="str">
        <f t="shared" si="107"/>
        <v/>
      </c>
      <c r="GV15" s="50" t="str">
        <f t="shared" si="107"/>
        <v/>
      </c>
      <c r="GW15" s="50">
        <f t="shared" si="107"/>
        <v>9</v>
      </c>
      <c r="GX15" s="50">
        <f t="shared" si="107"/>
        <v>0</v>
      </c>
      <c r="GY15" s="50" t="str">
        <f t="shared" si="107"/>
        <v/>
      </c>
      <c r="GZ15" s="50" t="str">
        <f t="shared" si="107"/>
        <v/>
      </c>
      <c r="HA15" s="70" t="str">
        <f t="shared" si="107"/>
        <v/>
      </c>
      <c r="HB15" s="47">
        <f t="shared" si="26"/>
        <v>11</v>
      </c>
    </row>
    <row r="16" spans="1:210" s="2" customFormat="1" ht="21.75" customHeight="1" thickBot="1">
      <c r="A16" s="214">
        <f ca="1">('Game Summary'!B16)</f>
        <v>39323</v>
      </c>
      <c r="B16" s="610" t="str">
        <f ca="1">('Game Summary'!C16)</f>
        <v>KITTY CAT</v>
      </c>
      <c r="C16" s="611"/>
      <c r="D16" s="612"/>
      <c r="E16" s="230"/>
      <c r="F16" s="218" t="s">
        <v>172</v>
      </c>
      <c r="G16" s="218" t="s">
        <v>172</v>
      </c>
      <c r="H16" s="218"/>
      <c r="I16" s="218"/>
      <c r="J16" s="218"/>
      <c r="K16" s="218"/>
      <c r="L16" s="218"/>
      <c r="M16" s="218"/>
      <c r="N16" s="218" t="s">
        <v>172</v>
      </c>
      <c r="O16" s="218" t="s">
        <v>172</v>
      </c>
      <c r="P16" s="218"/>
      <c r="Q16" s="231"/>
      <c r="R16" s="231"/>
      <c r="S16" s="231"/>
      <c r="T16" s="231" t="s">
        <v>172</v>
      </c>
      <c r="U16" s="231" t="s">
        <v>172</v>
      </c>
      <c r="V16" s="231" t="s">
        <v>172</v>
      </c>
      <c r="W16" s="231" t="s">
        <v>172</v>
      </c>
      <c r="X16" s="219" t="s">
        <v>172</v>
      </c>
      <c r="Z16" s="41" t="str">
        <f t="shared" ref="Z16:AS16" si="108">IF(E16="J",E20,"")</f>
        <v/>
      </c>
      <c r="AA16" s="39" t="str">
        <f t="shared" si="108"/>
        <v/>
      </c>
      <c r="AB16" s="39" t="str">
        <f t="shared" si="108"/>
        <v/>
      </c>
      <c r="AC16" s="39" t="str">
        <f t="shared" si="108"/>
        <v/>
      </c>
      <c r="AD16" s="39" t="str">
        <f t="shared" si="108"/>
        <v/>
      </c>
      <c r="AE16" s="39" t="str">
        <f t="shared" si="108"/>
        <v/>
      </c>
      <c r="AF16" s="39" t="str">
        <f t="shared" si="108"/>
        <v/>
      </c>
      <c r="AG16" s="39" t="str">
        <f t="shared" si="108"/>
        <v/>
      </c>
      <c r="AH16" s="39" t="str">
        <f t="shared" si="108"/>
        <v/>
      </c>
      <c r="AI16" s="39" t="str">
        <f t="shared" si="108"/>
        <v/>
      </c>
      <c r="AJ16" s="39" t="str">
        <f t="shared" si="108"/>
        <v/>
      </c>
      <c r="AK16" s="50" t="str">
        <f t="shared" si="108"/>
        <v/>
      </c>
      <c r="AL16" s="50" t="str">
        <f t="shared" si="108"/>
        <v/>
      </c>
      <c r="AM16" s="50" t="str">
        <f t="shared" si="108"/>
        <v/>
      </c>
      <c r="AN16" s="50" t="str">
        <f t="shared" si="108"/>
        <v/>
      </c>
      <c r="AO16" s="50" t="str">
        <f t="shared" si="108"/>
        <v/>
      </c>
      <c r="AP16" s="50" t="str">
        <f t="shared" si="108"/>
        <v/>
      </c>
      <c r="AQ16" s="50" t="str">
        <f t="shared" si="108"/>
        <v/>
      </c>
      <c r="AR16" s="50" t="str">
        <f t="shared" si="108"/>
        <v/>
      </c>
      <c r="AS16" s="70" t="str">
        <f t="shared" si="108"/>
        <v/>
      </c>
      <c r="AT16" s="47">
        <f t="shared" si="1"/>
        <v>0</v>
      </c>
      <c r="AU16" s="41" t="str">
        <f>IF(E16="LJ",E20,"")</f>
        <v/>
      </c>
      <c r="AV16" s="39" t="str">
        <f>IF(F16="LJ",F20,"")</f>
        <v/>
      </c>
      <c r="AW16" s="39" t="str">
        <f>IF(G16="LJ",G20,"")</f>
        <v/>
      </c>
      <c r="AX16" s="39" t="str">
        <f>IF(H16="LJ",I20,"")</f>
        <v/>
      </c>
      <c r="AY16" s="39" t="str">
        <f t="shared" ref="AY16:BN16" si="109">IF(I16="LJ",I20,"")</f>
        <v/>
      </c>
      <c r="AZ16" s="39" t="str">
        <f t="shared" si="109"/>
        <v/>
      </c>
      <c r="BA16" s="39" t="str">
        <f t="shared" si="109"/>
        <v/>
      </c>
      <c r="BB16" s="39" t="str">
        <f t="shared" si="109"/>
        <v/>
      </c>
      <c r="BC16" s="39" t="str">
        <f t="shared" si="109"/>
        <v/>
      </c>
      <c r="BD16" s="39" t="str">
        <f t="shared" si="109"/>
        <v/>
      </c>
      <c r="BE16" s="39" t="str">
        <f t="shared" si="109"/>
        <v/>
      </c>
      <c r="BF16" s="39" t="str">
        <f t="shared" si="109"/>
        <v/>
      </c>
      <c r="BG16" s="39" t="str">
        <f t="shared" si="109"/>
        <v/>
      </c>
      <c r="BH16" s="39" t="str">
        <f t="shared" si="109"/>
        <v/>
      </c>
      <c r="BI16" s="39" t="str">
        <f t="shared" si="109"/>
        <v/>
      </c>
      <c r="BJ16" s="39" t="str">
        <f t="shared" si="109"/>
        <v/>
      </c>
      <c r="BK16" s="39" t="str">
        <f t="shared" si="109"/>
        <v/>
      </c>
      <c r="BL16" s="39" t="str">
        <f t="shared" si="109"/>
        <v/>
      </c>
      <c r="BM16" s="39" t="str">
        <f t="shared" si="109"/>
        <v/>
      </c>
      <c r="BN16" s="40" t="str">
        <f t="shared" si="109"/>
        <v/>
      </c>
      <c r="BO16" s="47">
        <f t="shared" si="3"/>
        <v>0</v>
      </c>
      <c r="BP16" s="41" t="str">
        <f t="shared" ref="BP16:CI16" si="110">IF(E16="B",E20,"")</f>
        <v/>
      </c>
      <c r="BQ16" s="39">
        <f t="shared" si="110"/>
        <v>1</v>
      </c>
      <c r="BR16" s="39">
        <f t="shared" si="110"/>
        <v>2</v>
      </c>
      <c r="BS16" s="39" t="str">
        <f t="shared" si="110"/>
        <v/>
      </c>
      <c r="BT16" s="39" t="str">
        <f t="shared" si="110"/>
        <v/>
      </c>
      <c r="BU16" s="39" t="str">
        <f t="shared" si="110"/>
        <v/>
      </c>
      <c r="BV16" s="39" t="str">
        <f t="shared" si="110"/>
        <v/>
      </c>
      <c r="BW16" s="39" t="str">
        <f t="shared" si="110"/>
        <v/>
      </c>
      <c r="BX16" s="39" t="str">
        <f t="shared" si="110"/>
        <v/>
      </c>
      <c r="BY16" s="39">
        <f t="shared" si="110"/>
        <v>4</v>
      </c>
      <c r="BZ16" s="39">
        <f t="shared" si="110"/>
        <v>0</v>
      </c>
      <c r="CA16" s="50" t="str">
        <f t="shared" si="110"/>
        <v/>
      </c>
      <c r="CB16" s="50" t="str">
        <f t="shared" si="110"/>
        <v/>
      </c>
      <c r="CC16" s="50" t="str">
        <f t="shared" si="110"/>
        <v/>
      </c>
      <c r="CD16" s="50" t="str">
        <f t="shared" si="110"/>
        <v/>
      </c>
      <c r="CE16" s="50">
        <f t="shared" si="110"/>
        <v>0</v>
      </c>
      <c r="CF16" s="50">
        <f t="shared" si="110"/>
        <v>0</v>
      </c>
      <c r="CG16" s="50">
        <f t="shared" si="110"/>
        <v>9</v>
      </c>
      <c r="CH16" s="50">
        <f t="shared" si="110"/>
        <v>0</v>
      </c>
      <c r="CI16" s="70">
        <f t="shared" si="110"/>
        <v>0</v>
      </c>
      <c r="CJ16" s="47">
        <f t="shared" si="5"/>
        <v>16</v>
      </c>
      <c r="CK16" s="41" t="str">
        <f t="shared" ref="CK16:DD16" si="111">IF(E16="P",E20,"")</f>
        <v/>
      </c>
      <c r="CL16" s="39" t="str">
        <f t="shared" si="111"/>
        <v/>
      </c>
      <c r="CM16" s="39" t="str">
        <f t="shared" si="111"/>
        <v/>
      </c>
      <c r="CN16" s="39" t="str">
        <f t="shared" si="111"/>
        <v/>
      </c>
      <c r="CO16" s="39" t="str">
        <f t="shared" si="111"/>
        <v/>
      </c>
      <c r="CP16" s="39" t="str">
        <f t="shared" si="111"/>
        <v/>
      </c>
      <c r="CQ16" s="39" t="str">
        <f t="shared" si="111"/>
        <v/>
      </c>
      <c r="CR16" s="39" t="str">
        <f t="shared" si="111"/>
        <v/>
      </c>
      <c r="CS16" s="39" t="str">
        <f t="shared" si="111"/>
        <v/>
      </c>
      <c r="CT16" s="39" t="str">
        <f t="shared" si="111"/>
        <v/>
      </c>
      <c r="CU16" s="39" t="str">
        <f t="shared" si="111"/>
        <v/>
      </c>
      <c r="CV16" s="39" t="str">
        <f t="shared" si="111"/>
        <v/>
      </c>
      <c r="CW16" s="39" t="str">
        <f t="shared" si="111"/>
        <v/>
      </c>
      <c r="CX16" s="39" t="str">
        <f t="shared" si="111"/>
        <v/>
      </c>
      <c r="CY16" s="39" t="str">
        <f t="shared" si="111"/>
        <v/>
      </c>
      <c r="CZ16" s="39" t="str">
        <f t="shared" si="111"/>
        <v/>
      </c>
      <c r="DA16" s="39" t="str">
        <f t="shared" si="111"/>
        <v/>
      </c>
      <c r="DB16" s="39" t="str">
        <f t="shared" si="111"/>
        <v/>
      </c>
      <c r="DC16" s="39" t="str">
        <f t="shared" si="111"/>
        <v/>
      </c>
      <c r="DD16" s="70" t="str">
        <f t="shared" si="111"/>
        <v/>
      </c>
      <c r="DE16" s="47">
        <f t="shared" si="7"/>
        <v>0</v>
      </c>
      <c r="DG16" s="55">
        <f t="shared" si="8"/>
        <v>0</v>
      </c>
      <c r="DH16" s="50">
        <f t="shared" si="9"/>
        <v>0</v>
      </c>
      <c r="DI16" s="50">
        <f t="shared" si="10"/>
        <v>9</v>
      </c>
      <c r="DJ16" s="51">
        <f t="shared" si="11"/>
        <v>9</v>
      </c>
      <c r="DK16" s="59">
        <f>(SUM(DG16:DI16)/COUNT(E19:X19))</f>
        <v>0.45</v>
      </c>
      <c r="DL16" s="71">
        <f t="shared" si="31"/>
        <v>0</v>
      </c>
      <c r="DM16" s="66" t="e">
        <f t="shared" si="12"/>
        <v>#DIV/0!</v>
      </c>
      <c r="DN16" s="93">
        <f t="shared" si="13"/>
        <v>0</v>
      </c>
      <c r="DO16" s="67" t="e">
        <f t="shared" si="14"/>
        <v>#DIV/0!</v>
      </c>
      <c r="DP16" s="47">
        <f t="shared" si="15"/>
        <v>0</v>
      </c>
      <c r="DQ16" s="47">
        <f t="shared" si="16"/>
        <v>16</v>
      </c>
      <c r="DR16" s="47">
        <f t="shared" si="17"/>
        <v>15</v>
      </c>
      <c r="DS16" s="47">
        <f>SUM((DQ16/DJ16)-(D2))</f>
        <v>-1.0222222222222221</v>
      </c>
      <c r="DT16" s="47">
        <f>SUM((DR16/DJ16)-(D22))</f>
        <v>0.3666666666666667</v>
      </c>
      <c r="DU16" s="78">
        <f t="shared" si="18"/>
        <v>-1.3888888888888888</v>
      </c>
      <c r="DW16" s="41" t="str">
        <f>IF(E16="J",SUM((E20)-(E40)),"")</f>
        <v/>
      </c>
      <c r="DX16" s="39" t="str">
        <f t="shared" ref="DX16:EP16" si="112">IF(F16="J",SUM((F20)-(F40)),"")</f>
        <v/>
      </c>
      <c r="DY16" s="39" t="str">
        <f t="shared" si="112"/>
        <v/>
      </c>
      <c r="DZ16" s="39" t="str">
        <f t="shared" si="112"/>
        <v/>
      </c>
      <c r="EA16" s="39" t="str">
        <f t="shared" si="112"/>
        <v/>
      </c>
      <c r="EB16" s="39" t="str">
        <f t="shared" si="112"/>
        <v/>
      </c>
      <c r="EC16" s="39" t="str">
        <f t="shared" si="112"/>
        <v/>
      </c>
      <c r="ED16" s="39" t="str">
        <f t="shared" si="112"/>
        <v/>
      </c>
      <c r="EE16" s="39" t="str">
        <f t="shared" si="112"/>
        <v/>
      </c>
      <c r="EF16" s="39" t="str">
        <f t="shared" si="112"/>
        <v/>
      </c>
      <c r="EG16" s="39" t="str">
        <f t="shared" si="112"/>
        <v/>
      </c>
      <c r="EH16" s="39" t="str">
        <f t="shared" si="112"/>
        <v/>
      </c>
      <c r="EI16" s="39" t="str">
        <f t="shared" si="112"/>
        <v/>
      </c>
      <c r="EJ16" s="39" t="str">
        <f t="shared" si="112"/>
        <v/>
      </c>
      <c r="EK16" s="39" t="str">
        <f t="shared" si="112"/>
        <v/>
      </c>
      <c r="EL16" s="39" t="str">
        <f t="shared" si="112"/>
        <v/>
      </c>
      <c r="EM16" s="39" t="str">
        <f t="shared" si="112"/>
        <v/>
      </c>
      <c r="EN16" s="39" t="str">
        <f t="shared" si="112"/>
        <v/>
      </c>
      <c r="EO16" s="39" t="str">
        <f t="shared" si="112"/>
        <v/>
      </c>
      <c r="EP16" s="40" t="str">
        <f t="shared" si="112"/>
        <v/>
      </c>
      <c r="EQ16" s="47">
        <f t="shared" si="20"/>
        <v>0</v>
      </c>
      <c r="ER16" s="41" t="str">
        <f>IF(E16="LJ",SUM((E20)-(E40)),"")</f>
        <v/>
      </c>
      <c r="ES16" s="39" t="str">
        <f t="shared" ref="ES16:FK16" si="113">IF(F16="LJ",SUM((F20)-(F40)),"")</f>
        <v/>
      </c>
      <c r="ET16" s="39" t="str">
        <f t="shared" si="113"/>
        <v/>
      </c>
      <c r="EU16" s="39" t="str">
        <f t="shared" si="113"/>
        <v/>
      </c>
      <c r="EV16" s="39" t="str">
        <f t="shared" si="113"/>
        <v/>
      </c>
      <c r="EW16" s="39" t="str">
        <f t="shared" si="113"/>
        <v/>
      </c>
      <c r="EX16" s="39" t="str">
        <f t="shared" si="113"/>
        <v/>
      </c>
      <c r="EY16" s="39" t="str">
        <f t="shared" si="113"/>
        <v/>
      </c>
      <c r="EZ16" s="39" t="str">
        <f t="shared" si="113"/>
        <v/>
      </c>
      <c r="FA16" s="39" t="str">
        <f t="shared" si="113"/>
        <v/>
      </c>
      <c r="FB16" s="39" t="str">
        <f t="shared" si="113"/>
        <v/>
      </c>
      <c r="FC16" s="39" t="str">
        <f t="shared" si="113"/>
        <v/>
      </c>
      <c r="FD16" s="39" t="str">
        <f t="shared" si="113"/>
        <v/>
      </c>
      <c r="FE16" s="39" t="str">
        <f t="shared" si="113"/>
        <v/>
      </c>
      <c r="FF16" s="39" t="str">
        <f t="shared" si="113"/>
        <v/>
      </c>
      <c r="FG16" s="39" t="str">
        <f t="shared" si="113"/>
        <v/>
      </c>
      <c r="FH16" s="39" t="str">
        <f t="shared" si="113"/>
        <v/>
      </c>
      <c r="FI16" s="39" t="str">
        <f t="shared" si="113"/>
        <v/>
      </c>
      <c r="FJ16" s="39" t="str">
        <f t="shared" si="113"/>
        <v/>
      </c>
      <c r="FK16" s="40" t="str">
        <f t="shared" si="113"/>
        <v/>
      </c>
      <c r="FL16" s="47">
        <f t="shared" si="22"/>
        <v>0</v>
      </c>
      <c r="FM16" s="41" t="str">
        <f t="shared" ref="FM16:GF16" si="114">IF(E16="B",E40,"")</f>
        <v/>
      </c>
      <c r="FN16" s="39">
        <f t="shared" si="114"/>
        <v>0</v>
      </c>
      <c r="FO16" s="39">
        <f t="shared" si="114"/>
        <v>2</v>
      </c>
      <c r="FP16" s="39" t="str">
        <f t="shared" si="114"/>
        <v/>
      </c>
      <c r="FQ16" s="39" t="str">
        <f t="shared" si="114"/>
        <v/>
      </c>
      <c r="FR16" s="39" t="str">
        <f t="shared" si="114"/>
        <v/>
      </c>
      <c r="FS16" s="39" t="str">
        <f t="shared" si="114"/>
        <v/>
      </c>
      <c r="FT16" s="39" t="str">
        <f t="shared" si="114"/>
        <v/>
      </c>
      <c r="FU16" s="39" t="str">
        <f t="shared" si="114"/>
        <v/>
      </c>
      <c r="FV16" s="39">
        <f t="shared" si="114"/>
        <v>0</v>
      </c>
      <c r="FW16" s="39">
        <f t="shared" si="114"/>
        <v>0</v>
      </c>
      <c r="FX16" s="50" t="str">
        <f t="shared" si="114"/>
        <v/>
      </c>
      <c r="FY16" s="50" t="str">
        <f t="shared" si="114"/>
        <v/>
      </c>
      <c r="FZ16" s="50" t="str">
        <f t="shared" si="114"/>
        <v/>
      </c>
      <c r="GA16" s="50" t="str">
        <f t="shared" si="114"/>
        <v/>
      </c>
      <c r="GB16" s="50">
        <f t="shared" si="114"/>
        <v>9</v>
      </c>
      <c r="GC16" s="50">
        <f t="shared" si="114"/>
        <v>0</v>
      </c>
      <c r="GD16" s="50">
        <f t="shared" si="114"/>
        <v>4</v>
      </c>
      <c r="GE16" s="50">
        <f t="shared" si="114"/>
        <v>0</v>
      </c>
      <c r="GF16" s="70">
        <f t="shared" si="114"/>
        <v>0</v>
      </c>
      <c r="GG16" s="47">
        <f t="shared" si="24"/>
        <v>15</v>
      </c>
      <c r="GH16" s="41" t="str">
        <f t="shared" ref="GH16:HA16" si="115">IF(E16="P",E40,"")</f>
        <v/>
      </c>
      <c r="GI16" s="39" t="str">
        <f t="shared" si="115"/>
        <v/>
      </c>
      <c r="GJ16" s="39" t="str">
        <f t="shared" si="115"/>
        <v/>
      </c>
      <c r="GK16" s="39" t="str">
        <f t="shared" si="115"/>
        <v/>
      </c>
      <c r="GL16" s="39" t="str">
        <f t="shared" si="115"/>
        <v/>
      </c>
      <c r="GM16" s="39" t="str">
        <f t="shared" si="115"/>
        <v/>
      </c>
      <c r="GN16" s="39" t="str">
        <f t="shared" si="115"/>
        <v/>
      </c>
      <c r="GO16" s="39" t="str">
        <f t="shared" si="115"/>
        <v/>
      </c>
      <c r="GP16" s="39" t="str">
        <f t="shared" si="115"/>
        <v/>
      </c>
      <c r="GQ16" s="39" t="str">
        <f t="shared" si="115"/>
        <v/>
      </c>
      <c r="GR16" s="39" t="str">
        <f t="shared" si="115"/>
        <v/>
      </c>
      <c r="GS16" s="50" t="str">
        <f t="shared" si="115"/>
        <v/>
      </c>
      <c r="GT16" s="50" t="str">
        <f t="shared" si="115"/>
        <v/>
      </c>
      <c r="GU16" s="50" t="str">
        <f t="shared" si="115"/>
        <v/>
      </c>
      <c r="GV16" s="50" t="str">
        <f t="shared" si="115"/>
        <v/>
      </c>
      <c r="GW16" s="50" t="str">
        <f t="shared" si="115"/>
        <v/>
      </c>
      <c r="GX16" s="50" t="str">
        <f t="shared" si="115"/>
        <v/>
      </c>
      <c r="GY16" s="50" t="str">
        <f t="shared" si="115"/>
        <v/>
      </c>
      <c r="GZ16" s="50" t="str">
        <f t="shared" si="115"/>
        <v/>
      </c>
      <c r="HA16" s="70" t="str">
        <f t="shared" si="115"/>
        <v/>
      </c>
      <c r="HB16" s="47">
        <f t="shared" si="26"/>
        <v>0</v>
      </c>
    </row>
    <row r="17" spans="1:210" s="2" customFormat="1" ht="21.75" customHeight="1" thickBot="1">
      <c r="A17" s="214" t="str">
        <f ca="1">('Game Summary'!B17)</f>
        <v>32-20</v>
      </c>
      <c r="B17" s="610" t="str">
        <f ca="1">('Game Summary'!C17)</f>
        <v>LILLY ST. SMEAR</v>
      </c>
      <c r="C17" s="611"/>
      <c r="D17" s="611"/>
      <c r="E17" s="218" t="s">
        <v>172</v>
      </c>
      <c r="F17" s="218"/>
      <c r="G17" s="218"/>
      <c r="H17" s="218"/>
      <c r="I17" s="218" t="s">
        <v>175</v>
      </c>
      <c r="J17" s="218"/>
      <c r="K17" s="218"/>
      <c r="L17" s="218" t="s">
        <v>175</v>
      </c>
      <c r="M17" s="218"/>
      <c r="N17" s="218"/>
      <c r="O17" s="218"/>
      <c r="P17" s="218" t="s">
        <v>173</v>
      </c>
      <c r="Q17" s="231"/>
      <c r="R17" s="231"/>
      <c r="S17" s="231" t="s">
        <v>175</v>
      </c>
      <c r="T17" s="231"/>
      <c r="U17" s="231"/>
      <c r="V17" s="231"/>
      <c r="W17" s="231" t="s">
        <v>173</v>
      </c>
      <c r="X17" s="219"/>
      <c r="Z17" s="41" t="str">
        <f t="shared" ref="Z17:AS17" si="116">IF(E17="J",E20,"")</f>
        <v/>
      </c>
      <c r="AA17" s="39" t="str">
        <f t="shared" si="116"/>
        <v/>
      </c>
      <c r="AB17" s="39" t="str">
        <f t="shared" si="116"/>
        <v/>
      </c>
      <c r="AC17" s="39" t="str">
        <f t="shared" si="116"/>
        <v/>
      </c>
      <c r="AD17" s="39" t="str">
        <f t="shared" si="116"/>
        <v/>
      </c>
      <c r="AE17" s="39" t="str">
        <f t="shared" si="116"/>
        <v/>
      </c>
      <c r="AF17" s="39" t="str">
        <f t="shared" si="116"/>
        <v/>
      </c>
      <c r="AG17" s="39" t="str">
        <f t="shared" si="116"/>
        <v/>
      </c>
      <c r="AH17" s="39" t="str">
        <f t="shared" si="116"/>
        <v/>
      </c>
      <c r="AI17" s="39" t="str">
        <f t="shared" si="116"/>
        <v/>
      </c>
      <c r="AJ17" s="39" t="str">
        <f t="shared" si="116"/>
        <v/>
      </c>
      <c r="AK17" s="50">
        <f t="shared" si="116"/>
        <v>0</v>
      </c>
      <c r="AL17" s="50" t="str">
        <f t="shared" si="116"/>
        <v/>
      </c>
      <c r="AM17" s="50" t="str">
        <f t="shared" si="116"/>
        <v/>
      </c>
      <c r="AN17" s="50" t="str">
        <f t="shared" si="116"/>
        <v/>
      </c>
      <c r="AO17" s="50" t="str">
        <f t="shared" si="116"/>
        <v/>
      </c>
      <c r="AP17" s="50" t="str">
        <f t="shared" si="116"/>
        <v/>
      </c>
      <c r="AQ17" s="50" t="str">
        <f t="shared" si="116"/>
        <v/>
      </c>
      <c r="AR17" s="50">
        <f t="shared" si="116"/>
        <v>0</v>
      </c>
      <c r="AS17" s="70" t="str">
        <f t="shared" si="116"/>
        <v/>
      </c>
      <c r="AT17" s="47">
        <f t="shared" si="1"/>
        <v>0</v>
      </c>
      <c r="AU17" s="41" t="str">
        <f t="shared" ref="AU17:BN17" si="117">IF(E17="LJ",E20,"")</f>
        <v/>
      </c>
      <c r="AV17" s="39" t="str">
        <f t="shared" si="117"/>
        <v/>
      </c>
      <c r="AW17" s="39" t="str">
        <f t="shared" si="117"/>
        <v/>
      </c>
      <c r="AX17" s="39" t="str">
        <f t="shared" si="117"/>
        <v/>
      </c>
      <c r="AY17" s="39">
        <f t="shared" si="117"/>
        <v>3</v>
      </c>
      <c r="AZ17" s="39" t="str">
        <f t="shared" si="117"/>
        <v/>
      </c>
      <c r="BA17" s="39" t="str">
        <f t="shared" si="117"/>
        <v/>
      </c>
      <c r="BB17" s="39">
        <f t="shared" si="117"/>
        <v>2</v>
      </c>
      <c r="BC17" s="39" t="str">
        <f t="shared" si="117"/>
        <v/>
      </c>
      <c r="BD17" s="39" t="str">
        <f t="shared" si="117"/>
        <v/>
      </c>
      <c r="BE17" s="39" t="str">
        <f t="shared" si="117"/>
        <v/>
      </c>
      <c r="BF17" s="39" t="str">
        <f t="shared" si="117"/>
        <v/>
      </c>
      <c r="BG17" s="39" t="str">
        <f t="shared" si="117"/>
        <v/>
      </c>
      <c r="BH17" s="39" t="str">
        <f t="shared" si="117"/>
        <v/>
      </c>
      <c r="BI17" s="39">
        <f t="shared" si="117"/>
        <v>0</v>
      </c>
      <c r="BJ17" s="39" t="str">
        <f t="shared" si="117"/>
        <v/>
      </c>
      <c r="BK17" s="39" t="str">
        <f t="shared" si="117"/>
        <v/>
      </c>
      <c r="BL17" s="39" t="str">
        <f t="shared" si="117"/>
        <v/>
      </c>
      <c r="BM17" s="39" t="str">
        <f t="shared" si="117"/>
        <v/>
      </c>
      <c r="BN17" s="40" t="str">
        <f t="shared" si="117"/>
        <v/>
      </c>
      <c r="BO17" s="47">
        <f t="shared" si="3"/>
        <v>5</v>
      </c>
      <c r="BP17" s="41">
        <f t="shared" ref="BP17:CI17" si="118">IF(E17="B",E20,"")</f>
        <v>15</v>
      </c>
      <c r="BQ17" s="39" t="str">
        <f t="shared" si="118"/>
        <v/>
      </c>
      <c r="BR17" s="39" t="str">
        <f t="shared" si="118"/>
        <v/>
      </c>
      <c r="BS17" s="39" t="str">
        <f t="shared" si="118"/>
        <v/>
      </c>
      <c r="BT17" s="39" t="str">
        <f t="shared" si="118"/>
        <v/>
      </c>
      <c r="BU17" s="39" t="str">
        <f t="shared" si="118"/>
        <v/>
      </c>
      <c r="BV17" s="39" t="str">
        <f t="shared" si="118"/>
        <v/>
      </c>
      <c r="BW17" s="39" t="str">
        <f t="shared" si="118"/>
        <v/>
      </c>
      <c r="BX17" s="39" t="str">
        <f t="shared" si="118"/>
        <v/>
      </c>
      <c r="BY17" s="39" t="str">
        <f t="shared" si="118"/>
        <v/>
      </c>
      <c r="BZ17" s="39" t="str">
        <f t="shared" si="118"/>
        <v/>
      </c>
      <c r="CA17" s="50" t="str">
        <f t="shared" si="118"/>
        <v/>
      </c>
      <c r="CB17" s="50" t="str">
        <f t="shared" si="118"/>
        <v/>
      </c>
      <c r="CC17" s="50" t="str">
        <f t="shared" si="118"/>
        <v/>
      </c>
      <c r="CD17" s="50" t="str">
        <f t="shared" si="118"/>
        <v/>
      </c>
      <c r="CE17" s="50" t="str">
        <f t="shared" si="118"/>
        <v/>
      </c>
      <c r="CF17" s="50" t="str">
        <f t="shared" si="118"/>
        <v/>
      </c>
      <c r="CG17" s="50" t="str">
        <f t="shared" si="118"/>
        <v/>
      </c>
      <c r="CH17" s="50" t="str">
        <f t="shared" si="118"/>
        <v/>
      </c>
      <c r="CI17" s="70" t="str">
        <f t="shared" si="118"/>
        <v/>
      </c>
      <c r="CJ17" s="47">
        <f t="shared" si="5"/>
        <v>15</v>
      </c>
      <c r="CK17" s="41" t="str">
        <f t="shared" ref="CK17:CP17" si="119">IF(E17="P",E20,"")</f>
        <v/>
      </c>
      <c r="CL17" s="39" t="str">
        <f t="shared" si="119"/>
        <v/>
      </c>
      <c r="CM17" s="39" t="str">
        <f t="shared" si="119"/>
        <v/>
      </c>
      <c r="CN17" s="39" t="str">
        <f t="shared" si="119"/>
        <v/>
      </c>
      <c r="CO17" s="39" t="str">
        <f t="shared" si="119"/>
        <v/>
      </c>
      <c r="CP17" s="39" t="str">
        <f t="shared" si="119"/>
        <v/>
      </c>
      <c r="CQ17" s="39" t="str">
        <f t="shared" ref="CQ17:DD17" si="120">IF(K17="P",K20,"")</f>
        <v/>
      </c>
      <c r="CR17" s="39" t="str">
        <f t="shared" si="120"/>
        <v/>
      </c>
      <c r="CS17" s="39" t="str">
        <f t="shared" si="120"/>
        <v/>
      </c>
      <c r="CT17" s="39" t="str">
        <f t="shared" si="120"/>
        <v/>
      </c>
      <c r="CU17" s="39" t="str">
        <f t="shared" si="120"/>
        <v/>
      </c>
      <c r="CV17" s="39" t="str">
        <f t="shared" si="120"/>
        <v/>
      </c>
      <c r="CW17" s="39" t="str">
        <f t="shared" si="120"/>
        <v/>
      </c>
      <c r="CX17" s="39" t="str">
        <f t="shared" si="120"/>
        <v/>
      </c>
      <c r="CY17" s="39" t="str">
        <f t="shared" si="120"/>
        <v/>
      </c>
      <c r="CZ17" s="39" t="str">
        <f t="shared" si="120"/>
        <v/>
      </c>
      <c r="DA17" s="39" t="str">
        <f t="shared" si="120"/>
        <v/>
      </c>
      <c r="DB17" s="39" t="str">
        <f t="shared" si="120"/>
        <v/>
      </c>
      <c r="DC17" s="39" t="str">
        <f t="shared" si="120"/>
        <v/>
      </c>
      <c r="DD17" s="70" t="str">
        <f t="shared" si="120"/>
        <v/>
      </c>
      <c r="DE17" s="47">
        <f t="shared" si="7"/>
        <v>0</v>
      </c>
      <c r="DG17" s="53">
        <f t="shared" si="8"/>
        <v>5</v>
      </c>
      <c r="DH17" s="54">
        <f t="shared" si="9"/>
        <v>0</v>
      </c>
      <c r="DI17" s="54">
        <f t="shared" si="10"/>
        <v>1</v>
      </c>
      <c r="DJ17" s="52">
        <f t="shared" si="11"/>
        <v>1</v>
      </c>
      <c r="DK17" s="59">
        <f>(SUM(DG17:DI17)/COUNT(E19:X19))</f>
        <v>0.3</v>
      </c>
      <c r="DL17" s="71">
        <f t="shared" si="31"/>
        <v>3</v>
      </c>
      <c r="DM17" s="66">
        <f t="shared" si="12"/>
        <v>0.6</v>
      </c>
      <c r="DN17" s="93">
        <f t="shared" si="13"/>
        <v>5</v>
      </c>
      <c r="DO17" s="67">
        <f t="shared" si="14"/>
        <v>1</v>
      </c>
      <c r="DP17" s="47">
        <f t="shared" si="15"/>
        <v>-3</v>
      </c>
      <c r="DQ17" s="47">
        <f t="shared" si="16"/>
        <v>15</v>
      </c>
      <c r="DR17" s="47">
        <f t="shared" si="17"/>
        <v>0</v>
      </c>
      <c r="DS17" s="47">
        <f>SUM((DQ17/DJ17)-(D2))</f>
        <v>12.2</v>
      </c>
      <c r="DT17" s="47">
        <f>SUM((DR17/DJ17)-(D22))</f>
        <v>-1.3</v>
      </c>
      <c r="DU17" s="78">
        <f t="shared" si="18"/>
        <v>13.5</v>
      </c>
      <c r="DW17" s="41" t="str">
        <f>IF(E17="J",SUM((E20)-(E40)),"")</f>
        <v/>
      </c>
      <c r="DX17" s="39" t="str">
        <f t="shared" ref="DX17:EP17" si="121">IF(F17="J",SUM((F20)-(F40)),"")</f>
        <v/>
      </c>
      <c r="DY17" s="39" t="str">
        <f t="shared" si="121"/>
        <v/>
      </c>
      <c r="DZ17" s="39" t="str">
        <f t="shared" si="121"/>
        <v/>
      </c>
      <c r="EA17" s="39" t="str">
        <f t="shared" si="121"/>
        <v/>
      </c>
      <c r="EB17" s="39" t="str">
        <f t="shared" si="121"/>
        <v/>
      </c>
      <c r="EC17" s="39" t="str">
        <f t="shared" si="121"/>
        <v/>
      </c>
      <c r="ED17" s="39" t="str">
        <f t="shared" si="121"/>
        <v/>
      </c>
      <c r="EE17" s="39" t="str">
        <f t="shared" si="121"/>
        <v/>
      </c>
      <c r="EF17" s="39" t="str">
        <f t="shared" si="121"/>
        <v/>
      </c>
      <c r="EG17" s="39" t="str">
        <f t="shared" si="121"/>
        <v/>
      </c>
      <c r="EH17" s="39">
        <f t="shared" si="121"/>
        <v>-4</v>
      </c>
      <c r="EI17" s="39" t="str">
        <f t="shared" si="121"/>
        <v/>
      </c>
      <c r="EJ17" s="39" t="str">
        <f t="shared" si="121"/>
        <v/>
      </c>
      <c r="EK17" s="39" t="str">
        <f t="shared" si="121"/>
        <v/>
      </c>
      <c r="EL17" s="39" t="str">
        <f t="shared" si="121"/>
        <v/>
      </c>
      <c r="EM17" s="39" t="str">
        <f t="shared" si="121"/>
        <v/>
      </c>
      <c r="EN17" s="39" t="str">
        <f t="shared" si="121"/>
        <v/>
      </c>
      <c r="EO17" s="39">
        <f t="shared" si="121"/>
        <v>0</v>
      </c>
      <c r="EP17" s="40" t="str">
        <f t="shared" si="121"/>
        <v/>
      </c>
      <c r="EQ17" s="47">
        <f t="shared" si="20"/>
        <v>-4</v>
      </c>
      <c r="ER17" s="41" t="str">
        <f>IF(E17="LJ",SUM((E20)-(E40)),"")</f>
        <v/>
      </c>
      <c r="ES17" s="39" t="str">
        <f t="shared" ref="ES17:FK17" si="122">IF(F17="LJ",SUM((F20)-(F40)),"")</f>
        <v/>
      </c>
      <c r="ET17" s="39" t="str">
        <f t="shared" si="122"/>
        <v/>
      </c>
      <c r="EU17" s="39" t="str">
        <f t="shared" si="122"/>
        <v/>
      </c>
      <c r="EV17" s="39">
        <f t="shared" si="122"/>
        <v>3</v>
      </c>
      <c r="EW17" s="39" t="str">
        <f t="shared" si="122"/>
        <v/>
      </c>
      <c r="EX17" s="39" t="str">
        <f t="shared" si="122"/>
        <v/>
      </c>
      <c r="EY17" s="39">
        <f t="shared" si="122"/>
        <v>-2</v>
      </c>
      <c r="EZ17" s="39" t="str">
        <f t="shared" si="122"/>
        <v/>
      </c>
      <c r="FA17" s="39" t="str">
        <f t="shared" si="122"/>
        <v/>
      </c>
      <c r="FB17" s="39" t="str">
        <f t="shared" si="122"/>
        <v/>
      </c>
      <c r="FC17" s="39" t="str">
        <f t="shared" si="122"/>
        <v/>
      </c>
      <c r="FD17" s="39" t="str">
        <f t="shared" si="122"/>
        <v/>
      </c>
      <c r="FE17" s="39" t="str">
        <f t="shared" si="122"/>
        <v/>
      </c>
      <c r="FF17" s="39">
        <f t="shared" si="122"/>
        <v>0</v>
      </c>
      <c r="FG17" s="39" t="str">
        <f t="shared" si="122"/>
        <v/>
      </c>
      <c r="FH17" s="39" t="str">
        <f t="shared" si="122"/>
        <v/>
      </c>
      <c r="FI17" s="39" t="str">
        <f t="shared" si="122"/>
        <v/>
      </c>
      <c r="FJ17" s="39" t="str">
        <f t="shared" si="122"/>
        <v/>
      </c>
      <c r="FK17" s="40" t="str">
        <f t="shared" si="122"/>
        <v/>
      </c>
      <c r="FL17" s="47">
        <f t="shared" si="22"/>
        <v>1</v>
      </c>
      <c r="FM17" s="41">
        <f t="shared" ref="FM17:GF17" si="123">IF(E17="B",E40,"")</f>
        <v>0</v>
      </c>
      <c r="FN17" s="39" t="str">
        <f t="shared" si="123"/>
        <v/>
      </c>
      <c r="FO17" s="39" t="str">
        <f t="shared" si="123"/>
        <v/>
      </c>
      <c r="FP17" s="39" t="str">
        <f t="shared" si="123"/>
        <v/>
      </c>
      <c r="FQ17" s="39" t="str">
        <f t="shared" si="123"/>
        <v/>
      </c>
      <c r="FR17" s="39" t="str">
        <f t="shared" si="123"/>
        <v/>
      </c>
      <c r="FS17" s="39" t="str">
        <f t="shared" si="123"/>
        <v/>
      </c>
      <c r="FT17" s="39" t="str">
        <f t="shared" si="123"/>
        <v/>
      </c>
      <c r="FU17" s="39" t="str">
        <f t="shared" si="123"/>
        <v/>
      </c>
      <c r="FV17" s="39" t="str">
        <f t="shared" si="123"/>
        <v/>
      </c>
      <c r="FW17" s="39" t="str">
        <f t="shared" si="123"/>
        <v/>
      </c>
      <c r="FX17" s="50" t="str">
        <f t="shared" si="123"/>
        <v/>
      </c>
      <c r="FY17" s="50" t="str">
        <f t="shared" si="123"/>
        <v/>
      </c>
      <c r="FZ17" s="50" t="str">
        <f t="shared" si="123"/>
        <v/>
      </c>
      <c r="GA17" s="50" t="str">
        <f t="shared" si="123"/>
        <v/>
      </c>
      <c r="GB17" s="50" t="str">
        <f t="shared" si="123"/>
        <v/>
      </c>
      <c r="GC17" s="50" t="str">
        <f t="shared" si="123"/>
        <v/>
      </c>
      <c r="GD17" s="50" t="str">
        <f t="shared" si="123"/>
        <v/>
      </c>
      <c r="GE17" s="50" t="str">
        <f t="shared" si="123"/>
        <v/>
      </c>
      <c r="GF17" s="70" t="str">
        <f t="shared" si="123"/>
        <v/>
      </c>
      <c r="GG17" s="47">
        <f t="shared" si="24"/>
        <v>0</v>
      </c>
      <c r="GH17" s="41" t="str">
        <f>IF(E17="P",E40,"")</f>
        <v/>
      </c>
      <c r="GI17" s="39" t="str">
        <f>IF(F17="P",F40,"")</f>
        <v/>
      </c>
      <c r="GJ17" s="39" t="str">
        <f>IF(G17="P",G40,"")</f>
        <v/>
      </c>
      <c r="GK17" s="39" t="str">
        <f>IF(H17="P",H40,"")</f>
        <v/>
      </c>
      <c r="GL17" s="39" t="str">
        <f>IF(I17="P",I40,"")</f>
        <v/>
      </c>
      <c r="GM17" s="39" t="str">
        <f>IF(J16="P",J40,"")</f>
        <v/>
      </c>
      <c r="GN17" s="39" t="str">
        <f t="shared" ref="GN17:HA17" si="124">IF(K17="P",K40,"")</f>
        <v/>
      </c>
      <c r="GO17" s="39" t="str">
        <f t="shared" si="124"/>
        <v/>
      </c>
      <c r="GP17" s="39" t="str">
        <f t="shared" si="124"/>
        <v/>
      </c>
      <c r="GQ17" s="39" t="str">
        <f t="shared" si="124"/>
        <v/>
      </c>
      <c r="GR17" s="39" t="str">
        <f t="shared" si="124"/>
        <v/>
      </c>
      <c r="GS17" s="50" t="str">
        <f t="shared" si="124"/>
        <v/>
      </c>
      <c r="GT17" s="50" t="str">
        <f t="shared" si="124"/>
        <v/>
      </c>
      <c r="GU17" s="50" t="str">
        <f t="shared" si="124"/>
        <v/>
      </c>
      <c r="GV17" s="50" t="str">
        <f t="shared" si="124"/>
        <v/>
      </c>
      <c r="GW17" s="50" t="str">
        <f t="shared" si="124"/>
        <v/>
      </c>
      <c r="GX17" s="50" t="str">
        <f t="shared" si="124"/>
        <v/>
      </c>
      <c r="GY17" s="50" t="str">
        <f t="shared" si="124"/>
        <v/>
      </c>
      <c r="GZ17" s="50" t="str">
        <f t="shared" si="124"/>
        <v/>
      </c>
      <c r="HA17" s="70" t="str">
        <f t="shared" si="124"/>
        <v/>
      </c>
      <c r="HB17" s="47">
        <f t="shared" si="26"/>
        <v>0</v>
      </c>
    </row>
    <row r="18" spans="1:210" s="2" customFormat="1" ht="21.75" customHeight="1" thickBot="1">
      <c r="A18" s="214" t="str">
        <f ca="1">('Game Summary'!B18)</f>
        <v>AK-47</v>
      </c>
      <c r="B18" s="610" t="str">
        <f ca="1">('Game Summary'!C18)</f>
        <v>CHARISNAKOV</v>
      </c>
      <c r="C18" s="611"/>
      <c r="D18" s="612"/>
      <c r="E18" s="546"/>
      <c r="F18" s="547" t="s">
        <v>173</v>
      </c>
      <c r="G18" s="547"/>
      <c r="H18" s="547" t="s">
        <v>175</v>
      </c>
      <c r="I18" s="547"/>
      <c r="J18" s="547"/>
      <c r="K18" s="547" t="s">
        <v>175</v>
      </c>
      <c r="L18" s="547"/>
      <c r="M18" s="547"/>
      <c r="N18" s="547"/>
      <c r="O18" s="547" t="s">
        <v>173</v>
      </c>
      <c r="P18" s="547"/>
      <c r="Q18" s="252"/>
      <c r="R18" s="252" t="s">
        <v>173</v>
      </c>
      <c r="S18" s="252"/>
      <c r="T18" s="252"/>
      <c r="U18" s="252"/>
      <c r="V18" s="252" t="s">
        <v>175</v>
      </c>
      <c r="W18" s="252"/>
      <c r="X18" s="249"/>
      <c r="Z18" s="42" t="str">
        <f>IF(E18="J",E20,"")</f>
        <v/>
      </c>
      <c r="AA18" s="43">
        <f>IF(F18="J",F20,"")</f>
        <v>1</v>
      </c>
      <c r="AB18" s="43" t="str">
        <f>IF(G18="J",G20,"")</f>
        <v/>
      </c>
      <c r="AC18" s="43" t="str">
        <f t="shared" ref="AC18:AS18" si="125">IF(H18="J",H20,"")</f>
        <v/>
      </c>
      <c r="AD18" s="43" t="str">
        <f t="shared" si="125"/>
        <v/>
      </c>
      <c r="AE18" s="43" t="str">
        <f t="shared" si="125"/>
        <v/>
      </c>
      <c r="AF18" s="43" t="str">
        <f t="shared" si="125"/>
        <v/>
      </c>
      <c r="AG18" s="43" t="str">
        <f t="shared" si="125"/>
        <v/>
      </c>
      <c r="AH18" s="43" t="str">
        <f t="shared" si="125"/>
        <v/>
      </c>
      <c r="AI18" s="43" t="str">
        <f t="shared" si="125"/>
        <v/>
      </c>
      <c r="AJ18" s="43">
        <f t="shared" si="125"/>
        <v>0</v>
      </c>
      <c r="AK18" s="80" t="str">
        <f t="shared" si="125"/>
        <v/>
      </c>
      <c r="AL18" s="80" t="str">
        <f t="shared" si="125"/>
        <v/>
      </c>
      <c r="AM18" s="80">
        <f t="shared" si="125"/>
        <v>2</v>
      </c>
      <c r="AN18" s="80" t="str">
        <f t="shared" si="125"/>
        <v/>
      </c>
      <c r="AO18" s="80" t="str">
        <f t="shared" si="125"/>
        <v/>
      </c>
      <c r="AP18" s="80" t="str">
        <f t="shared" si="125"/>
        <v/>
      </c>
      <c r="AQ18" s="80" t="str">
        <f t="shared" si="125"/>
        <v/>
      </c>
      <c r="AR18" s="80" t="str">
        <f t="shared" si="125"/>
        <v/>
      </c>
      <c r="AS18" s="185" t="str">
        <f t="shared" si="125"/>
        <v/>
      </c>
      <c r="AT18" s="47">
        <f t="shared" si="1"/>
        <v>3</v>
      </c>
      <c r="AU18" s="42" t="str">
        <f>IF(E18="LJ",E20,"")</f>
        <v/>
      </c>
      <c r="AV18" s="43" t="str">
        <f>IF(F18="LJ",F20,"")</f>
        <v/>
      </c>
      <c r="AW18" s="43" t="str">
        <f>IF(G18="LJ",G20,"")</f>
        <v/>
      </c>
      <c r="AX18" s="43">
        <f t="shared" ref="AX18:BN18" si="126">IF(H18="LJ",H20,"")</f>
        <v>0</v>
      </c>
      <c r="AY18" s="43" t="str">
        <f t="shared" si="126"/>
        <v/>
      </c>
      <c r="AZ18" s="43" t="str">
        <f t="shared" si="126"/>
        <v/>
      </c>
      <c r="BA18" s="43">
        <f t="shared" si="126"/>
        <v>9</v>
      </c>
      <c r="BB18" s="43" t="str">
        <f t="shared" si="126"/>
        <v/>
      </c>
      <c r="BC18" s="43" t="str">
        <f t="shared" si="126"/>
        <v/>
      </c>
      <c r="BD18" s="43" t="str">
        <f t="shared" si="126"/>
        <v/>
      </c>
      <c r="BE18" s="43" t="str">
        <f t="shared" si="126"/>
        <v/>
      </c>
      <c r="BF18" s="43" t="str">
        <f t="shared" si="126"/>
        <v/>
      </c>
      <c r="BG18" s="43" t="str">
        <f t="shared" si="126"/>
        <v/>
      </c>
      <c r="BH18" s="43" t="str">
        <f t="shared" si="126"/>
        <v/>
      </c>
      <c r="BI18" s="43" t="str">
        <f t="shared" si="126"/>
        <v/>
      </c>
      <c r="BJ18" s="43" t="str">
        <f t="shared" si="126"/>
        <v/>
      </c>
      <c r="BK18" s="43" t="str">
        <f t="shared" si="126"/>
        <v/>
      </c>
      <c r="BL18" s="43">
        <f t="shared" si="126"/>
        <v>9</v>
      </c>
      <c r="BM18" s="43" t="str">
        <f t="shared" si="126"/>
        <v/>
      </c>
      <c r="BN18" s="44" t="str">
        <f t="shared" si="126"/>
        <v/>
      </c>
      <c r="BO18" s="47">
        <f t="shared" si="3"/>
        <v>18</v>
      </c>
      <c r="BP18" s="42" t="str">
        <f t="shared" ref="BP18:CI18" si="127">IF(E18="B",E20,"")</f>
        <v/>
      </c>
      <c r="BQ18" s="43" t="str">
        <f t="shared" si="127"/>
        <v/>
      </c>
      <c r="BR18" s="43" t="str">
        <f t="shared" si="127"/>
        <v/>
      </c>
      <c r="BS18" s="43" t="str">
        <f t="shared" si="127"/>
        <v/>
      </c>
      <c r="BT18" s="43" t="str">
        <f t="shared" si="127"/>
        <v/>
      </c>
      <c r="BU18" s="43" t="str">
        <f t="shared" si="127"/>
        <v/>
      </c>
      <c r="BV18" s="43" t="str">
        <f t="shared" si="127"/>
        <v/>
      </c>
      <c r="BW18" s="43" t="str">
        <f t="shared" si="127"/>
        <v/>
      </c>
      <c r="BX18" s="43" t="str">
        <f t="shared" si="127"/>
        <v/>
      </c>
      <c r="BY18" s="43" t="str">
        <f t="shared" si="127"/>
        <v/>
      </c>
      <c r="BZ18" s="43" t="str">
        <f t="shared" si="127"/>
        <v/>
      </c>
      <c r="CA18" s="80" t="str">
        <f t="shared" si="127"/>
        <v/>
      </c>
      <c r="CB18" s="80" t="str">
        <f t="shared" si="127"/>
        <v/>
      </c>
      <c r="CC18" s="80" t="str">
        <f t="shared" si="127"/>
        <v/>
      </c>
      <c r="CD18" s="80" t="str">
        <f t="shared" si="127"/>
        <v/>
      </c>
      <c r="CE18" s="80" t="str">
        <f t="shared" si="127"/>
        <v/>
      </c>
      <c r="CF18" s="80" t="str">
        <f t="shared" si="127"/>
        <v/>
      </c>
      <c r="CG18" s="80" t="str">
        <f t="shared" si="127"/>
        <v/>
      </c>
      <c r="CH18" s="80" t="str">
        <f t="shared" si="127"/>
        <v/>
      </c>
      <c r="CI18" s="185" t="str">
        <f t="shared" si="127"/>
        <v/>
      </c>
      <c r="CJ18" s="47">
        <f t="shared" si="5"/>
        <v>0</v>
      </c>
      <c r="CK18" s="42" t="str">
        <f t="shared" ref="CK18:CP18" si="128">IF(E18="P",E20,"")</f>
        <v/>
      </c>
      <c r="CL18" s="43" t="str">
        <f t="shared" si="128"/>
        <v/>
      </c>
      <c r="CM18" s="43" t="str">
        <f t="shared" si="128"/>
        <v/>
      </c>
      <c r="CN18" s="43" t="str">
        <f t="shared" si="128"/>
        <v/>
      </c>
      <c r="CO18" s="43" t="str">
        <f t="shared" si="128"/>
        <v/>
      </c>
      <c r="CP18" s="43" t="str">
        <f t="shared" si="128"/>
        <v/>
      </c>
      <c r="CQ18" s="43" t="str">
        <f t="shared" ref="CQ18:DD18" si="129">IF(K18="P",K20,"")</f>
        <v/>
      </c>
      <c r="CR18" s="43" t="str">
        <f t="shared" si="129"/>
        <v/>
      </c>
      <c r="CS18" s="43" t="str">
        <f t="shared" si="129"/>
        <v/>
      </c>
      <c r="CT18" s="43" t="str">
        <f t="shared" si="129"/>
        <v/>
      </c>
      <c r="CU18" s="43" t="str">
        <f t="shared" si="129"/>
        <v/>
      </c>
      <c r="CV18" s="43" t="str">
        <f t="shared" si="129"/>
        <v/>
      </c>
      <c r="CW18" s="43" t="str">
        <f t="shared" si="129"/>
        <v/>
      </c>
      <c r="CX18" s="43" t="str">
        <f t="shared" si="129"/>
        <v/>
      </c>
      <c r="CY18" s="43" t="str">
        <f t="shared" si="129"/>
        <v/>
      </c>
      <c r="CZ18" s="43" t="str">
        <f t="shared" si="129"/>
        <v/>
      </c>
      <c r="DA18" s="43" t="str">
        <f t="shared" si="129"/>
        <v/>
      </c>
      <c r="DB18" s="43" t="str">
        <f t="shared" si="129"/>
        <v/>
      </c>
      <c r="DC18" s="43" t="str">
        <f t="shared" si="129"/>
        <v/>
      </c>
      <c r="DD18" s="185" t="str">
        <f t="shared" si="129"/>
        <v/>
      </c>
      <c r="DE18" s="47">
        <f t="shared" si="7"/>
        <v>0</v>
      </c>
      <c r="DG18" s="79">
        <f t="shared" si="8"/>
        <v>6</v>
      </c>
      <c r="DH18" s="80">
        <f t="shared" si="9"/>
        <v>0</v>
      </c>
      <c r="DI18" s="80">
        <f t="shared" si="10"/>
        <v>0</v>
      </c>
      <c r="DJ18" s="81">
        <f t="shared" si="11"/>
        <v>0</v>
      </c>
      <c r="DK18" s="82">
        <f>(SUM(DG18:DI18)/COUNT(E19:X19))</f>
        <v>0.3</v>
      </c>
      <c r="DL18" s="71">
        <f t="shared" si="31"/>
        <v>3</v>
      </c>
      <c r="DM18" s="86">
        <f t="shared" si="12"/>
        <v>0.5</v>
      </c>
      <c r="DN18" s="95">
        <f t="shared" si="13"/>
        <v>21</v>
      </c>
      <c r="DO18" s="87">
        <f t="shared" si="14"/>
        <v>3.5</v>
      </c>
      <c r="DP18" s="83">
        <f t="shared" si="15"/>
        <v>17</v>
      </c>
      <c r="DQ18" s="83">
        <f t="shared" si="16"/>
        <v>0</v>
      </c>
      <c r="DR18" s="83">
        <f t="shared" si="17"/>
        <v>0</v>
      </c>
      <c r="DS18" s="83" t="e">
        <f>SUM((DQ18/DJ18)-(D2))</f>
        <v>#DIV/0!</v>
      </c>
      <c r="DT18" s="83" t="e">
        <f>SUM((DR18/DJ18)-(D22))</f>
        <v>#DIV/0!</v>
      </c>
      <c r="DU18" s="84" t="e">
        <f t="shared" si="18"/>
        <v>#DIV/0!</v>
      </c>
      <c r="DW18" s="42" t="str">
        <f>IF(E18="J",SUM((E20)-(E40)),"")</f>
        <v/>
      </c>
      <c r="DX18" s="43">
        <f t="shared" ref="DX18:EP18" si="130">IF(F18="J",SUM((F20)-(F40)),"")</f>
        <v>1</v>
      </c>
      <c r="DY18" s="43" t="str">
        <f t="shared" si="130"/>
        <v/>
      </c>
      <c r="DZ18" s="43" t="str">
        <f t="shared" si="130"/>
        <v/>
      </c>
      <c r="EA18" s="43" t="str">
        <f t="shared" si="130"/>
        <v/>
      </c>
      <c r="EB18" s="43" t="str">
        <f t="shared" si="130"/>
        <v/>
      </c>
      <c r="EC18" s="43" t="str">
        <f t="shared" si="130"/>
        <v/>
      </c>
      <c r="ED18" s="43" t="str">
        <f t="shared" si="130"/>
        <v/>
      </c>
      <c r="EE18" s="43" t="str">
        <f t="shared" si="130"/>
        <v/>
      </c>
      <c r="EF18" s="43" t="str">
        <f t="shared" si="130"/>
        <v/>
      </c>
      <c r="EG18" s="43">
        <f t="shared" si="130"/>
        <v>0</v>
      </c>
      <c r="EH18" s="43" t="str">
        <f t="shared" si="130"/>
        <v/>
      </c>
      <c r="EI18" s="43" t="str">
        <f t="shared" si="130"/>
        <v/>
      </c>
      <c r="EJ18" s="43">
        <f t="shared" si="130"/>
        <v>2</v>
      </c>
      <c r="EK18" s="43" t="str">
        <f t="shared" si="130"/>
        <v/>
      </c>
      <c r="EL18" s="43" t="str">
        <f t="shared" si="130"/>
        <v/>
      </c>
      <c r="EM18" s="43" t="str">
        <f t="shared" si="130"/>
        <v/>
      </c>
      <c r="EN18" s="43" t="str">
        <f t="shared" si="130"/>
        <v/>
      </c>
      <c r="EO18" s="43" t="str">
        <f t="shared" si="130"/>
        <v/>
      </c>
      <c r="EP18" s="44" t="str">
        <f t="shared" si="130"/>
        <v/>
      </c>
      <c r="EQ18" s="47">
        <f t="shared" si="20"/>
        <v>3</v>
      </c>
      <c r="ER18" s="42" t="str">
        <f>IF(E18="LJ",SUM((E20)-(E40)),"")</f>
        <v/>
      </c>
      <c r="ES18" s="43" t="str">
        <f>IF(F18="LJ",SUM((F4)-(F24)),"")</f>
        <v/>
      </c>
      <c r="ET18" s="43" t="str">
        <f t="shared" ref="ET18:FK18" si="131">IF(G18="LJ",SUM((G20)-(G40)),"")</f>
        <v/>
      </c>
      <c r="EU18" s="43">
        <f t="shared" si="131"/>
        <v>0</v>
      </c>
      <c r="EV18" s="43" t="str">
        <f t="shared" si="131"/>
        <v/>
      </c>
      <c r="EW18" s="43" t="str">
        <f t="shared" si="131"/>
        <v/>
      </c>
      <c r="EX18" s="43">
        <f t="shared" si="131"/>
        <v>9</v>
      </c>
      <c r="EY18" s="43" t="str">
        <f t="shared" si="131"/>
        <v/>
      </c>
      <c r="EZ18" s="43" t="str">
        <f t="shared" si="131"/>
        <v/>
      </c>
      <c r="FA18" s="43" t="str">
        <f t="shared" si="131"/>
        <v/>
      </c>
      <c r="FB18" s="43" t="str">
        <f t="shared" si="131"/>
        <v/>
      </c>
      <c r="FC18" s="43" t="str">
        <f t="shared" si="131"/>
        <v/>
      </c>
      <c r="FD18" s="43" t="str">
        <f t="shared" si="131"/>
        <v/>
      </c>
      <c r="FE18" s="43" t="str">
        <f t="shared" si="131"/>
        <v/>
      </c>
      <c r="FF18" s="43" t="str">
        <f t="shared" si="131"/>
        <v/>
      </c>
      <c r="FG18" s="43" t="str">
        <f t="shared" si="131"/>
        <v/>
      </c>
      <c r="FH18" s="43" t="str">
        <f t="shared" si="131"/>
        <v/>
      </c>
      <c r="FI18" s="43">
        <f t="shared" si="131"/>
        <v>5</v>
      </c>
      <c r="FJ18" s="43" t="str">
        <f t="shared" si="131"/>
        <v/>
      </c>
      <c r="FK18" s="44" t="str">
        <f t="shared" si="131"/>
        <v/>
      </c>
      <c r="FL18" s="47">
        <f t="shared" si="22"/>
        <v>14</v>
      </c>
      <c r="FM18" s="42" t="str">
        <f t="shared" ref="FM18:GF18" si="132">IF(E18="B",E40,"")</f>
        <v/>
      </c>
      <c r="FN18" s="43" t="str">
        <f t="shared" si="132"/>
        <v/>
      </c>
      <c r="FO18" s="43" t="str">
        <f t="shared" si="132"/>
        <v/>
      </c>
      <c r="FP18" s="43" t="str">
        <f t="shared" si="132"/>
        <v/>
      </c>
      <c r="FQ18" s="43" t="str">
        <f t="shared" si="132"/>
        <v/>
      </c>
      <c r="FR18" s="43" t="str">
        <f t="shared" si="132"/>
        <v/>
      </c>
      <c r="FS18" s="43" t="str">
        <f t="shared" si="132"/>
        <v/>
      </c>
      <c r="FT18" s="43" t="str">
        <f t="shared" si="132"/>
        <v/>
      </c>
      <c r="FU18" s="43" t="str">
        <f t="shared" si="132"/>
        <v/>
      </c>
      <c r="FV18" s="43" t="str">
        <f t="shared" si="132"/>
        <v/>
      </c>
      <c r="FW18" s="43" t="str">
        <f t="shared" si="132"/>
        <v/>
      </c>
      <c r="FX18" s="80" t="str">
        <f t="shared" si="132"/>
        <v/>
      </c>
      <c r="FY18" s="80" t="str">
        <f t="shared" si="132"/>
        <v/>
      </c>
      <c r="FZ18" s="80" t="str">
        <f t="shared" si="132"/>
        <v/>
      </c>
      <c r="GA18" s="80" t="str">
        <f t="shared" si="132"/>
        <v/>
      </c>
      <c r="GB18" s="80" t="str">
        <f t="shared" si="132"/>
        <v/>
      </c>
      <c r="GC18" s="80" t="str">
        <f t="shared" si="132"/>
        <v/>
      </c>
      <c r="GD18" s="80" t="str">
        <f t="shared" si="132"/>
        <v/>
      </c>
      <c r="GE18" s="80" t="str">
        <f t="shared" si="132"/>
        <v/>
      </c>
      <c r="GF18" s="185" t="str">
        <f t="shared" si="132"/>
        <v/>
      </c>
      <c r="GG18" s="47">
        <f t="shared" si="24"/>
        <v>0</v>
      </c>
      <c r="GH18" s="42" t="str">
        <f>IF(E18="P",E40,"")</f>
        <v/>
      </c>
      <c r="GI18" s="43" t="str">
        <f>IF(F18="P",F40,"")</f>
        <v/>
      </c>
      <c r="GJ18" s="43" t="str">
        <f>IF(G18="P",G40,"")</f>
        <v/>
      </c>
      <c r="GK18" s="43" t="str">
        <f>IF(DL18="P",DL40,"")</f>
        <v/>
      </c>
      <c r="GL18" s="43" t="str">
        <f>IF(I18="P",I40,"")</f>
        <v/>
      </c>
      <c r="GM18" s="43" t="str">
        <f>IF(J18="P",J40,"")</f>
        <v/>
      </c>
      <c r="GN18" s="43" t="str">
        <f t="shared" ref="GN18:HA18" si="133">IF(K18="P",K40,"")</f>
        <v/>
      </c>
      <c r="GO18" s="43" t="str">
        <f t="shared" si="133"/>
        <v/>
      </c>
      <c r="GP18" s="43" t="str">
        <f t="shared" si="133"/>
        <v/>
      </c>
      <c r="GQ18" s="43" t="str">
        <f t="shared" si="133"/>
        <v/>
      </c>
      <c r="GR18" s="43" t="str">
        <f t="shared" si="133"/>
        <v/>
      </c>
      <c r="GS18" s="80" t="str">
        <f t="shared" si="133"/>
        <v/>
      </c>
      <c r="GT18" s="80" t="str">
        <f t="shared" si="133"/>
        <v/>
      </c>
      <c r="GU18" s="80" t="str">
        <f t="shared" si="133"/>
        <v/>
      </c>
      <c r="GV18" s="80" t="str">
        <f t="shared" si="133"/>
        <v/>
      </c>
      <c r="GW18" s="80" t="str">
        <f t="shared" si="133"/>
        <v/>
      </c>
      <c r="GX18" s="80" t="str">
        <f t="shared" si="133"/>
        <v/>
      </c>
      <c r="GY18" s="80" t="str">
        <f t="shared" si="133"/>
        <v/>
      </c>
      <c r="GZ18" s="80" t="str">
        <f t="shared" si="133"/>
        <v/>
      </c>
      <c r="HA18" s="185" t="str">
        <f t="shared" si="133"/>
        <v/>
      </c>
      <c r="HB18" s="47">
        <f t="shared" si="26"/>
        <v>0</v>
      </c>
    </row>
    <row r="19" spans="1:210" s="2" customFormat="1" ht="21.75" customHeight="1" thickBot="1">
      <c r="A19" s="259"/>
      <c r="B19" s="260"/>
      <c r="C19" s="273"/>
      <c r="D19" s="274" t="s">
        <v>39</v>
      </c>
      <c r="E19" s="525">
        <f t="shared" ref="E19:X19" si="134">SUM(E20)-(E40)</f>
        <v>15</v>
      </c>
      <c r="F19" s="526">
        <f t="shared" si="134"/>
        <v>1</v>
      </c>
      <c r="G19" s="526">
        <f t="shared" si="134"/>
        <v>0</v>
      </c>
      <c r="H19" s="526">
        <f t="shared" si="134"/>
        <v>0</v>
      </c>
      <c r="I19" s="526">
        <f t="shared" si="134"/>
        <v>3</v>
      </c>
      <c r="J19" s="526">
        <f t="shared" si="134"/>
        <v>-3</v>
      </c>
      <c r="K19" s="526">
        <f t="shared" si="134"/>
        <v>9</v>
      </c>
      <c r="L19" s="526">
        <f t="shared" si="134"/>
        <v>-2</v>
      </c>
      <c r="M19" s="526">
        <f t="shared" si="134"/>
        <v>0</v>
      </c>
      <c r="N19" s="526">
        <f t="shared" si="134"/>
        <v>4</v>
      </c>
      <c r="O19" s="526">
        <f t="shared" si="134"/>
        <v>0</v>
      </c>
      <c r="P19" s="526">
        <f t="shared" si="134"/>
        <v>-4</v>
      </c>
      <c r="Q19" s="526">
        <f t="shared" si="134"/>
        <v>9</v>
      </c>
      <c r="R19" s="526">
        <f t="shared" si="134"/>
        <v>2</v>
      </c>
      <c r="S19" s="526">
        <f t="shared" si="134"/>
        <v>0</v>
      </c>
      <c r="T19" s="526">
        <f t="shared" si="134"/>
        <v>-9</v>
      </c>
      <c r="U19" s="526">
        <f t="shared" si="134"/>
        <v>0</v>
      </c>
      <c r="V19" s="526">
        <f t="shared" si="134"/>
        <v>5</v>
      </c>
      <c r="W19" s="526">
        <f t="shared" si="134"/>
        <v>0</v>
      </c>
      <c r="X19" s="526">
        <f t="shared" si="134"/>
        <v>0</v>
      </c>
      <c r="Z19" s="46"/>
      <c r="AA19" s="46"/>
      <c r="AB19" s="46"/>
      <c r="AC19" s="46"/>
      <c r="AD19" s="46"/>
      <c r="AE19" s="46"/>
      <c r="AF19" s="46"/>
      <c r="AG19" s="46"/>
      <c r="AH19" s="46"/>
      <c r="AI19" s="46"/>
      <c r="AJ19" s="46"/>
      <c r="AK19" s="30"/>
      <c r="AL19" s="30"/>
      <c r="AM19" s="30"/>
      <c r="AN19" s="30"/>
      <c r="AO19" s="30"/>
      <c r="AP19" s="30"/>
      <c r="AQ19" s="30"/>
      <c r="AR19" s="30"/>
      <c r="AS19" s="45"/>
      <c r="AT19" s="45"/>
      <c r="BX19" s="2" t="str">
        <f>IF(M5="B",M20,"")</f>
        <v/>
      </c>
      <c r="DG19" s="47">
        <f>SUM(DG5:DG18)</f>
        <v>20</v>
      </c>
      <c r="DH19" s="47">
        <f>SUM(DH5:DH18)</f>
        <v>20</v>
      </c>
      <c r="DI19" s="47">
        <f>SUM(DI5:DI18)</f>
        <v>60</v>
      </c>
      <c r="DJ19" s="47">
        <f t="shared" si="11"/>
        <v>80</v>
      </c>
      <c r="DN19" s="47">
        <f>SUM(DN5:DN18)</f>
        <v>56</v>
      </c>
      <c r="DO19" s="47">
        <f t="shared" si="14"/>
        <v>2.8</v>
      </c>
      <c r="DQ19" s="47">
        <f>SUM(DQ5:DQ18)</f>
        <v>224</v>
      </c>
      <c r="DR19" s="47">
        <f>SUM(DR5:DR18)</f>
        <v>104</v>
      </c>
    </row>
    <row r="20" spans="1:210" s="2" customFormat="1" ht="21.75" customHeight="1" thickBot="1">
      <c r="A20" s="265" t="s">
        <v>48</v>
      </c>
      <c r="B20" s="265">
        <f>COUNT(E20:X20)</f>
        <v>20</v>
      </c>
      <c r="C20" s="273" t="s">
        <v>81</v>
      </c>
      <c r="D20" s="31">
        <f ca="1">'Period 1'!X4</f>
        <v>45</v>
      </c>
      <c r="E20" s="198">
        <v>15</v>
      </c>
      <c r="F20" s="199">
        <v>1</v>
      </c>
      <c r="G20" s="199">
        <v>2</v>
      </c>
      <c r="H20" s="199">
        <v>0</v>
      </c>
      <c r="I20" s="199">
        <v>3</v>
      </c>
      <c r="J20" s="199">
        <v>0</v>
      </c>
      <c r="K20" s="199">
        <v>9</v>
      </c>
      <c r="L20" s="199">
        <v>2</v>
      </c>
      <c r="M20" s="199">
        <v>0</v>
      </c>
      <c r="N20" s="199">
        <v>4</v>
      </c>
      <c r="O20" s="199">
        <v>0</v>
      </c>
      <c r="P20" s="199">
        <v>0</v>
      </c>
      <c r="Q20" s="199">
        <v>9</v>
      </c>
      <c r="R20" s="199">
        <v>2</v>
      </c>
      <c r="S20" s="199">
        <v>0</v>
      </c>
      <c r="T20" s="199">
        <v>0</v>
      </c>
      <c r="U20" s="199">
        <v>0</v>
      </c>
      <c r="V20" s="199">
        <v>9</v>
      </c>
      <c r="W20" s="199">
        <v>0</v>
      </c>
      <c r="X20" s="199">
        <v>0</v>
      </c>
      <c r="Z20" s="46"/>
      <c r="AA20" s="46"/>
      <c r="AB20" s="46"/>
      <c r="AC20" s="46"/>
      <c r="AD20" s="46"/>
      <c r="AE20" s="46"/>
      <c r="AF20" s="46"/>
      <c r="AG20" s="46"/>
      <c r="AH20" s="46"/>
      <c r="AI20" s="46"/>
      <c r="AJ20" s="46"/>
      <c r="AK20" s="30"/>
      <c r="AL20" s="30"/>
      <c r="AM20" s="30"/>
      <c r="AN20" s="30"/>
      <c r="AO20" s="30"/>
      <c r="AP20" s="30"/>
      <c r="AQ20" s="30"/>
      <c r="AR20" s="30"/>
      <c r="AS20" s="45"/>
      <c r="AT20" s="45"/>
    </row>
    <row r="21" spans="1:210" ht="21.75" customHeight="1" thickBot="1">
      <c r="A21" s="19" t="s">
        <v>3</v>
      </c>
      <c r="B21" s="19"/>
      <c r="C21" s="21"/>
      <c r="D21" s="635" t="str">
        <f ca="1">('Period 1'!C21)</f>
        <v>Artful Dodger</v>
      </c>
      <c r="E21" s="635"/>
      <c r="F21" s="635"/>
      <c r="G21" s="635"/>
      <c r="H21" s="19" t="s">
        <v>20</v>
      </c>
      <c r="I21" s="613">
        <v>39675</v>
      </c>
      <c r="J21" s="613"/>
      <c r="K21" s="613"/>
      <c r="L21" s="183" t="s">
        <v>80</v>
      </c>
      <c r="M21" s="184" t="str">
        <f ca="1">('Period 1'!M21)</f>
        <v>Stat-O-Mat</v>
      </c>
      <c r="N21" s="184"/>
      <c r="O21" s="184"/>
      <c r="P21" s="183"/>
      <c r="Q21" s="183"/>
      <c r="R21" s="183"/>
      <c r="S21" s="183"/>
      <c r="T21" s="183"/>
      <c r="U21" s="183"/>
      <c r="V21" s="183"/>
      <c r="W21" s="183"/>
      <c r="X21" s="183"/>
      <c r="Z21" s="18"/>
      <c r="AA21" s="18"/>
      <c r="AB21" s="18"/>
      <c r="AC21" s="18"/>
      <c r="AD21" s="18"/>
      <c r="AE21" s="18"/>
      <c r="AF21" s="18"/>
      <c r="AG21" s="18"/>
      <c r="AH21" s="18"/>
      <c r="AI21" s="18"/>
      <c r="AJ21" s="18"/>
      <c r="AK21" s="18"/>
      <c r="AL21" s="18"/>
      <c r="AM21" s="18"/>
      <c r="AN21" s="18"/>
      <c r="AO21" s="18"/>
      <c r="AP21" s="18"/>
      <c r="AQ21" s="18"/>
      <c r="AR21" s="18"/>
      <c r="AS21" s="18"/>
      <c r="AT21" s="18"/>
    </row>
    <row r="22" spans="1:210" ht="21.75" customHeight="1">
      <c r="A22" s="189" t="s">
        <v>29</v>
      </c>
      <c r="B22" s="19">
        <f>SUM(E40:X40)</f>
        <v>26</v>
      </c>
      <c r="C22" s="19" t="s">
        <v>28</v>
      </c>
      <c r="D22" s="183">
        <f>AVERAGE(E40:X40)</f>
        <v>1.3</v>
      </c>
      <c r="E22" s="614" t="s">
        <v>54</v>
      </c>
      <c r="F22" s="615"/>
      <c r="G22" s="615"/>
      <c r="H22" s="615"/>
      <c r="I22" s="615"/>
      <c r="J22" s="615"/>
      <c r="K22" s="615"/>
      <c r="L22" s="615"/>
      <c r="M22" s="615"/>
      <c r="N22" s="615"/>
      <c r="O22" s="615"/>
      <c r="P22" s="615"/>
      <c r="Q22" s="616"/>
      <c r="R22" s="616"/>
      <c r="S22" s="616"/>
      <c r="T22" s="616"/>
      <c r="U22" s="616"/>
      <c r="V22" s="616"/>
      <c r="W22" s="616"/>
      <c r="X22" s="617"/>
      <c r="Z22" s="632" t="s">
        <v>55</v>
      </c>
      <c r="AA22" s="633"/>
      <c r="AB22" s="633"/>
      <c r="AC22" s="633"/>
      <c r="AD22" s="633"/>
      <c r="AE22" s="633"/>
      <c r="AF22" s="633"/>
      <c r="AG22" s="633"/>
      <c r="AH22" s="633"/>
      <c r="AI22" s="633"/>
      <c r="AJ22" s="633"/>
      <c r="AK22" s="633"/>
      <c r="AL22" s="633"/>
      <c r="AM22" s="633"/>
      <c r="AN22" s="633"/>
      <c r="AO22" s="633"/>
      <c r="AP22" s="633"/>
      <c r="AQ22" s="633"/>
      <c r="AR22" s="633"/>
      <c r="AS22" s="634"/>
      <c r="AU22" s="632" t="s">
        <v>56</v>
      </c>
      <c r="AV22" s="633"/>
      <c r="AW22" s="633"/>
      <c r="AX22" s="633"/>
      <c r="AY22" s="633"/>
      <c r="AZ22" s="633"/>
      <c r="BA22" s="633"/>
      <c r="BB22" s="633"/>
      <c r="BC22" s="633"/>
      <c r="BD22" s="633"/>
      <c r="BE22" s="633"/>
      <c r="BF22" s="633"/>
      <c r="BG22" s="633"/>
      <c r="BH22" s="633"/>
      <c r="BI22" s="633"/>
      <c r="BJ22" s="633"/>
      <c r="BK22" s="633"/>
      <c r="BL22" s="633"/>
      <c r="BM22" s="633"/>
      <c r="BN22" s="634"/>
      <c r="BO22" s="49"/>
      <c r="BP22" s="632" t="s">
        <v>57</v>
      </c>
      <c r="BQ22" s="633"/>
      <c r="BR22" s="633"/>
      <c r="BS22" s="633"/>
      <c r="BT22" s="633"/>
      <c r="BU22" s="633"/>
      <c r="BV22" s="633"/>
      <c r="BW22" s="633"/>
      <c r="BX22" s="633"/>
      <c r="BY22" s="633"/>
      <c r="BZ22" s="633"/>
      <c r="CA22" s="633"/>
      <c r="CB22" s="633"/>
      <c r="CC22" s="633"/>
      <c r="CD22" s="633"/>
      <c r="CE22" s="633"/>
      <c r="CF22" s="633"/>
      <c r="CG22" s="633"/>
      <c r="CH22" s="633"/>
      <c r="CI22" s="634"/>
      <c r="CK22" s="632" t="s">
        <v>58</v>
      </c>
      <c r="CL22" s="633"/>
      <c r="CM22" s="633"/>
      <c r="CN22" s="633"/>
      <c r="CO22" s="633"/>
      <c r="CP22" s="633"/>
      <c r="CQ22" s="633"/>
      <c r="CR22" s="633"/>
      <c r="CS22" s="633"/>
      <c r="CT22" s="633"/>
      <c r="CU22" s="633"/>
      <c r="CV22" s="633"/>
      <c r="CW22" s="633"/>
      <c r="CX22" s="633"/>
      <c r="CY22" s="633"/>
      <c r="CZ22" s="633"/>
      <c r="DA22" s="633"/>
      <c r="DB22" s="633"/>
      <c r="DC22" s="633"/>
      <c r="DD22" s="634"/>
      <c r="DF22" s="49"/>
      <c r="DW22" s="632" t="s">
        <v>59</v>
      </c>
      <c r="DX22" s="633"/>
      <c r="DY22" s="633"/>
      <c r="DZ22" s="633"/>
      <c r="EA22" s="633"/>
      <c r="EB22" s="633"/>
      <c r="EC22" s="633"/>
      <c r="ED22" s="633"/>
      <c r="EE22" s="633"/>
      <c r="EF22" s="633"/>
      <c r="EG22" s="633"/>
      <c r="EH22" s="633"/>
      <c r="EI22" s="633"/>
      <c r="EJ22" s="633"/>
      <c r="EK22" s="633"/>
      <c r="EL22" s="633"/>
      <c r="EM22" s="633"/>
      <c r="EN22" s="633"/>
      <c r="EO22" s="633"/>
      <c r="EP22" s="634"/>
      <c r="ER22" s="632" t="s">
        <v>60</v>
      </c>
      <c r="ES22" s="633"/>
      <c r="ET22" s="633"/>
      <c r="EU22" s="633"/>
      <c r="EV22" s="633"/>
      <c r="EW22" s="633"/>
      <c r="EX22" s="633"/>
      <c r="EY22" s="633"/>
      <c r="EZ22" s="633"/>
      <c r="FA22" s="633"/>
      <c r="FB22" s="633"/>
      <c r="FC22" s="633"/>
      <c r="FD22" s="633"/>
      <c r="FE22" s="633"/>
      <c r="FF22" s="633"/>
      <c r="FG22" s="633"/>
      <c r="FH22" s="633"/>
      <c r="FI22" s="633"/>
      <c r="FJ22" s="633"/>
      <c r="FK22" s="634"/>
      <c r="FL22" s="49"/>
      <c r="FM22" s="632" t="s">
        <v>61</v>
      </c>
      <c r="FN22" s="633"/>
      <c r="FO22" s="633"/>
      <c r="FP22" s="633"/>
      <c r="FQ22" s="633"/>
      <c r="FR22" s="633"/>
      <c r="FS22" s="633"/>
      <c r="FT22" s="633"/>
      <c r="FU22" s="633"/>
      <c r="FV22" s="633"/>
      <c r="FW22" s="633"/>
      <c r="FX22" s="633"/>
      <c r="FY22" s="633"/>
      <c r="FZ22" s="633"/>
      <c r="GA22" s="633"/>
      <c r="GB22" s="633"/>
      <c r="GC22" s="633"/>
      <c r="GD22" s="633"/>
      <c r="GE22" s="633"/>
      <c r="GF22" s="634"/>
      <c r="GH22" s="632" t="s">
        <v>62</v>
      </c>
      <c r="GI22" s="633"/>
      <c r="GJ22" s="633"/>
      <c r="GK22" s="633"/>
      <c r="GL22" s="633"/>
      <c r="GM22" s="633"/>
      <c r="GN22" s="633"/>
      <c r="GO22" s="633"/>
      <c r="GP22" s="633"/>
      <c r="GQ22" s="633"/>
      <c r="GR22" s="633"/>
      <c r="GS22" s="633"/>
      <c r="GT22" s="633"/>
      <c r="GU22" s="633"/>
      <c r="GV22" s="633"/>
      <c r="GW22" s="633"/>
      <c r="GX22" s="633"/>
      <c r="GY22" s="633"/>
      <c r="GZ22" s="633"/>
      <c r="HA22" s="634"/>
    </row>
    <row r="23" spans="1:210" ht="21.75" customHeight="1" thickBot="1">
      <c r="A23" s="189"/>
      <c r="B23" s="19"/>
      <c r="C23" s="620" t="s">
        <v>52</v>
      </c>
      <c r="D23" s="631"/>
      <c r="E23" s="266">
        <v>1</v>
      </c>
      <c r="F23" s="267">
        <v>2</v>
      </c>
      <c r="G23" s="267">
        <v>3</v>
      </c>
      <c r="H23" s="267">
        <v>4</v>
      </c>
      <c r="I23" s="267">
        <v>5</v>
      </c>
      <c r="J23" s="267">
        <v>6</v>
      </c>
      <c r="K23" s="267">
        <v>7</v>
      </c>
      <c r="L23" s="267">
        <v>8</v>
      </c>
      <c r="M23" s="267">
        <v>9</v>
      </c>
      <c r="N23" s="267">
        <v>10</v>
      </c>
      <c r="O23" s="267">
        <v>11</v>
      </c>
      <c r="P23" s="267">
        <v>12</v>
      </c>
      <c r="Q23" s="268">
        <v>13</v>
      </c>
      <c r="R23" s="268">
        <v>14</v>
      </c>
      <c r="S23" s="268">
        <v>15</v>
      </c>
      <c r="T23" s="268">
        <v>16</v>
      </c>
      <c r="U23" s="268">
        <v>17</v>
      </c>
      <c r="V23" s="268">
        <v>18</v>
      </c>
      <c r="W23" s="268">
        <v>19</v>
      </c>
      <c r="X23" s="269">
        <v>20</v>
      </c>
      <c r="Z23" s="88"/>
      <c r="AA23" s="89"/>
      <c r="AB23" s="89"/>
      <c r="AC23" s="89"/>
      <c r="AD23" s="89"/>
      <c r="AE23" s="89"/>
      <c r="AF23" s="89"/>
      <c r="AG23" s="89"/>
      <c r="AH23" s="89"/>
      <c r="AI23" s="89"/>
      <c r="AJ23" s="89"/>
      <c r="AK23" s="89"/>
      <c r="AL23" s="89"/>
      <c r="AM23" s="89"/>
      <c r="AN23" s="89"/>
      <c r="AO23" s="89"/>
      <c r="AP23" s="89"/>
      <c r="AQ23" s="89"/>
      <c r="AR23" s="89"/>
      <c r="AS23" s="90"/>
      <c r="AU23" s="88"/>
      <c r="AV23" s="89"/>
      <c r="AW23" s="89"/>
      <c r="AX23" s="89"/>
      <c r="AY23" s="89"/>
      <c r="AZ23" s="89"/>
      <c r="BA23" s="89"/>
      <c r="BB23" s="89"/>
      <c r="BC23" s="89"/>
      <c r="BD23" s="89"/>
      <c r="BE23" s="89"/>
      <c r="BF23" s="89"/>
      <c r="BG23" s="89"/>
      <c r="BH23" s="89"/>
      <c r="BI23" s="89"/>
      <c r="BJ23" s="89"/>
      <c r="BK23" s="89"/>
      <c r="BL23" s="89"/>
      <c r="BM23" s="89"/>
      <c r="BN23" s="90"/>
      <c r="BO23" s="49"/>
      <c r="BP23" s="88"/>
      <c r="BQ23" s="89"/>
      <c r="BR23" s="89"/>
      <c r="BS23" s="89"/>
      <c r="BT23" s="89"/>
      <c r="BU23" s="89"/>
      <c r="BV23" s="89"/>
      <c r="BW23" s="89"/>
      <c r="BX23" s="89"/>
      <c r="BY23" s="89"/>
      <c r="BZ23" s="89"/>
      <c r="CA23" s="89"/>
      <c r="CB23" s="89"/>
      <c r="CC23" s="89"/>
      <c r="CD23" s="89"/>
      <c r="CE23" s="89"/>
      <c r="CF23" s="89"/>
      <c r="CG23" s="89"/>
      <c r="CH23" s="89"/>
      <c r="CI23" s="90"/>
      <c r="CK23" s="88"/>
      <c r="CL23" s="89"/>
      <c r="CM23" s="89"/>
      <c r="CN23" s="89"/>
      <c r="CO23" s="89"/>
      <c r="CP23" s="89"/>
      <c r="CQ23" s="89"/>
      <c r="CR23" s="89"/>
      <c r="CS23" s="89"/>
      <c r="CT23" s="89"/>
      <c r="CU23" s="89"/>
      <c r="CV23" s="89"/>
      <c r="CW23" s="89"/>
      <c r="CX23" s="89"/>
      <c r="CY23" s="89"/>
      <c r="CZ23" s="89"/>
      <c r="DA23" s="89"/>
      <c r="DB23" s="89"/>
      <c r="DC23" s="89"/>
      <c r="DD23" s="90"/>
      <c r="DF23" s="49"/>
      <c r="DW23" s="88"/>
      <c r="DX23" s="89"/>
      <c r="DY23" s="89"/>
      <c r="DZ23" s="89"/>
      <c r="EA23" s="89"/>
      <c r="EB23" s="89"/>
      <c r="EC23" s="89"/>
      <c r="ED23" s="89"/>
      <c r="EE23" s="89"/>
      <c r="EF23" s="89"/>
      <c r="EG23" s="89"/>
      <c r="EH23" s="89"/>
      <c r="EI23" s="89"/>
      <c r="EJ23" s="89"/>
      <c r="EK23" s="89"/>
      <c r="EL23" s="89"/>
      <c r="EM23" s="89"/>
      <c r="EN23" s="89"/>
      <c r="EO23" s="89"/>
      <c r="EP23" s="90"/>
      <c r="ER23" s="88"/>
      <c r="ES23" s="89"/>
      <c r="ET23" s="89"/>
      <c r="EU23" s="89"/>
      <c r="EV23" s="89"/>
      <c r="EW23" s="89"/>
      <c r="EX23" s="89"/>
      <c r="EY23" s="89"/>
      <c r="EZ23" s="89"/>
      <c r="FA23" s="89"/>
      <c r="FB23" s="89"/>
      <c r="FC23" s="89"/>
      <c r="FD23" s="89"/>
      <c r="FE23" s="89"/>
      <c r="FF23" s="89"/>
      <c r="FG23" s="89"/>
      <c r="FH23" s="89"/>
      <c r="FI23" s="89"/>
      <c r="FJ23" s="89"/>
      <c r="FK23" s="90"/>
      <c r="FL23" s="49"/>
      <c r="FM23" s="88"/>
      <c r="FN23" s="89"/>
      <c r="FO23" s="89"/>
      <c r="FP23" s="89"/>
      <c r="FQ23" s="89"/>
      <c r="FR23" s="89"/>
      <c r="FS23" s="89"/>
      <c r="FT23" s="89"/>
      <c r="FU23" s="89"/>
      <c r="FV23" s="89"/>
      <c r="FW23" s="89"/>
      <c r="FX23" s="89"/>
      <c r="FY23" s="89"/>
      <c r="FZ23" s="89"/>
      <c r="GA23" s="89"/>
      <c r="GB23" s="89"/>
      <c r="GC23" s="89"/>
      <c r="GD23" s="89"/>
      <c r="GE23" s="89"/>
      <c r="GF23" s="90"/>
      <c r="GH23" s="88"/>
      <c r="GI23" s="89"/>
      <c r="GJ23" s="89"/>
      <c r="GK23" s="89"/>
      <c r="GL23" s="89"/>
      <c r="GM23" s="89"/>
      <c r="GN23" s="89"/>
      <c r="GO23" s="89"/>
      <c r="GP23" s="89"/>
      <c r="GQ23" s="89"/>
      <c r="GR23" s="89"/>
      <c r="GS23" s="89"/>
      <c r="GT23" s="89"/>
      <c r="GU23" s="89"/>
      <c r="GV23" s="89"/>
      <c r="GW23" s="89"/>
      <c r="GX23" s="89"/>
      <c r="GY23" s="89"/>
      <c r="GZ23" s="89"/>
      <c r="HA23" s="90"/>
    </row>
    <row r="24" spans="1:210" s="1" customFormat="1" ht="21.75" customHeight="1" thickBot="1">
      <c r="A24" s="628" t="str">
        <f ca="1">('Game Summary'!A24)</f>
        <v>Detriot</v>
      </c>
      <c r="B24" s="629"/>
      <c r="C24" s="629"/>
      <c r="D24" s="630"/>
      <c r="E24" s="529">
        <f>SUM(D40:E40)</f>
        <v>38</v>
      </c>
      <c r="F24" s="530">
        <f>SUM(D40:F40)</f>
        <v>38</v>
      </c>
      <c r="G24" s="530">
        <f>SUM(D40:G40)</f>
        <v>40</v>
      </c>
      <c r="H24" s="530">
        <f>SUM(D40:H40)</f>
        <v>40</v>
      </c>
      <c r="I24" s="530">
        <f>SUM(D40:I40)</f>
        <v>40</v>
      </c>
      <c r="J24" s="530">
        <f>SUM(D40:J40)</f>
        <v>43</v>
      </c>
      <c r="K24" s="530">
        <f>SUM(D40:K40)</f>
        <v>43</v>
      </c>
      <c r="L24" s="530">
        <f>SUM(D40:L40)</f>
        <v>47</v>
      </c>
      <c r="M24" s="530">
        <f>SUM(D40:M40)</f>
        <v>47</v>
      </c>
      <c r="N24" s="530">
        <f>SUM(D40:N40)</f>
        <v>47</v>
      </c>
      <c r="O24" s="530">
        <f>SUM(D40:O40)</f>
        <v>47</v>
      </c>
      <c r="P24" s="530">
        <f>SUM(D40:P40)</f>
        <v>51</v>
      </c>
      <c r="Q24" s="530">
        <f>SUM(D40:Q40)</f>
        <v>51</v>
      </c>
      <c r="R24" s="530">
        <f>SUM(D40:R40)</f>
        <v>51</v>
      </c>
      <c r="S24" s="530">
        <f>SUM(D40:S40)</f>
        <v>51</v>
      </c>
      <c r="T24" s="530">
        <f>SUM(D40:T40)</f>
        <v>60</v>
      </c>
      <c r="U24" s="530">
        <f>SUM(D40:U40)</f>
        <v>60</v>
      </c>
      <c r="V24" s="530">
        <f>SUM(D40:V40)</f>
        <v>64</v>
      </c>
      <c r="W24" s="530">
        <f>SUM(D40:W40)</f>
        <v>64</v>
      </c>
      <c r="X24" s="530">
        <f>SUM(D40:X40)</f>
        <v>64</v>
      </c>
      <c r="Z24" s="26">
        <v>1</v>
      </c>
      <c r="AA24" s="25">
        <v>2</v>
      </c>
      <c r="AB24" s="25">
        <v>3</v>
      </c>
      <c r="AC24" s="25">
        <v>4</v>
      </c>
      <c r="AD24" s="25">
        <v>5</v>
      </c>
      <c r="AE24" s="25">
        <v>6</v>
      </c>
      <c r="AF24" s="25">
        <v>7</v>
      </c>
      <c r="AG24" s="25">
        <v>8</v>
      </c>
      <c r="AH24" s="25">
        <v>9</v>
      </c>
      <c r="AI24" s="25">
        <v>10</v>
      </c>
      <c r="AJ24" s="25">
        <v>11</v>
      </c>
      <c r="AK24" s="25">
        <v>12</v>
      </c>
      <c r="AL24" s="99">
        <v>13</v>
      </c>
      <c r="AM24" s="99">
        <v>14</v>
      </c>
      <c r="AN24" s="99">
        <v>15</v>
      </c>
      <c r="AO24" s="99">
        <v>16</v>
      </c>
      <c r="AP24" s="99">
        <v>17</v>
      </c>
      <c r="AQ24" s="99">
        <v>18</v>
      </c>
      <c r="AR24" s="99">
        <v>19</v>
      </c>
      <c r="AS24" s="32">
        <v>20</v>
      </c>
      <c r="AT24" s="48" t="s">
        <v>34</v>
      </c>
      <c r="AU24" s="26">
        <v>1</v>
      </c>
      <c r="AV24" s="25">
        <v>2</v>
      </c>
      <c r="AW24" s="25">
        <v>3</v>
      </c>
      <c r="AX24" s="25">
        <v>4</v>
      </c>
      <c r="AY24" s="25">
        <v>5</v>
      </c>
      <c r="AZ24" s="25">
        <v>6</v>
      </c>
      <c r="BA24" s="25">
        <v>7</v>
      </c>
      <c r="BB24" s="25">
        <v>8</v>
      </c>
      <c r="BC24" s="25">
        <v>9</v>
      </c>
      <c r="BD24" s="25">
        <v>10</v>
      </c>
      <c r="BE24" s="25">
        <v>11</v>
      </c>
      <c r="BF24" s="25">
        <v>12</v>
      </c>
      <c r="BG24" s="25">
        <v>13</v>
      </c>
      <c r="BH24" s="25">
        <v>14</v>
      </c>
      <c r="BI24" s="25">
        <v>15</v>
      </c>
      <c r="BJ24" s="25">
        <v>16</v>
      </c>
      <c r="BK24" s="25">
        <v>17</v>
      </c>
      <c r="BL24" s="25">
        <v>18</v>
      </c>
      <c r="BM24" s="25">
        <v>19</v>
      </c>
      <c r="BN24" s="32">
        <v>20</v>
      </c>
      <c r="BO24" s="48" t="s">
        <v>32</v>
      </c>
      <c r="BP24" s="26">
        <v>1</v>
      </c>
      <c r="BQ24" s="25">
        <v>2</v>
      </c>
      <c r="BR24" s="25">
        <v>3</v>
      </c>
      <c r="BS24" s="25">
        <v>4</v>
      </c>
      <c r="BT24" s="25">
        <v>5</v>
      </c>
      <c r="BU24" s="25">
        <v>6</v>
      </c>
      <c r="BV24" s="25">
        <v>7</v>
      </c>
      <c r="BW24" s="25">
        <v>8</v>
      </c>
      <c r="BX24" s="25">
        <v>9</v>
      </c>
      <c r="BY24" s="25">
        <v>10</v>
      </c>
      <c r="BZ24" s="25">
        <v>11</v>
      </c>
      <c r="CA24" s="25">
        <v>12</v>
      </c>
      <c r="CB24" s="99">
        <v>13</v>
      </c>
      <c r="CC24" s="99">
        <v>14</v>
      </c>
      <c r="CD24" s="99">
        <v>15</v>
      </c>
      <c r="CE24" s="99">
        <v>16</v>
      </c>
      <c r="CF24" s="99">
        <v>17</v>
      </c>
      <c r="CG24" s="99">
        <v>18</v>
      </c>
      <c r="CH24" s="99">
        <v>19</v>
      </c>
      <c r="CI24" s="32">
        <v>20</v>
      </c>
      <c r="CJ24" s="47"/>
      <c r="CK24" s="26">
        <v>1</v>
      </c>
      <c r="CL24" s="25">
        <v>2</v>
      </c>
      <c r="CM24" s="25">
        <v>3</v>
      </c>
      <c r="CN24" s="25">
        <v>4</v>
      </c>
      <c r="CO24" s="25">
        <v>5</v>
      </c>
      <c r="CP24" s="25">
        <v>6</v>
      </c>
      <c r="CQ24" s="25">
        <v>7</v>
      </c>
      <c r="CR24" s="25">
        <v>8</v>
      </c>
      <c r="CS24" s="25">
        <v>9</v>
      </c>
      <c r="CT24" s="25">
        <v>10</v>
      </c>
      <c r="CU24" s="25">
        <v>11</v>
      </c>
      <c r="CV24" s="25">
        <v>12</v>
      </c>
      <c r="CW24" s="99">
        <v>13</v>
      </c>
      <c r="CX24" s="99">
        <v>14</v>
      </c>
      <c r="CY24" s="99">
        <v>15</v>
      </c>
      <c r="CZ24" s="99">
        <v>16</v>
      </c>
      <c r="DA24" s="99">
        <v>17</v>
      </c>
      <c r="DB24" s="99">
        <v>18</v>
      </c>
      <c r="DC24" s="99">
        <v>19</v>
      </c>
      <c r="DD24" s="32">
        <v>20</v>
      </c>
      <c r="DE24" s="48" t="s">
        <v>34</v>
      </c>
      <c r="DG24" s="56" t="s">
        <v>19</v>
      </c>
      <c r="DH24" s="57" t="s">
        <v>17</v>
      </c>
      <c r="DI24" s="57" t="s">
        <v>18</v>
      </c>
      <c r="DJ24" s="62" t="s">
        <v>42</v>
      </c>
      <c r="DK24" s="58" t="s">
        <v>9</v>
      </c>
      <c r="DL24" s="56" t="s">
        <v>10</v>
      </c>
      <c r="DM24" s="62" t="s">
        <v>11</v>
      </c>
      <c r="DN24" s="91" t="s">
        <v>12</v>
      </c>
      <c r="DO24" s="63" t="s">
        <v>13</v>
      </c>
      <c r="DP24" s="64" t="s">
        <v>22</v>
      </c>
      <c r="DQ24" s="64" t="s">
        <v>43</v>
      </c>
      <c r="DR24" s="64" t="s">
        <v>44</v>
      </c>
      <c r="DS24" s="56" t="s">
        <v>37</v>
      </c>
      <c r="DT24" s="57" t="s">
        <v>38</v>
      </c>
      <c r="DU24" s="58" t="s">
        <v>27</v>
      </c>
      <c r="DW24" s="26">
        <v>1</v>
      </c>
      <c r="DX24" s="25">
        <v>2</v>
      </c>
      <c r="DY24" s="25">
        <v>3</v>
      </c>
      <c r="DZ24" s="25">
        <v>4</v>
      </c>
      <c r="EA24" s="25">
        <v>5</v>
      </c>
      <c r="EB24" s="25">
        <v>6</v>
      </c>
      <c r="EC24" s="25">
        <v>7</v>
      </c>
      <c r="ED24" s="25">
        <v>8</v>
      </c>
      <c r="EE24" s="25">
        <v>9</v>
      </c>
      <c r="EF24" s="25">
        <v>10</v>
      </c>
      <c r="EG24" s="25">
        <v>11</v>
      </c>
      <c r="EH24" s="25">
        <v>12</v>
      </c>
      <c r="EI24" s="99">
        <v>13</v>
      </c>
      <c r="EJ24" s="99">
        <v>14</v>
      </c>
      <c r="EK24" s="99">
        <v>15</v>
      </c>
      <c r="EL24" s="99">
        <v>16</v>
      </c>
      <c r="EM24" s="99">
        <v>17</v>
      </c>
      <c r="EN24" s="99">
        <v>18</v>
      </c>
      <c r="EO24" s="99">
        <v>19</v>
      </c>
      <c r="EP24" s="32">
        <v>20</v>
      </c>
      <c r="EQ24" s="48" t="s">
        <v>34</v>
      </c>
      <c r="ER24" s="26">
        <v>1</v>
      </c>
      <c r="ES24" s="25">
        <v>2</v>
      </c>
      <c r="ET24" s="25">
        <v>3</v>
      </c>
      <c r="EU24" s="25">
        <v>4</v>
      </c>
      <c r="EV24" s="25">
        <v>5</v>
      </c>
      <c r="EW24" s="25">
        <v>6</v>
      </c>
      <c r="EX24" s="25">
        <v>7</v>
      </c>
      <c r="EY24" s="25">
        <v>8</v>
      </c>
      <c r="EZ24" s="25">
        <v>9</v>
      </c>
      <c r="FA24" s="25">
        <v>10</v>
      </c>
      <c r="FB24" s="25">
        <v>11</v>
      </c>
      <c r="FC24" s="25">
        <v>12</v>
      </c>
      <c r="FD24" s="99">
        <v>13</v>
      </c>
      <c r="FE24" s="99">
        <v>14</v>
      </c>
      <c r="FF24" s="99">
        <v>15</v>
      </c>
      <c r="FG24" s="99">
        <v>16</v>
      </c>
      <c r="FH24" s="99">
        <v>17</v>
      </c>
      <c r="FI24" s="99">
        <v>18</v>
      </c>
      <c r="FJ24" s="99">
        <v>19</v>
      </c>
      <c r="FK24" s="32">
        <v>20</v>
      </c>
      <c r="FL24" s="48" t="s">
        <v>32</v>
      </c>
      <c r="FM24" s="26">
        <v>1</v>
      </c>
      <c r="FN24" s="25">
        <v>2</v>
      </c>
      <c r="FO24" s="25">
        <v>3</v>
      </c>
      <c r="FP24" s="25">
        <v>4</v>
      </c>
      <c r="FQ24" s="25">
        <v>5</v>
      </c>
      <c r="FR24" s="25">
        <v>6</v>
      </c>
      <c r="FS24" s="25">
        <v>7</v>
      </c>
      <c r="FT24" s="25">
        <v>8</v>
      </c>
      <c r="FU24" s="25">
        <v>9</v>
      </c>
      <c r="FV24" s="25">
        <v>10</v>
      </c>
      <c r="FW24" s="25">
        <v>11</v>
      </c>
      <c r="FX24" s="25">
        <v>12</v>
      </c>
      <c r="FY24" s="99">
        <v>13</v>
      </c>
      <c r="FZ24" s="99">
        <v>14</v>
      </c>
      <c r="GA24" s="99">
        <v>15</v>
      </c>
      <c r="GB24" s="99">
        <v>16</v>
      </c>
      <c r="GC24" s="99">
        <v>17</v>
      </c>
      <c r="GD24" s="99">
        <v>18</v>
      </c>
      <c r="GE24" s="99">
        <v>19</v>
      </c>
      <c r="GF24" s="32">
        <v>20</v>
      </c>
      <c r="GH24" s="26">
        <v>1</v>
      </c>
      <c r="GI24" s="25">
        <v>2</v>
      </c>
      <c r="GJ24" s="25">
        <v>3</v>
      </c>
      <c r="GK24" s="25">
        <v>4</v>
      </c>
      <c r="GL24" s="25">
        <v>5</v>
      </c>
      <c r="GM24" s="25">
        <v>6</v>
      </c>
      <c r="GN24" s="25">
        <v>7</v>
      </c>
      <c r="GO24" s="25">
        <v>8</v>
      </c>
      <c r="GP24" s="25">
        <v>9</v>
      </c>
      <c r="GQ24" s="25">
        <v>10</v>
      </c>
      <c r="GR24" s="25">
        <v>11</v>
      </c>
      <c r="GS24" s="25">
        <v>12</v>
      </c>
      <c r="GT24" s="99">
        <v>13</v>
      </c>
      <c r="GU24" s="99">
        <v>14</v>
      </c>
      <c r="GV24" s="99">
        <v>15</v>
      </c>
      <c r="GW24" s="99">
        <v>16</v>
      </c>
      <c r="GX24" s="99">
        <v>17</v>
      </c>
      <c r="GY24" s="99">
        <v>18</v>
      </c>
      <c r="GZ24" s="99">
        <v>19</v>
      </c>
      <c r="HA24" s="32">
        <v>20</v>
      </c>
      <c r="HB24" s="48" t="s">
        <v>34</v>
      </c>
    </row>
    <row r="25" spans="1:210" s="2" customFormat="1" ht="21.75" customHeight="1" thickBot="1">
      <c r="A25" s="531" t="s">
        <v>130</v>
      </c>
      <c r="B25" s="625" t="str">
        <f ca="1">('Game Summary'!C25)</f>
        <v>Cold Fusion</v>
      </c>
      <c r="C25" s="626"/>
      <c r="D25" s="627"/>
      <c r="E25" s="517"/>
      <c r="F25" s="518" t="s">
        <v>171</v>
      </c>
      <c r="G25" s="518" t="s">
        <v>172</v>
      </c>
      <c r="H25" s="518"/>
      <c r="I25" s="518" t="s">
        <v>171</v>
      </c>
      <c r="J25" s="518"/>
      <c r="K25" s="518" t="s">
        <v>171</v>
      </c>
      <c r="L25" s="518" t="s">
        <v>172</v>
      </c>
      <c r="M25" s="518" t="s">
        <v>172</v>
      </c>
      <c r="N25" s="518"/>
      <c r="O25" s="518"/>
      <c r="P25" s="222"/>
      <c r="Q25" s="223"/>
      <c r="R25" s="223" t="s">
        <v>171</v>
      </c>
      <c r="S25" s="223" t="s">
        <v>172</v>
      </c>
      <c r="T25" s="223"/>
      <c r="U25" s="223"/>
      <c r="V25" s="223" t="s">
        <v>172</v>
      </c>
      <c r="W25" s="223" t="s">
        <v>172</v>
      </c>
      <c r="X25" s="515" t="s">
        <v>172</v>
      </c>
      <c r="Z25" s="41" t="str">
        <f t="shared" ref="Z25:AS25" si="135">IF(E25="J",E40,"")</f>
        <v/>
      </c>
      <c r="AA25" s="39" t="str">
        <f t="shared" si="135"/>
        <v/>
      </c>
      <c r="AB25" s="39" t="str">
        <f t="shared" si="135"/>
        <v/>
      </c>
      <c r="AC25" s="39" t="str">
        <f t="shared" si="135"/>
        <v/>
      </c>
      <c r="AD25" s="39" t="str">
        <f t="shared" si="135"/>
        <v/>
      </c>
      <c r="AE25" s="39" t="str">
        <f t="shared" si="135"/>
        <v/>
      </c>
      <c r="AF25" s="39" t="str">
        <f t="shared" si="135"/>
        <v/>
      </c>
      <c r="AG25" s="39" t="str">
        <f t="shared" si="135"/>
        <v/>
      </c>
      <c r="AH25" s="39" t="str">
        <f t="shared" si="135"/>
        <v/>
      </c>
      <c r="AI25" s="39" t="str">
        <f t="shared" si="135"/>
        <v/>
      </c>
      <c r="AJ25" s="39" t="str">
        <f t="shared" si="135"/>
        <v/>
      </c>
      <c r="AK25" s="50" t="str">
        <f t="shared" si="135"/>
        <v/>
      </c>
      <c r="AL25" s="50" t="str">
        <f t="shared" si="135"/>
        <v/>
      </c>
      <c r="AM25" s="50" t="str">
        <f t="shared" si="135"/>
        <v/>
      </c>
      <c r="AN25" s="50" t="str">
        <f t="shared" si="135"/>
        <v/>
      </c>
      <c r="AO25" s="50" t="str">
        <f t="shared" si="135"/>
        <v/>
      </c>
      <c r="AP25" s="50" t="str">
        <f t="shared" si="135"/>
        <v/>
      </c>
      <c r="AQ25" s="50" t="str">
        <f t="shared" si="135"/>
        <v/>
      </c>
      <c r="AR25" s="50" t="str">
        <f t="shared" si="135"/>
        <v/>
      </c>
      <c r="AS25" s="70" t="str">
        <f t="shared" si="135"/>
        <v/>
      </c>
      <c r="AT25" s="47">
        <f t="shared" ref="AT25:AT38" si="136">SUM(Z25:AS25)</f>
        <v>0</v>
      </c>
      <c r="AU25" s="41" t="str">
        <f t="shared" ref="AU25:BN25" si="137">IF(E25="LJ",E40,"")</f>
        <v/>
      </c>
      <c r="AV25" s="39" t="str">
        <f t="shared" si="137"/>
        <v/>
      </c>
      <c r="AW25" s="39" t="str">
        <f t="shared" si="137"/>
        <v/>
      </c>
      <c r="AX25" s="39" t="str">
        <f t="shared" si="137"/>
        <v/>
      </c>
      <c r="AY25" s="39" t="str">
        <f t="shared" si="137"/>
        <v/>
      </c>
      <c r="AZ25" s="39" t="str">
        <f t="shared" si="137"/>
        <v/>
      </c>
      <c r="BA25" s="39" t="str">
        <f t="shared" si="137"/>
        <v/>
      </c>
      <c r="BB25" s="39" t="str">
        <f t="shared" si="137"/>
        <v/>
      </c>
      <c r="BC25" s="39" t="str">
        <f t="shared" si="137"/>
        <v/>
      </c>
      <c r="BD25" s="39" t="str">
        <f t="shared" si="137"/>
        <v/>
      </c>
      <c r="BE25" s="39" t="str">
        <f t="shared" si="137"/>
        <v/>
      </c>
      <c r="BF25" s="39" t="str">
        <f t="shared" si="137"/>
        <v/>
      </c>
      <c r="BG25" s="39" t="str">
        <f t="shared" si="137"/>
        <v/>
      </c>
      <c r="BH25" s="39" t="str">
        <f t="shared" si="137"/>
        <v/>
      </c>
      <c r="BI25" s="39" t="str">
        <f t="shared" si="137"/>
        <v/>
      </c>
      <c r="BJ25" s="39" t="str">
        <f t="shared" si="137"/>
        <v/>
      </c>
      <c r="BK25" s="39" t="str">
        <f t="shared" si="137"/>
        <v/>
      </c>
      <c r="BL25" s="39" t="str">
        <f t="shared" si="137"/>
        <v/>
      </c>
      <c r="BM25" s="39" t="str">
        <f t="shared" si="137"/>
        <v/>
      </c>
      <c r="BN25" s="40" t="str">
        <f t="shared" si="137"/>
        <v/>
      </c>
      <c r="BO25" s="47">
        <f t="shared" ref="BO25:BO38" si="138">SUM(AU25:BN25)</f>
        <v>0</v>
      </c>
      <c r="BP25" s="41" t="str">
        <f t="shared" ref="BP25:CI25" si="139">IF(E25="B",E40,"")</f>
        <v/>
      </c>
      <c r="BQ25" s="39" t="str">
        <f t="shared" si="139"/>
        <v/>
      </c>
      <c r="BR25" s="39">
        <f t="shared" si="139"/>
        <v>2</v>
      </c>
      <c r="BS25" s="39" t="str">
        <f t="shared" si="139"/>
        <v/>
      </c>
      <c r="BT25" s="39" t="str">
        <f t="shared" si="139"/>
        <v/>
      </c>
      <c r="BU25" s="39" t="str">
        <f t="shared" si="139"/>
        <v/>
      </c>
      <c r="BV25" s="39" t="str">
        <f t="shared" si="139"/>
        <v/>
      </c>
      <c r="BW25" s="39">
        <f t="shared" si="139"/>
        <v>4</v>
      </c>
      <c r="BX25" s="39">
        <f t="shared" si="139"/>
        <v>0</v>
      </c>
      <c r="BY25" s="39" t="str">
        <f t="shared" si="139"/>
        <v/>
      </c>
      <c r="BZ25" s="39" t="str">
        <f t="shared" si="139"/>
        <v/>
      </c>
      <c r="CA25" s="50" t="str">
        <f t="shared" si="139"/>
        <v/>
      </c>
      <c r="CB25" s="50" t="str">
        <f t="shared" si="139"/>
        <v/>
      </c>
      <c r="CC25" s="50" t="str">
        <f t="shared" si="139"/>
        <v/>
      </c>
      <c r="CD25" s="50">
        <f t="shared" si="139"/>
        <v>0</v>
      </c>
      <c r="CE25" s="50" t="str">
        <f t="shared" si="139"/>
        <v/>
      </c>
      <c r="CF25" s="50" t="str">
        <f t="shared" si="139"/>
        <v/>
      </c>
      <c r="CG25" s="50">
        <f t="shared" si="139"/>
        <v>4</v>
      </c>
      <c r="CH25" s="50">
        <f t="shared" si="139"/>
        <v>0</v>
      </c>
      <c r="CI25" s="70">
        <f t="shared" si="139"/>
        <v>0</v>
      </c>
      <c r="CJ25" s="47">
        <f t="shared" ref="CJ25:CJ38" si="140">SUM(BP25:CI25)</f>
        <v>10</v>
      </c>
      <c r="CK25" s="41" t="str">
        <f t="shared" ref="CK25:DD25" si="141">IF(E25="P",E40,"")</f>
        <v/>
      </c>
      <c r="CL25" s="39">
        <f t="shared" si="141"/>
        <v>0</v>
      </c>
      <c r="CM25" s="39" t="str">
        <f t="shared" si="141"/>
        <v/>
      </c>
      <c r="CN25" s="39" t="str">
        <f t="shared" si="141"/>
        <v/>
      </c>
      <c r="CO25" s="39">
        <f t="shared" si="141"/>
        <v>0</v>
      </c>
      <c r="CP25" s="39" t="str">
        <f t="shared" si="141"/>
        <v/>
      </c>
      <c r="CQ25" s="39">
        <f t="shared" si="141"/>
        <v>0</v>
      </c>
      <c r="CR25" s="39" t="str">
        <f t="shared" si="141"/>
        <v/>
      </c>
      <c r="CS25" s="39" t="str">
        <f t="shared" si="141"/>
        <v/>
      </c>
      <c r="CT25" s="39" t="str">
        <f t="shared" si="141"/>
        <v/>
      </c>
      <c r="CU25" s="39" t="str">
        <f t="shared" si="141"/>
        <v/>
      </c>
      <c r="CV25" s="39" t="str">
        <f t="shared" si="141"/>
        <v/>
      </c>
      <c r="CW25" s="39" t="str">
        <f t="shared" si="141"/>
        <v/>
      </c>
      <c r="CX25" s="39">
        <f t="shared" si="141"/>
        <v>0</v>
      </c>
      <c r="CY25" s="39" t="str">
        <f t="shared" si="141"/>
        <v/>
      </c>
      <c r="CZ25" s="39" t="str">
        <f t="shared" si="141"/>
        <v/>
      </c>
      <c r="DA25" s="39" t="str">
        <f t="shared" si="141"/>
        <v/>
      </c>
      <c r="DB25" s="39" t="str">
        <f t="shared" si="141"/>
        <v/>
      </c>
      <c r="DC25" s="39" t="str">
        <f t="shared" si="141"/>
        <v/>
      </c>
      <c r="DD25" s="70" t="str">
        <f t="shared" si="141"/>
        <v/>
      </c>
      <c r="DE25" s="47">
        <f t="shared" ref="DE25:DE38" si="142">SUM(CK25:DD25)</f>
        <v>0</v>
      </c>
      <c r="DG25" s="71">
        <f t="shared" ref="DG25:DG38" si="143">SUM((COUNTIF(E25:X25,"J")),(COUNTIF(E25:X25,"LJ")))</f>
        <v>0</v>
      </c>
      <c r="DH25" s="72">
        <f t="shared" ref="DH25:DH38" si="144">COUNTIF(E25:X25,"P")</f>
        <v>4</v>
      </c>
      <c r="DI25" s="72">
        <f t="shared" ref="DI25:DI38" si="145">COUNTIF(E25:X25,"B")</f>
        <v>7</v>
      </c>
      <c r="DJ25" s="73">
        <f t="shared" ref="DJ25:DJ36" si="146">SUM(DH25+DI25)</f>
        <v>11</v>
      </c>
      <c r="DK25" s="74">
        <f>(SUM(DG25:DI25)/COUNT(E39:X39))</f>
        <v>0.55000000000000004</v>
      </c>
      <c r="DL25" s="71">
        <f>COUNTIF(E25:X25,"LJ")</f>
        <v>0</v>
      </c>
      <c r="DM25" s="85" t="e">
        <f t="shared" ref="DM25:DM38" si="147">DL25/DG25</f>
        <v>#DIV/0!</v>
      </c>
      <c r="DN25" s="92">
        <f t="shared" ref="DN25:DN38" si="148">SUM((AT25)+(BO25))</f>
        <v>0</v>
      </c>
      <c r="DO25" s="75" t="e">
        <f t="shared" ref="DO25:DO39" si="149">DN25/DG25</f>
        <v>#DIV/0!</v>
      </c>
      <c r="DP25" s="76">
        <f t="shared" ref="DP25:DP38" si="150">SUM(EQ25+FL25)</f>
        <v>0</v>
      </c>
      <c r="DQ25" s="76">
        <f t="shared" ref="DQ25:DQ38" si="151">SUM((CJ25+DE25))</f>
        <v>10</v>
      </c>
      <c r="DR25" s="76">
        <f t="shared" ref="DR25:DR38" si="152">SUM(GG25+HB25)</f>
        <v>28</v>
      </c>
      <c r="DS25" s="76">
        <f>SUM((DQ25/DJ25)-(D22))</f>
        <v>-0.39090909090909098</v>
      </c>
      <c r="DT25" s="76">
        <f>SUM((DR25/DJ25)-(D2))</f>
        <v>-0.25454545454545441</v>
      </c>
      <c r="DU25" s="77">
        <f t="shared" ref="DU25:DU38" si="153">SUM(DS25-DT25)</f>
        <v>-0.13636363636363658</v>
      </c>
      <c r="DW25" s="41" t="str">
        <f>IF(E25="J",SUM((E40)-(E20)),"")</f>
        <v/>
      </c>
      <c r="DX25" s="39" t="str">
        <f t="shared" ref="DX25:EP25" si="154">IF(F25="J",SUM((F40)-(F20)),"")</f>
        <v/>
      </c>
      <c r="DY25" s="39" t="str">
        <f t="shared" si="154"/>
        <v/>
      </c>
      <c r="DZ25" s="39" t="str">
        <f t="shared" si="154"/>
        <v/>
      </c>
      <c r="EA25" s="39" t="str">
        <f t="shared" si="154"/>
        <v/>
      </c>
      <c r="EB25" s="39" t="str">
        <f t="shared" si="154"/>
        <v/>
      </c>
      <c r="EC25" s="39" t="str">
        <f t="shared" si="154"/>
        <v/>
      </c>
      <c r="ED25" s="39" t="str">
        <f t="shared" si="154"/>
        <v/>
      </c>
      <c r="EE25" s="39" t="str">
        <f t="shared" si="154"/>
        <v/>
      </c>
      <c r="EF25" s="39" t="str">
        <f t="shared" si="154"/>
        <v/>
      </c>
      <c r="EG25" s="39" t="str">
        <f t="shared" si="154"/>
        <v/>
      </c>
      <c r="EH25" s="39" t="str">
        <f t="shared" si="154"/>
        <v/>
      </c>
      <c r="EI25" s="39" t="str">
        <f t="shared" si="154"/>
        <v/>
      </c>
      <c r="EJ25" s="39" t="str">
        <f t="shared" si="154"/>
        <v/>
      </c>
      <c r="EK25" s="39" t="str">
        <f t="shared" si="154"/>
        <v/>
      </c>
      <c r="EL25" s="39" t="str">
        <f t="shared" si="154"/>
        <v/>
      </c>
      <c r="EM25" s="39" t="str">
        <f t="shared" si="154"/>
        <v/>
      </c>
      <c r="EN25" s="39" t="str">
        <f t="shared" si="154"/>
        <v/>
      </c>
      <c r="EO25" s="39" t="str">
        <f t="shared" si="154"/>
        <v/>
      </c>
      <c r="EP25" s="40" t="str">
        <f t="shared" si="154"/>
        <v/>
      </c>
      <c r="EQ25" s="47">
        <f t="shared" ref="EQ25:EQ38" si="155">SUM(DW25:EP25)</f>
        <v>0</v>
      </c>
      <c r="ER25" s="41" t="str">
        <f>IF(E5="LJ",SUM((E40)-(E20)),"")</f>
        <v/>
      </c>
      <c r="ES25" s="39" t="str">
        <f t="shared" ref="ES25:FK25" si="156">IF(F5="LJ",SUM((F40)-(F20)),"")</f>
        <v/>
      </c>
      <c r="ET25" s="39" t="str">
        <f t="shared" si="156"/>
        <v/>
      </c>
      <c r="EU25" s="39" t="str">
        <f t="shared" si="156"/>
        <v/>
      </c>
      <c r="EV25" s="39" t="str">
        <f t="shared" si="156"/>
        <v/>
      </c>
      <c r="EW25" s="39" t="str">
        <f t="shared" si="156"/>
        <v/>
      </c>
      <c r="EX25" s="39" t="str">
        <f t="shared" si="156"/>
        <v/>
      </c>
      <c r="EY25" s="39" t="str">
        <f t="shared" si="156"/>
        <v/>
      </c>
      <c r="EZ25" s="39" t="str">
        <f t="shared" si="156"/>
        <v/>
      </c>
      <c r="FA25" s="39" t="str">
        <f t="shared" si="156"/>
        <v/>
      </c>
      <c r="FB25" s="39" t="str">
        <f t="shared" si="156"/>
        <v/>
      </c>
      <c r="FC25" s="39" t="str">
        <f t="shared" si="156"/>
        <v/>
      </c>
      <c r="FD25" s="39" t="str">
        <f t="shared" si="156"/>
        <v/>
      </c>
      <c r="FE25" s="39" t="str">
        <f t="shared" si="156"/>
        <v/>
      </c>
      <c r="FF25" s="39" t="str">
        <f t="shared" si="156"/>
        <v/>
      </c>
      <c r="FG25" s="39" t="str">
        <f t="shared" si="156"/>
        <v/>
      </c>
      <c r="FH25" s="39" t="str">
        <f t="shared" si="156"/>
        <v/>
      </c>
      <c r="FI25" s="39" t="str">
        <f t="shared" si="156"/>
        <v/>
      </c>
      <c r="FJ25" s="39" t="str">
        <f t="shared" si="156"/>
        <v/>
      </c>
      <c r="FK25" s="40" t="str">
        <f t="shared" si="156"/>
        <v/>
      </c>
      <c r="FL25" s="47">
        <f t="shared" ref="FL25:FL38" si="157">SUM(ER25:FK25)</f>
        <v>0</v>
      </c>
      <c r="FM25" s="41" t="str">
        <f t="shared" ref="FM25:GF25" si="158">IF(E25="B",E20,"")</f>
        <v/>
      </c>
      <c r="FN25" s="39" t="str">
        <f t="shared" si="158"/>
        <v/>
      </c>
      <c r="FO25" s="39">
        <f t="shared" si="158"/>
        <v>2</v>
      </c>
      <c r="FP25" s="39" t="str">
        <f t="shared" si="158"/>
        <v/>
      </c>
      <c r="FQ25" s="39" t="str">
        <f t="shared" si="158"/>
        <v/>
      </c>
      <c r="FR25" s="39" t="str">
        <f t="shared" si="158"/>
        <v/>
      </c>
      <c r="FS25" s="39" t="str">
        <f t="shared" si="158"/>
        <v/>
      </c>
      <c r="FT25" s="39">
        <f t="shared" si="158"/>
        <v>2</v>
      </c>
      <c r="FU25" s="39">
        <f t="shared" si="158"/>
        <v>0</v>
      </c>
      <c r="FV25" s="39" t="str">
        <f t="shared" si="158"/>
        <v/>
      </c>
      <c r="FW25" s="39" t="str">
        <f t="shared" si="158"/>
        <v/>
      </c>
      <c r="FX25" s="50" t="str">
        <f t="shared" si="158"/>
        <v/>
      </c>
      <c r="FY25" s="50" t="str">
        <f t="shared" si="158"/>
        <v/>
      </c>
      <c r="FZ25" s="50" t="str">
        <f t="shared" si="158"/>
        <v/>
      </c>
      <c r="GA25" s="50">
        <f t="shared" si="158"/>
        <v>0</v>
      </c>
      <c r="GB25" s="50" t="str">
        <f t="shared" si="158"/>
        <v/>
      </c>
      <c r="GC25" s="50" t="str">
        <f t="shared" si="158"/>
        <v/>
      </c>
      <c r="GD25" s="50">
        <f t="shared" si="158"/>
        <v>9</v>
      </c>
      <c r="GE25" s="50">
        <f t="shared" si="158"/>
        <v>0</v>
      </c>
      <c r="GF25" s="70">
        <f t="shared" si="158"/>
        <v>0</v>
      </c>
      <c r="GG25" s="47">
        <f t="shared" ref="GG25:GG38" si="159">SUM(FM25:GF25)</f>
        <v>13</v>
      </c>
      <c r="GH25" s="41" t="str">
        <f t="shared" ref="GH25:HA25" si="160">IF(E25="P",E20,"")</f>
        <v/>
      </c>
      <c r="GI25" s="39">
        <f t="shared" si="160"/>
        <v>1</v>
      </c>
      <c r="GJ25" s="39" t="str">
        <f t="shared" si="160"/>
        <v/>
      </c>
      <c r="GK25" s="39" t="str">
        <f t="shared" si="160"/>
        <v/>
      </c>
      <c r="GL25" s="39">
        <f t="shared" si="160"/>
        <v>3</v>
      </c>
      <c r="GM25" s="39" t="str">
        <f t="shared" si="160"/>
        <v/>
      </c>
      <c r="GN25" s="39">
        <f t="shared" si="160"/>
        <v>9</v>
      </c>
      <c r="GO25" s="39" t="str">
        <f t="shared" si="160"/>
        <v/>
      </c>
      <c r="GP25" s="39" t="str">
        <f t="shared" si="160"/>
        <v/>
      </c>
      <c r="GQ25" s="39" t="str">
        <f t="shared" si="160"/>
        <v/>
      </c>
      <c r="GR25" s="39" t="str">
        <f t="shared" si="160"/>
        <v/>
      </c>
      <c r="GS25" s="50" t="str">
        <f t="shared" si="160"/>
        <v/>
      </c>
      <c r="GT25" s="50" t="str">
        <f t="shared" si="160"/>
        <v/>
      </c>
      <c r="GU25" s="50">
        <f t="shared" si="160"/>
        <v>2</v>
      </c>
      <c r="GV25" s="50" t="str">
        <f t="shared" si="160"/>
        <v/>
      </c>
      <c r="GW25" s="50" t="str">
        <f t="shared" si="160"/>
        <v/>
      </c>
      <c r="GX25" s="50" t="str">
        <f t="shared" si="160"/>
        <v/>
      </c>
      <c r="GY25" s="50" t="str">
        <f t="shared" si="160"/>
        <v/>
      </c>
      <c r="GZ25" s="50" t="str">
        <f t="shared" si="160"/>
        <v/>
      </c>
      <c r="HA25" s="70" t="str">
        <f t="shared" si="160"/>
        <v/>
      </c>
      <c r="HB25" s="47">
        <f t="shared" ref="HB25:HB38" si="161">SUM(GH25:HA25)</f>
        <v>15</v>
      </c>
    </row>
    <row r="26" spans="1:210" s="2" customFormat="1" ht="21.75" customHeight="1" thickBot="1">
      <c r="A26" s="270">
        <f ca="1">('Game Summary'!B26)</f>
        <v>5</v>
      </c>
      <c r="B26" s="604" t="str">
        <f ca="1">('Game Summary'!C26)</f>
        <v>Damsel Distresser</v>
      </c>
      <c r="C26" s="605"/>
      <c r="D26" s="606"/>
      <c r="E26" s="519"/>
      <c r="F26" s="520" t="s">
        <v>175</v>
      </c>
      <c r="G26" s="520"/>
      <c r="H26" s="520" t="s">
        <v>172</v>
      </c>
      <c r="I26" s="520"/>
      <c r="J26" s="520" t="s">
        <v>175</v>
      </c>
      <c r="K26" s="520"/>
      <c r="L26" s="520" t="s">
        <v>173</v>
      </c>
      <c r="M26" s="520"/>
      <c r="N26" s="520" t="s">
        <v>172</v>
      </c>
      <c r="O26" s="520"/>
      <c r="P26" s="218" t="s">
        <v>175</v>
      </c>
      <c r="Q26" s="231"/>
      <c r="R26" s="231"/>
      <c r="S26" s="231" t="s">
        <v>173</v>
      </c>
      <c r="T26" s="231" t="s">
        <v>172</v>
      </c>
      <c r="U26" s="231" t="s">
        <v>172</v>
      </c>
      <c r="V26" s="231"/>
      <c r="W26" s="231"/>
      <c r="X26" s="219" t="s">
        <v>173</v>
      </c>
      <c r="Z26" s="41" t="str">
        <f t="shared" ref="Z26:AS26" si="162">IF(E26="J",E40,"")</f>
        <v/>
      </c>
      <c r="AA26" s="39" t="str">
        <f t="shared" si="162"/>
        <v/>
      </c>
      <c r="AB26" s="39" t="str">
        <f t="shared" si="162"/>
        <v/>
      </c>
      <c r="AC26" s="39" t="str">
        <f t="shared" si="162"/>
        <v/>
      </c>
      <c r="AD26" s="39" t="str">
        <f t="shared" si="162"/>
        <v/>
      </c>
      <c r="AE26" s="39" t="str">
        <f t="shared" si="162"/>
        <v/>
      </c>
      <c r="AF26" s="39" t="str">
        <f t="shared" si="162"/>
        <v/>
      </c>
      <c r="AG26" s="39">
        <f t="shared" si="162"/>
        <v>4</v>
      </c>
      <c r="AH26" s="39" t="str">
        <f t="shared" si="162"/>
        <v/>
      </c>
      <c r="AI26" s="39" t="str">
        <f t="shared" si="162"/>
        <v/>
      </c>
      <c r="AJ26" s="39" t="str">
        <f t="shared" si="162"/>
        <v/>
      </c>
      <c r="AK26" s="50" t="str">
        <f t="shared" si="162"/>
        <v/>
      </c>
      <c r="AL26" s="50" t="str">
        <f t="shared" si="162"/>
        <v/>
      </c>
      <c r="AM26" s="50" t="str">
        <f t="shared" si="162"/>
        <v/>
      </c>
      <c r="AN26" s="50">
        <f t="shared" si="162"/>
        <v>0</v>
      </c>
      <c r="AO26" s="50" t="str">
        <f t="shared" si="162"/>
        <v/>
      </c>
      <c r="AP26" s="50" t="str">
        <f t="shared" si="162"/>
        <v/>
      </c>
      <c r="AQ26" s="50" t="str">
        <f t="shared" si="162"/>
        <v/>
      </c>
      <c r="AR26" s="50" t="str">
        <f t="shared" si="162"/>
        <v/>
      </c>
      <c r="AS26" s="70">
        <f t="shared" si="162"/>
        <v>0</v>
      </c>
      <c r="AT26" s="47">
        <f t="shared" si="136"/>
        <v>4</v>
      </c>
      <c r="AU26" s="41" t="str">
        <f t="shared" ref="AU26:BN26" si="163">IF(E26="LJ",E40,"")</f>
        <v/>
      </c>
      <c r="AV26" s="39">
        <f t="shared" si="163"/>
        <v>0</v>
      </c>
      <c r="AW26" s="39" t="str">
        <f t="shared" si="163"/>
        <v/>
      </c>
      <c r="AX26" s="39" t="str">
        <f t="shared" si="163"/>
        <v/>
      </c>
      <c r="AY26" s="39" t="str">
        <f t="shared" si="163"/>
        <v/>
      </c>
      <c r="AZ26" s="39">
        <f t="shared" si="163"/>
        <v>3</v>
      </c>
      <c r="BA26" s="39" t="str">
        <f t="shared" si="163"/>
        <v/>
      </c>
      <c r="BB26" s="39" t="str">
        <f t="shared" si="163"/>
        <v/>
      </c>
      <c r="BC26" s="39" t="str">
        <f t="shared" si="163"/>
        <v/>
      </c>
      <c r="BD26" s="39" t="str">
        <f t="shared" si="163"/>
        <v/>
      </c>
      <c r="BE26" s="39" t="str">
        <f t="shared" si="163"/>
        <v/>
      </c>
      <c r="BF26" s="39">
        <f t="shared" si="163"/>
        <v>4</v>
      </c>
      <c r="BG26" s="39" t="str">
        <f t="shared" si="163"/>
        <v/>
      </c>
      <c r="BH26" s="39" t="str">
        <f t="shared" si="163"/>
        <v/>
      </c>
      <c r="BI26" s="39" t="str">
        <f t="shared" si="163"/>
        <v/>
      </c>
      <c r="BJ26" s="39" t="str">
        <f t="shared" si="163"/>
        <v/>
      </c>
      <c r="BK26" s="39" t="str">
        <f t="shared" si="163"/>
        <v/>
      </c>
      <c r="BL26" s="39" t="str">
        <f t="shared" si="163"/>
        <v/>
      </c>
      <c r="BM26" s="39" t="str">
        <f t="shared" si="163"/>
        <v/>
      </c>
      <c r="BN26" s="40" t="str">
        <f t="shared" si="163"/>
        <v/>
      </c>
      <c r="BO26" s="47">
        <f t="shared" si="138"/>
        <v>7</v>
      </c>
      <c r="BP26" s="41" t="str">
        <f t="shared" ref="BP26:CI26" si="164">IF(E26="B",E40,"")</f>
        <v/>
      </c>
      <c r="BQ26" s="39" t="str">
        <f t="shared" si="164"/>
        <v/>
      </c>
      <c r="BR26" s="39" t="str">
        <f t="shared" si="164"/>
        <v/>
      </c>
      <c r="BS26" s="39">
        <f t="shared" si="164"/>
        <v>0</v>
      </c>
      <c r="BT26" s="39" t="str">
        <f t="shared" si="164"/>
        <v/>
      </c>
      <c r="BU26" s="39" t="str">
        <f t="shared" si="164"/>
        <v/>
      </c>
      <c r="BV26" s="39" t="str">
        <f t="shared" si="164"/>
        <v/>
      </c>
      <c r="BW26" s="39" t="str">
        <f t="shared" si="164"/>
        <v/>
      </c>
      <c r="BX26" s="39" t="str">
        <f t="shared" si="164"/>
        <v/>
      </c>
      <c r="BY26" s="39">
        <f t="shared" si="164"/>
        <v>0</v>
      </c>
      <c r="BZ26" s="39" t="str">
        <f t="shared" si="164"/>
        <v/>
      </c>
      <c r="CA26" s="50" t="str">
        <f t="shared" si="164"/>
        <v/>
      </c>
      <c r="CB26" s="50" t="str">
        <f t="shared" si="164"/>
        <v/>
      </c>
      <c r="CC26" s="50" t="str">
        <f t="shared" si="164"/>
        <v/>
      </c>
      <c r="CD26" s="50" t="str">
        <f t="shared" si="164"/>
        <v/>
      </c>
      <c r="CE26" s="50">
        <f t="shared" si="164"/>
        <v>9</v>
      </c>
      <c r="CF26" s="50">
        <f t="shared" si="164"/>
        <v>0</v>
      </c>
      <c r="CG26" s="50" t="str">
        <f t="shared" si="164"/>
        <v/>
      </c>
      <c r="CH26" s="50" t="str">
        <f t="shared" si="164"/>
        <v/>
      </c>
      <c r="CI26" s="70" t="str">
        <f t="shared" si="164"/>
        <v/>
      </c>
      <c r="CJ26" s="47">
        <f t="shared" si="140"/>
        <v>9</v>
      </c>
      <c r="CK26" s="41" t="str">
        <f t="shared" ref="CK26:DD26" si="165">IF(E26="P",E40,"")</f>
        <v/>
      </c>
      <c r="CL26" s="39" t="str">
        <f t="shared" si="165"/>
        <v/>
      </c>
      <c r="CM26" s="39" t="str">
        <f t="shared" si="165"/>
        <v/>
      </c>
      <c r="CN26" s="39" t="str">
        <f t="shared" si="165"/>
        <v/>
      </c>
      <c r="CO26" s="39" t="str">
        <f t="shared" si="165"/>
        <v/>
      </c>
      <c r="CP26" s="39" t="str">
        <f t="shared" si="165"/>
        <v/>
      </c>
      <c r="CQ26" s="39" t="str">
        <f t="shared" si="165"/>
        <v/>
      </c>
      <c r="CR26" s="39" t="str">
        <f t="shared" si="165"/>
        <v/>
      </c>
      <c r="CS26" s="39" t="str">
        <f t="shared" si="165"/>
        <v/>
      </c>
      <c r="CT26" s="39" t="str">
        <f t="shared" si="165"/>
        <v/>
      </c>
      <c r="CU26" s="39" t="str">
        <f t="shared" si="165"/>
        <v/>
      </c>
      <c r="CV26" s="39" t="str">
        <f t="shared" si="165"/>
        <v/>
      </c>
      <c r="CW26" s="39" t="str">
        <f t="shared" si="165"/>
        <v/>
      </c>
      <c r="CX26" s="39" t="str">
        <f t="shared" si="165"/>
        <v/>
      </c>
      <c r="CY26" s="39" t="str">
        <f t="shared" si="165"/>
        <v/>
      </c>
      <c r="CZ26" s="39" t="str">
        <f t="shared" si="165"/>
        <v/>
      </c>
      <c r="DA26" s="39" t="str">
        <f t="shared" si="165"/>
        <v/>
      </c>
      <c r="DB26" s="39" t="str">
        <f t="shared" si="165"/>
        <v/>
      </c>
      <c r="DC26" s="39" t="str">
        <f t="shared" si="165"/>
        <v/>
      </c>
      <c r="DD26" s="70" t="str">
        <f t="shared" si="165"/>
        <v/>
      </c>
      <c r="DE26" s="47">
        <f t="shared" si="142"/>
        <v>0</v>
      </c>
      <c r="DG26" s="55">
        <f t="shared" si="143"/>
        <v>6</v>
      </c>
      <c r="DH26" s="50">
        <f t="shared" si="144"/>
        <v>0</v>
      </c>
      <c r="DI26" s="50">
        <f t="shared" si="145"/>
        <v>4</v>
      </c>
      <c r="DJ26" s="51">
        <f t="shared" si="146"/>
        <v>4</v>
      </c>
      <c r="DK26" s="59">
        <f>(SUM(DG26:DI26)/COUNT(E39:X39))</f>
        <v>0.5</v>
      </c>
      <c r="DL26" s="71">
        <f t="shared" ref="DL26:DL38" si="166">COUNTIF(E26:X26,"LJ")</f>
        <v>3</v>
      </c>
      <c r="DM26" s="66">
        <f t="shared" si="147"/>
        <v>0.5</v>
      </c>
      <c r="DN26" s="93">
        <f t="shared" si="148"/>
        <v>11</v>
      </c>
      <c r="DO26" s="67">
        <f t="shared" si="149"/>
        <v>1.8333333333333333</v>
      </c>
      <c r="DP26" s="47">
        <f t="shared" si="150"/>
        <v>8</v>
      </c>
      <c r="DQ26" s="47">
        <f t="shared" si="151"/>
        <v>9</v>
      </c>
      <c r="DR26" s="47">
        <f t="shared" si="152"/>
        <v>4</v>
      </c>
      <c r="DS26" s="47">
        <f>SUM((DQ26/DJ26)-(D22))</f>
        <v>0.95</v>
      </c>
      <c r="DT26" s="47">
        <f>SUM((DR26/DJ26)-(D2))</f>
        <v>-1.7999999999999998</v>
      </c>
      <c r="DU26" s="78">
        <f t="shared" si="153"/>
        <v>2.75</v>
      </c>
      <c r="DW26" s="41" t="str">
        <f>IF(E26="J",SUM((E40)-(E20)),"")</f>
        <v/>
      </c>
      <c r="DX26" s="39" t="str">
        <f t="shared" ref="DX26:EP26" si="167">IF(F26="J",SUM((F40)-(F20)),"")</f>
        <v/>
      </c>
      <c r="DY26" s="39" t="str">
        <f t="shared" si="167"/>
        <v/>
      </c>
      <c r="DZ26" s="39" t="str">
        <f t="shared" si="167"/>
        <v/>
      </c>
      <c r="EA26" s="39" t="str">
        <f t="shared" si="167"/>
        <v/>
      </c>
      <c r="EB26" s="39" t="str">
        <f t="shared" si="167"/>
        <v/>
      </c>
      <c r="EC26" s="39" t="str">
        <f t="shared" si="167"/>
        <v/>
      </c>
      <c r="ED26" s="39">
        <f t="shared" si="167"/>
        <v>2</v>
      </c>
      <c r="EE26" s="39" t="str">
        <f t="shared" si="167"/>
        <v/>
      </c>
      <c r="EF26" s="39" t="str">
        <f t="shared" si="167"/>
        <v/>
      </c>
      <c r="EG26" s="39" t="str">
        <f t="shared" si="167"/>
        <v/>
      </c>
      <c r="EH26" s="39" t="str">
        <f t="shared" si="167"/>
        <v/>
      </c>
      <c r="EI26" s="39" t="str">
        <f t="shared" si="167"/>
        <v/>
      </c>
      <c r="EJ26" s="39" t="str">
        <f t="shared" si="167"/>
        <v/>
      </c>
      <c r="EK26" s="39">
        <f t="shared" si="167"/>
        <v>0</v>
      </c>
      <c r="EL26" s="39" t="str">
        <f t="shared" si="167"/>
        <v/>
      </c>
      <c r="EM26" s="39" t="str">
        <f t="shared" si="167"/>
        <v/>
      </c>
      <c r="EN26" s="39" t="str">
        <f t="shared" si="167"/>
        <v/>
      </c>
      <c r="EO26" s="39" t="str">
        <f t="shared" si="167"/>
        <v/>
      </c>
      <c r="EP26" s="40">
        <f t="shared" si="167"/>
        <v>0</v>
      </c>
      <c r="EQ26" s="47">
        <f t="shared" si="155"/>
        <v>2</v>
      </c>
      <c r="ER26" s="41" t="str">
        <f>IF(E26="LJ",SUM((E40)-(E20)),"")</f>
        <v/>
      </c>
      <c r="ES26" s="39">
        <f t="shared" ref="ES26:FK26" si="168">IF(F26="LJ",SUM((F40)-(F20)),"")</f>
        <v>-1</v>
      </c>
      <c r="ET26" s="39" t="str">
        <f t="shared" si="168"/>
        <v/>
      </c>
      <c r="EU26" s="39" t="str">
        <f t="shared" si="168"/>
        <v/>
      </c>
      <c r="EV26" s="39" t="str">
        <f t="shared" si="168"/>
        <v/>
      </c>
      <c r="EW26" s="39">
        <f t="shared" si="168"/>
        <v>3</v>
      </c>
      <c r="EX26" s="39" t="str">
        <f t="shared" si="168"/>
        <v/>
      </c>
      <c r="EY26" s="39" t="str">
        <f t="shared" si="168"/>
        <v/>
      </c>
      <c r="EZ26" s="39" t="str">
        <f t="shared" si="168"/>
        <v/>
      </c>
      <c r="FA26" s="39" t="str">
        <f t="shared" si="168"/>
        <v/>
      </c>
      <c r="FB26" s="39" t="str">
        <f t="shared" si="168"/>
        <v/>
      </c>
      <c r="FC26" s="39">
        <f t="shared" si="168"/>
        <v>4</v>
      </c>
      <c r="FD26" s="39" t="str">
        <f t="shared" si="168"/>
        <v/>
      </c>
      <c r="FE26" s="39" t="str">
        <f t="shared" si="168"/>
        <v/>
      </c>
      <c r="FF26" s="39" t="str">
        <f t="shared" si="168"/>
        <v/>
      </c>
      <c r="FG26" s="39" t="str">
        <f t="shared" si="168"/>
        <v/>
      </c>
      <c r="FH26" s="39" t="str">
        <f t="shared" si="168"/>
        <v/>
      </c>
      <c r="FI26" s="39" t="str">
        <f t="shared" si="168"/>
        <v/>
      </c>
      <c r="FJ26" s="39" t="str">
        <f t="shared" si="168"/>
        <v/>
      </c>
      <c r="FK26" s="40" t="str">
        <f t="shared" si="168"/>
        <v/>
      </c>
      <c r="FL26" s="47">
        <f t="shared" si="157"/>
        <v>6</v>
      </c>
      <c r="FM26" s="41" t="str">
        <f t="shared" ref="FM26:GF26" si="169">IF(E26="B",E20,"")</f>
        <v/>
      </c>
      <c r="FN26" s="39" t="str">
        <f t="shared" si="169"/>
        <v/>
      </c>
      <c r="FO26" s="39" t="str">
        <f t="shared" si="169"/>
        <v/>
      </c>
      <c r="FP26" s="39">
        <f t="shared" si="169"/>
        <v>0</v>
      </c>
      <c r="FQ26" s="39" t="str">
        <f t="shared" si="169"/>
        <v/>
      </c>
      <c r="FR26" s="39" t="str">
        <f t="shared" si="169"/>
        <v/>
      </c>
      <c r="FS26" s="39" t="str">
        <f t="shared" si="169"/>
        <v/>
      </c>
      <c r="FT26" s="39" t="str">
        <f t="shared" si="169"/>
        <v/>
      </c>
      <c r="FU26" s="39" t="str">
        <f t="shared" si="169"/>
        <v/>
      </c>
      <c r="FV26" s="39">
        <f t="shared" si="169"/>
        <v>4</v>
      </c>
      <c r="FW26" s="39" t="str">
        <f t="shared" si="169"/>
        <v/>
      </c>
      <c r="FX26" s="50" t="str">
        <f t="shared" si="169"/>
        <v/>
      </c>
      <c r="FY26" s="50" t="str">
        <f t="shared" si="169"/>
        <v/>
      </c>
      <c r="FZ26" s="50" t="str">
        <f t="shared" si="169"/>
        <v/>
      </c>
      <c r="GA26" s="50" t="str">
        <f t="shared" si="169"/>
        <v/>
      </c>
      <c r="GB26" s="50">
        <f t="shared" si="169"/>
        <v>0</v>
      </c>
      <c r="GC26" s="50">
        <f t="shared" si="169"/>
        <v>0</v>
      </c>
      <c r="GD26" s="50" t="str">
        <f t="shared" si="169"/>
        <v/>
      </c>
      <c r="GE26" s="50" t="str">
        <f t="shared" si="169"/>
        <v/>
      </c>
      <c r="GF26" s="70" t="str">
        <f t="shared" si="169"/>
        <v/>
      </c>
      <c r="GG26" s="47">
        <f t="shared" si="159"/>
        <v>4</v>
      </c>
      <c r="GH26" s="41" t="str">
        <f t="shared" ref="GH26:HA26" si="170">IF(E26="P",E20,"")</f>
        <v/>
      </c>
      <c r="GI26" s="39" t="str">
        <f t="shared" si="170"/>
        <v/>
      </c>
      <c r="GJ26" s="39" t="str">
        <f t="shared" si="170"/>
        <v/>
      </c>
      <c r="GK26" s="39" t="str">
        <f t="shared" si="170"/>
        <v/>
      </c>
      <c r="GL26" s="39" t="str">
        <f t="shared" si="170"/>
        <v/>
      </c>
      <c r="GM26" s="39" t="str">
        <f t="shared" si="170"/>
        <v/>
      </c>
      <c r="GN26" s="39" t="str">
        <f t="shared" si="170"/>
        <v/>
      </c>
      <c r="GO26" s="39" t="str">
        <f t="shared" si="170"/>
        <v/>
      </c>
      <c r="GP26" s="39" t="str">
        <f t="shared" si="170"/>
        <v/>
      </c>
      <c r="GQ26" s="39" t="str">
        <f t="shared" si="170"/>
        <v/>
      </c>
      <c r="GR26" s="39" t="str">
        <f t="shared" si="170"/>
        <v/>
      </c>
      <c r="GS26" s="50" t="str">
        <f t="shared" si="170"/>
        <v/>
      </c>
      <c r="GT26" s="50" t="str">
        <f t="shared" si="170"/>
        <v/>
      </c>
      <c r="GU26" s="50" t="str">
        <f t="shared" si="170"/>
        <v/>
      </c>
      <c r="GV26" s="50" t="str">
        <f t="shared" si="170"/>
        <v/>
      </c>
      <c r="GW26" s="50" t="str">
        <f t="shared" si="170"/>
        <v/>
      </c>
      <c r="GX26" s="50" t="str">
        <f t="shared" si="170"/>
        <v/>
      </c>
      <c r="GY26" s="50" t="str">
        <f t="shared" si="170"/>
        <v/>
      </c>
      <c r="GZ26" s="50" t="str">
        <f t="shared" si="170"/>
        <v/>
      </c>
      <c r="HA26" s="70" t="str">
        <f t="shared" si="170"/>
        <v/>
      </c>
      <c r="HB26" s="47">
        <f t="shared" si="161"/>
        <v>0</v>
      </c>
    </row>
    <row r="27" spans="1:210" s="2" customFormat="1" ht="21.75" customHeight="1" thickBot="1">
      <c r="A27" s="270">
        <f ca="1">('Game Summary'!B27)</f>
        <v>23</v>
      </c>
      <c r="B27" s="604" t="str">
        <f ca="1">('Game Summary'!C27)</f>
        <v>Ima Wrecker</v>
      </c>
      <c r="C27" s="605"/>
      <c r="D27" s="606"/>
      <c r="E27" s="519"/>
      <c r="F27" s="520" t="s">
        <v>172</v>
      </c>
      <c r="G27" s="520"/>
      <c r="H27" s="548" t="s">
        <v>173</v>
      </c>
      <c r="I27" s="218"/>
      <c r="J27" s="520" t="s">
        <v>172</v>
      </c>
      <c r="K27" s="520"/>
      <c r="L27" s="520" t="s">
        <v>171</v>
      </c>
      <c r="M27" s="520"/>
      <c r="N27" s="520" t="s">
        <v>173</v>
      </c>
      <c r="O27" s="520"/>
      <c r="P27" s="218" t="s">
        <v>172</v>
      </c>
      <c r="Q27" s="231"/>
      <c r="R27" s="231" t="s">
        <v>175</v>
      </c>
      <c r="S27" s="231"/>
      <c r="T27" s="231" t="s">
        <v>175</v>
      </c>
      <c r="U27" s="231"/>
      <c r="V27" s="231" t="s">
        <v>172</v>
      </c>
      <c r="W27" s="231" t="s">
        <v>172</v>
      </c>
      <c r="X27" s="219" t="s">
        <v>172</v>
      </c>
      <c r="Z27" s="41" t="str">
        <f t="shared" ref="Z27:AS27" si="171">IF(E27="J",E40,"")</f>
        <v/>
      </c>
      <c r="AA27" s="39" t="str">
        <f t="shared" si="171"/>
        <v/>
      </c>
      <c r="AB27" s="39" t="str">
        <f t="shared" si="171"/>
        <v/>
      </c>
      <c r="AC27" s="39">
        <f t="shared" si="171"/>
        <v>0</v>
      </c>
      <c r="AD27" s="39" t="str">
        <f t="shared" si="171"/>
        <v/>
      </c>
      <c r="AE27" s="39" t="str">
        <f t="shared" si="171"/>
        <v/>
      </c>
      <c r="AF27" s="39" t="str">
        <f t="shared" si="171"/>
        <v/>
      </c>
      <c r="AG27" s="39" t="str">
        <f t="shared" si="171"/>
        <v/>
      </c>
      <c r="AH27" s="39" t="str">
        <f t="shared" si="171"/>
        <v/>
      </c>
      <c r="AI27" s="39">
        <f t="shared" si="171"/>
        <v>0</v>
      </c>
      <c r="AJ27" s="39" t="str">
        <f t="shared" si="171"/>
        <v/>
      </c>
      <c r="AK27" s="50" t="str">
        <f t="shared" si="171"/>
        <v/>
      </c>
      <c r="AL27" s="50" t="str">
        <f t="shared" si="171"/>
        <v/>
      </c>
      <c r="AM27" s="50" t="str">
        <f t="shared" si="171"/>
        <v/>
      </c>
      <c r="AN27" s="50" t="str">
        <f t="shared" si="171"/>
        <v/>
      </c>
      <c r="AO27" s="50" t="str">
        <f t="shared" si="171"/>
        <v/>
      </c>
      <c r="AP27" s="50" t="str">
        <f t="shared" si="171"/>
        <v/>
      </c>
      <c r="AQ27" s="50" t="str">
        <f t="shared" si="171"/>
        <v/>
      </c>
      <c r="AR27" s="50" t="str">
        <f t="shared" si="171"/>
        <v/>
      </c>
      <c r="AS27" s="70" t="str">
        <f t="shared" si="171"/>
        <v/>
      </c>
      <c r="AT27" s="47">
        <f t="shared" si="136"/>
        <v>0</v>
      </c>
      <c r="AU27" s="41" t="str">
        <f t="shared" ref="AU27:BN27" si="172">IF(E27="LJ",E40,"")</f>
        <v/>
      </c>
      <c r="AV27" s="39" t="str">
        <f t="shared" si="172"/>
        <v/>
      </c>
      <c r="AW27" s="39" t="str">
        <f t="shared" si="172"/>
        <v/>
      </c>
      <c r="AX27" s="39" t="str">
        <f t="shared" si="172"/>
        <v/>
      </c>
      <c r="AY27" s="39" t="str">
        <f t="shared" si="172"/>
        <v/>
      </c>
      <c r="AZ27" s="39" t="str">
        <f t="shared" si="172"/>
        <v/>
      </c>
      <c r="BA27" s="39" t="str">
        <f t="shared" si="172"/>
        <v/>
      </c>
      <c r="BB27" s="39" t="str">
        <f t="shared" si="172"/>
        <v/>
      </c>
      <c r="BC27" s="39" t="str">
        <f t="shared" si="172"/>
        <v/>
      </c>
      <c r="BD27" s="39" t="str">
        <f t="shared" si="172"/>
        <v/>
      </c>
      <c r="BE27" s="39" t="str">
        <f t="shared" si="172"/>
        <v/>
      </c>
      <c r="BF27" s="39" t="str">
        <f t="shared" si="172"/>
        <v/>
      </c>
      <c r="BG27" s="39" t="str">
        <f t="shared" si="172"/>
        <v/>
      </c>
      <c r="BH27" s="39">
        <f t="shared" si="172"/>
        <v>0</v>
      </c>
      <c r="BI27" s="39" t="str">
        <f t="shared" si="172"/>
        <v/>
      </c>
      <c r="BJ27" s="39">
        <f t="shared" si="172"/>
        <v>9</v>
      </c>
      <c r="BK27" s="39" t="str">
        <f t="shared" si="172"/>
        <v/>
      </c>
      <c r="BL27" s="39" t="str">
        <f t="shared" si="172"/>
        <v/>
      </c>
      <c r="BM27" s="39" t="str">
        <f t="shared" si="172"/>
        <v/>
      </c>
      <c r="BN27" s="40" t="str">
        <f t="shared" si="172"/>
        <v/>
      </c>
      <c r="BO27" s="47">
        <f t="shared" si="138"/>
        <v>9</v>
      </c>
      <c r="BP27" s="41" t="str">
        <f t="shared" ref="BP27:CI27" si="173">IF(E27="B",E40,"")</f>
        <v/>
      </c>
      <c r="BQ27" s="39">
        <f t="shared" si="173"/>
        <v>0</v>
      </c>
      <c r="BR27" s="39" t="str">
        <f t="shared" si="173"/>
        <v/>
      </c>
      <c r="BS27" s="39" t="str">
        <f t="shared" si="173"/>
        <v/>
      </c>
      <c r="BT27" s="39" t="str">
        <f t="shared" si="173"/>
        <v/>
      </c>
      <c r="BU27" s="39">
        <f t="shared" si="173"/>
        <v>3</v>
      </c>
      <c r="BV27" s="39" t="str">
        <f t="shared" si="173"/>
        <v/>
      </c>
      <c r="BW27" s="39" t="str">
        <f t="shared" si="173"/>
        <v/>
      </c>
      <c r="BX27" s="39" t="str">
        <f t="shared" si="173"/>
        <v/>
      </c>
      <c r="BY27" s="39" t="str">
        <f t="shared" si="173"/>
        <v/>
      </c>
      <c r="BZ27" s="39" t="str">
        <f t="shared" si="173"/>
        <v/>
      </c>
      <c r="CA27" s="50">
        <f t="shared" si="173"/>
        <v>4</v>
      </c>
      <c r="CB27" s="50" t="str">
        <f t="shared" si="173"/>
        <v/>
      </c>
      <c r="CC27" s="50" t="str">
        <f t="shared" si="173"/>
        <v/>
      </c>
      <c r="CD27" s="50" t="str">
        <f t="shared" si="173"/>
        <v/>
      </c>
      <c r="CE27" s="50" t="str">
        <f t="shared" si="173"/>
        <v/>
      </c>
      <c r="CF27" s="50" t="str">
        <f t="shared" si="173"/>
        <v/>
      </c>
      <c r="CG27" s="50">
        <f t="shared" si="173"/>
        <v>4</v>
      </c>
      <c r="CH27" s="50">
        <f t="shared" si="173"/>
        <v>0</v>
      </c>
      <c r="CI27" s="70">
        <f t="shared" si="173"/>
        <v>0</v>
      </c>
      <c r="CJ27" s="47">
        <f t="shared" si="140"/>
        <v>11</v>
      </c>
      <c r="CK27" s="41" t="str">
        <f t="shared" ref="CK27:DD27" si="174">IF(E27="P",E40,"")</f>
        <v/>
      </c>
      <c r="CL27" s="39" t="str">
        <f t="shared" si="174"/>
        <v/>
      </c>
      <c r="CM27" s="39" t="str">
        <f t="shared" si="174"/>
        <v/>
      </c>
      <c r="CN27" s="39" t="str">
        <f t="shared" si="174"/>
        <v/>
      </c>
      <c r="CO27" s="39" t="str">
        <f t="shared" si="174"/>
        <v/>
      </c>
      <c r="CP27" s="39" t="str">
        <f t="shared" si="174"/>
        <v/>
      </c>
      <c r="CQ27" s="39" t="str">
        <f t="shared" si="174"/>
        <v/>
      </c>
      <c r="CR27" s="39">
        <f t="shared" si="174"/>
        <v>4</v>
      </c>
      <c r="CS27" s="39" t="str">
        <f t="shared" si="174"/>
        <v/>
      </c>
      <c r="CT27" s="39" t="str">
        <f t="shared" si="174"/>
        <v/>
      </c>
      <c r="CU27" s="39" t="str">
        <f t="shared" si="174"/>
        <v/>
      </c>
      <c r="CV27" s="39" t="str">
        <f t="shared" si="174"/>
        <v/>
      </c>
      <c r="CW27" s="39" t="str">
        <f t="shared" si="174"/>
        <v/>
      </c>
      <c r="CX27" s="39" t="str">
        <f t="shared" si="174"/>
        <v/>
      </c>
      <c r="CY27" s="39" t="str">
        <f t="shared" si="174"/>
        <v/>
      </c>
      <c r="CZ27" s="39" t="str">
        <f t="shared" si="174"/>
        <v/>
      </c>
      <c r="DA27" s="39" t="str">
        <f t="shared" si="174"/>
        <v/>
      </c>
      <c r="DB27" s="39" t="str">
        <f t="shared" si="174"/>
        <v/>
      </c>
      <c r="DC27" s="39" t="str">
        <f t="shared" si="174"/>
        <v/>
      </c>
      <c r="DD27" s="70" t="str">
        <f t="shared" si="174"/>
        <v/>
      </c>
      <c r="DE27" s="47">
        <f t="shared" si="142"/>
        <v>4</v>
      </c>
      <c r="DG27" s="55">
        <f t="shared" si="143"/>
        <v>4</v>
      </c>
      <c r="DH27" s="50">
        <f t="shared" si="144"/>
        <v>1</v>
      </c>
      <c r="DI27" s="50">
        <f t="shared" si="145"/>
        <v>6</v>
      </c>
      <c r="DJ27" s="51">
        <f t="shared" si="146"/>
        <v>7</v>
      </c>
      <c r="DK27" s="59">
        <f>(SUM(DG27:DI27)/COUNT(E39:X39))</f>
        <v>0.55000000000000004</v>
      </c>
      <c r="DL27" s="71">
        <f t="shared" si="166"/>
        <v>2</v>
      </c>
      <c r="DM27" s="66">
        <f t="shared" si="147"/>
        <v>0.5</v>
      </c>
      <c r="DN27" s="93">
        <f t="shared" si="148"/>
        <v>9</v>
      </c>
      <c r="DO27" s="67">
        <f t="shared" si="149"/>
        <v>2.25</v>
      </c>
      <c r="DP27" s="47">
        <f t="shared" si="150"/>
        <v>3</v>
      </c>
      <c r="DQ27" s="47">
        <f t="shared" si="151"/>
        <v>15</v>
      </c>
      <c r="DR27" s="47">
        <f t="shared" si="152"/>
        <v>12</v>
      </c>
      <c r="DS27" s="47">
        <f>SUM((DQ27/DJ27)-(D22))</f>
        <v>0.84285714285714275</v>
      </c>
      <c r="DT27" s="47">
        <f>SUM((DR27/DJ27)-(D2))</f>
        <v>-1.0857142857142856</v>
      </c>
      <c r="DU27" s="78">
        <f t="shared" si="153"/>
        <v>1.9285714285714284</v>
      </c>
      <c r="DW27" s="41" t="str">
        <f>IF(E27="J",SUM((E40)-(E20)),"")</f>
        <v/>
      </c>
      <c r="DX27" s="39" t="str">
        <f t="shared" ref="DX27:EP27" si="175">IF(F27="J",SUM((F40)-(F20)),"")</f>
        <v/>
      </c>
      <c r="DY27" s="39" t="str">
        <f t="shared" si="175"/>
        <v/>
      </c>
      <c r="DZ27" s="39">
        <f t="shared" si="175"/>
        <v>0</v>
      </c>
      <c r="EA27" s="39" t="str">
        <f t="shared" si="175"/>
        <v/>
      </c>
      <c r="EB27" s="39" t="str">
        <f t="shared" si="175"/>
        <v/>
      </c>
      <c r="EC27" s="39" t="str">
        <f t="shared" si="175"/>
        <v/>
      </c>
      <c r="ED27" s="39" t="str">
        <f t="shared" si="175"/>
        <v/>
      </c>
      <c r="EE27" s="39" t="str">
        <f t="shared" si="175"/>
        <v/>
      </c>
      <c r="EF27" s="39">
        <f t="shared" si="175"/>
        <v>-4</v>
      </c>
      <c r="EG27" s="39" t="str">
        <f t="shared" si="175"/>
        <v/>
      </c>
      <c r="EH27" s="39" t="str">
        <f t="shared" si="175"/>
        <v/>
      </c>
      <c r="EI27" s="39" t="str">
        <f t="shared" si="175"/>
        <v/>
      </c>
      <c r="EJ27" s="39" t="str">
        <f t="shared" si="175"/>
        <v/>
      </c>
      <c r="EK27" s="39" t="str">
        <f t="shared" si="175"/>
        <v/>
      </c>
      <c r="EL27" s="39" t="str">
        <f t="shared" si="175"/>
        <v/>
      </c>
      <c r="EM27" s="39" t="str">
        <f t="shared" si="175"/>
        <v/>
      </c>
      <c r="EN27" s="39" t="str">
        <f t="shared" si="175"/>
        <v/>
      </c>
      <c r="EO27" s="39" t="str">
        <f t="shared" si="175"/>
        <v/>
      </c>
      <c r="EP27" s="40" t="str">
        <f t="shared" si="175"/>
        <v/>
      </c>
      <c r="EQ27" s="47">
        <f t="shared" si="155"/>
        <v>-4</v>
      </c>
      <c r="ER27" s="41" t="str">
        <f>IF(E27="LJ",SUM((E40)-(E20)),"")</f>
        <v/>
      </c>
      <c r="ES27" s="39" t="str">
        <f t="shared" ref="ES27:FK27" si="176">IF(F27="LJ",SUM((F40)-(F20)),"")</f>
        <v/>
      </c>
      <c r="ET27" s="39" t="str">
        <f t="shared" si="176"/>
        <v/>
      </c>
      <c r="EU27" s="39" t="str">
        <f t="shared" si="176"/>
        <v/>
      </c>
      <c r="EV27" s="39" t="str">
        <f t="shared" si="176"/>
        <v/>
      </c>
      <c r="EW27" s="39" t="str">
        <f t="shared" si="176"/>
        <v/>
      </c>
      <c r="EX27" s="39" t="str">
        <f t="shared" si="176"/>
        <v/>
      </c>
      <c r="EY27" s="39" t="str">
        <f t="shared" si="176"/>
        <v/>
      </c>
      <c r="EZ27" s="39" t="str">
        <f t="shared" si="176"/>
        <v/>
      </c>
      <c r="FA27" s="39" t="str">
        <f t="shared" si="176"/>
        <v/>
      </c>
      <c r="FB27" s="39" t="str">
        <f t="shared" si="176"/>
        <v/>
      </c>
      <c r="FC27" s="39" t="str">
        <f t="shared" si="176"/>
        <v/>
      </c>
      <c r="FD27" s="39" t="str">
        <f t="shared" si="176"/>
        <v/>
      </c>
      <c r="FE27" s="39">
        <f t="shared" si="176"/>
        <v>-2</v>
      </c>
      <c r="FF27" s="39" t="str">
        <f t="shared" si="176"/>
        <v/>
      </c>
      <c r="FG27" s="39">
        <f t="shared" si="176"/>
        <v>9</v>
      </c>
      <c r="FH27" s="39" t="str">
        <f t="shared" si="176"/>
        <v/>
      </c>
      <c r="FI27" s="39" t="str">
        <f t="shared" si="176"/>
        <v/>
      </c>
      <c r="FJ27" s="39" t="str">
        <f t="shared" si="176"/>
        <v/>
      </c>
      <c r="FK27" s="40" t="str">
        <f t="shared" si="176"/>
        <v/>
      </c>
      <c r="FL27" s="47">
        <f t="shared" si="157"/>
        <v>7</v>
      </c>
      <c r="FM27" s="41" t="str">
        <f t="shared" ref="FM27:GF27" si="177">IF(E27="B",E20,"")</f>
        <v/>
      </c>
      <c r="FN27" s="39">
        <f t="shared" si="177"/>
        <v>1</v>
      </c>
      <c r="FO27" s="39" t="str">
        <f t="shared" si="177"/>
        <v/>
      </c>
      <c r="FP27" s="39" t="str">
        <f t="shared" si="177"/>
        <v/>
      </c>
      <c r="FQ27" s="39" t="str">
        <f t="shared" si="177"/>
        <v/>
      </c>
      <c r="FR27" s="39">
        <f t="shared" si="177"/>
        <v>0</v>
      </c>
      <c r="FS27" s="39" t="str">
        <f t="shared" si="177"/>
        <v/>
      </c>
      <c r="FT27" s="39" t="str">
        <f t="shared" si="177"/>
        <v/>
      </c>
      <c r="FU27" s="39" t="str">
        <f t="shared" si="177"/>
        <v/>
      </c>
      <c r="FV27" s="39" t="str">
        <f t="shared" si="177"/>
        <v/>
      </c>
      <c r="FW27" s="39" t="str">
        <f t="shared" si="177"/>
        <v/>
      </c>
      <c r="FX27" s="50">
        <f t="shared" si="177"/>
        <v>0</v>
      </c>
      <c r="FY27" s="50" t="str">
        <f t="shared" si="177"/>
        <v/>
      </c>
      <c r="FZ27" s="50" t="str">
        <f t="shared" si="177"/>
        <v/>
      </c>
      <c r="GA27" s="50" t="str">
        <f t="shared" si="177"/>
        <v/>
      </c>
      <c r="GB27" s="50" t="str">
        <f t="shared" si="177"/>
        <v/>
      </c>
      <c r="GC27" s="50" t="str">
        <f t="shared" si="177"/>
        <v/>
      </c>
      <c r="GD27" s="50">
        <f t="shared" si="177"/>
        <v>9</v>
      </c>
      <c r="GE27" s="50">
        <f t="shared" si="177"/>
        <v>0</v>
      </c>
      <c r="GF27" s="70">
        <f t="shared" si="177"/>
        <v>0</v>
      </c>
      <c r="GG27" s="47">
        <f t="shared" si="159"/>
        <v>10</v>
      </c>
      <c r="GH27" s="41" t="str">
        <f t="shared" ref="GH27:HA27" si="178">IF(E27="P",E20,"")</f>
        <v/>
      </c>
      <c r="GI27" s="39" t="str">
        <f t="shared" si="178"/>
        <v/>
      </c>
      <c r="GJ27" s="39" t="str">
        <f t="shared" si="178"/>
        <v/>
      </c>
      <c r="GK27" s="39" t="str">
        <f t="shared" si="178"/>
        <v/>
      </c>
      <c r="GL27" s="39" t="str">
        <f t="shared" si="178"/>
        <v/>
      </c>
      <c r="GM27" s="39" t="str">
        <f t="shared" si="178"/>
        <v/>
      </c>
      <c r="GN27" s="39" t="str">
        <f t="shared" si="178"/>
        <v/>
      </c>
      <c r="GO27" s="39">
        <f t="shared" si="178"/>
        <v>2</v>
      </c>
      <c r="GP27" s="39" t="str">
        <f t="shared" si="178"/>
        <v/>
      </c>
      <c r="GQ27" s="39" t="str">
        <f t="shared" si="178"/>
        <v/>
      </c>
      <c r="GR27" s="39" t="str">
        <f t="shared" si="178"/>
        <v/>
      </c>
      <c r="GS27" s="50" t="str">
        <f t="shared" si="178"/>
        <v/>
      </c>
      <c r="GT27" s="50" t="str">
        <f t="shared" si="178"/>
        <v/>
      </c>
      <c r="GU27" s="50" t="str">
        <f t="shared" si="178"/>
        <v/>
      </c>
      <c r="GV27" s="50" t="str">
        <f t="shared" si="178"/>
        <v/>
      </c>
      <c r="GW27" s="50" t="str">
        <f t="shared" si="178"/>
        <v/>
      </c>
      <c r="GX27" s="50" t="str">
        <f t="shared" si="178"/>
        <v/>
      </c>
      <c r="GY27" s="50" t="str">
        <f t="shared" si="178"/>
        <v/>
      </c>
      <c r="GZ27" s="50" t="str">
        <f t="shared" si="178"/>
        <v/>
      </c>
      <c r="HA27" s="70" t="str">
        <f t="shared" si="178"/>
        <v/>
      </c>
      <c r="HB27" s="47">
        <f t="shared" si="161"/>
        <v>2</v>
      </c>
    </row>
    <row r="28" spans="1:210" s="2" customFormat="1" ht="21.75" customHeight="1" thickBot="1">
      <c r="A28" s="270">
        <f ca="1">('Game Summary'!B28)</f>
        <v>31</v>
      </c>
      <c r="B28" s="604" t="str">
        <f ca="1">('Game Summary'!C28)</f>
        <v>Whiskey Soured</v>
      </c>
      <c r="C28" s="605"/>
      <c r="D28" s="606"/>
      <c r="E28" s="519"/>
      <c r="F28" s="520"/>
      <c r="G28" s="520" t="s">
        <v>172</v>
      </c>
      <c r="H28" s="520"/>
      <c r="I28" s="549" t="s">
        <v>172</v>
      </c>
      <c r="J28" s="520"/>
      <c r="K28" s="520"/>
      <c r="L28" s="520" t="s">
        <v>172</v>
      </c>
      <c r="M28" s="520" t="s">
        <v>172</v>
      </c>
      <c r="N28" s="520"/>
      <c r="O28" s="520" t="s">
        <v>172</v>
      </c>
      <c r="P28" s="218"/>
      <c r="Q28" s="231"/>
      <c r="R28" s="231" t="s">
        <v>172</v>
      </c>
      <c r="S28" s="231" t="s">
        <v>172</v>
      </c>
      <c r="T28" s="231"/>
      <c r="U28" s="231" t="s">
        <v>172</v>
      </c>
      <c r="V28" s="231"/>
      <c r="W28" s="231" t="s">
        <v>172</v>
      </c>
      <c r="X28" s="219" t="s">
        <v>172</v>
      </c>
      <c r="Z28" s="41" t="str">
        <f t="shared" ref="Z28:AS28" si="179">IF(E28="J",E40,"")</f>
        <v/>
      </c>
      <c r="AA28" s="39" t="str">
        <f t="shared" si="179"/>
        <v/>
      </c>
      <c r="AB28" s="39" t="str">
        <f t="shared" si="179"/>
        <v/>
      </c>
      <c r="AC28" s="39" t="str">
        <f t="shared" si="179"/>
        <v/>
      </c>
      <c r="AD28" s="39" t="str">
        <f t="shared" si="179"/>
        <v/>
      </c>
      <c r="AE28" s="39" t="str">
        <f t="shared" si="179"/>
        <v/>
      </c>
      <c r="AF28" s="39" t="str">
        <f t="shared" si="179"/>
        <v/>
      </c>
      <c r="AG28" s="39" t="str">
        <f t="shared" si="179"/>
        <v/>
      </c>
      <c r="AH28" s="39" t="str">
        <f t="shared" si="179"/>
        <v/>
      </c>
      <c r="AI28" s="39" t="str">
        <f t="shared" si="179"/>
        <v/>
      </c>
      <c r="AJ28" s="39" t="str">
        <f t="shared" si="179"/>
        <v/>
      </c>
      <c r="AK28" s="50" t="str">
        <f t="shared" si="179"/>
        <v/>
      </c>
      <c r="AL28" s="50" t="str">
        <f t="shared" si="179"/>
        <v/>
      </c>
      <c r="AM28" s="50" t="str">
        <f t="shared" si="179"/>
        <v/>
      </c>
      <c r="AN28" s="50" t="str">
        <f t="shared" si="179"/>
        <v/>
      </c>
      <c r="AO28" s="50" t="str">
        <f t="shared" si="179"/>
        <v/>
      </c>
      <c r="AP28" s="50" t="str">
        <f t="shared" si="179"/>
        <v/>
      </c>
      <c r="AQ28" s="50" t="str">
        <f t="shared" si="179"/>
        <v/>
      </c>
      <c r="AR28" s="50" t="str">
        <f t="shared" si="179"/>
        <v/>
      </c>
      <c r="AS28" s="70" t="str">
        <f t="shared" si="179"/>
        <v/>
      </c>
      <c r="AT28" s="47">
        <f t="shared" si="136"/>
        <v>0</v>
      </c>
      <c r="AU28" s="41" t="str">
        <f t="shared" ref="AU28:BN28" si="180">IF(E28="LJ",E40,"")</f>
        <v/>
      </c>
      <c r="AV28" s="39" t="str">
        <f t="shared" si="180"/>
        <v/>
      </c>
      <c r="AW28" s="39" t="str">
        <f t="shared" si="180"/>
        <v/>
      </c>
      <c r="AX28" s="39" t="str">
        <f t="shared" si="180"/>
        <v/>
      </c>
      <c r="AY28" s="39" t="str">
        <f t="shared" si="180"/>
        <v/>
      </c>
      <c r="AZ28" s="39" t="str">
        <f t="shared" si="180"/>
        <v/>
      </c>
      <c r="BA28" s="39" t="str">
        <f t="shared" si="180"/>
        <v/>
      </c>
      <c r="BB28" s="39" t="str">
        <f t="shared" si="180"/>
        <v/>
      </c>
      <c r="BC28" s="39" t="str">
        <f t="shared" si="180"/>
        <v/>
      </c>
      <c r="BD28" s="39" t="str">
        <f t="shared" si="180"/>
        <v/>
      </c>
      <c r="BE28" s="39" t="str">
        <f t="shared" si="180"/>
        <v/>
      </c>
      <c r="BF28" s="39" t="str">
        <f t="shared" si="180"/>
        <v/>
      </c>
      <c r="BG28" s="39" t="str">
        <f t="shared" si="180"/>
        <v/>
      </c>
      <c r="BH28" s="39" t="str">
        <f t="shared" si="180"/>
        <v/>
      </c>
      <c r="BI28" s="39" t="str">
        <f t="shared" si="180"/>
        <v/>
      </c>
      <c r="BJ28" s="39" t="str">
        <f t="shared" si="180"/>
        <v/>
      </c>
      <c r="BK28" s="39" t="str">
        <f t="shared" si="180"/>
        <v/>
      </c>
      <c r="BL28" s="39" t="str">
        <f t="shared" si="180"/>
        <v/>
      </c>
      <c r="BM28" s="39" t="str">
        <f t="shared" si="180"/>
        <v/>
      </c>
      <c r="BN28" s="40" t="str">
        <f t="shared" si="180"/>
        <v/>
      </c>
      <c r="BO28" s="47">
        <f t="shared" si="138"/>
        <v>0</v>
      </c>
      <c r="BP28" s="41" t="str">
        <f t="shared" ref="BP28:CI28" si="181">IF(E28="B",E40,"")</f>
        <v/>
      </c>
      <c r="BQ28" s="39" t="str">
        <f t="shared" si="181"/>
        <v/>
      </c>
      <c r="BR28" s="39">
        <f t="shared" si="181"/>
        <v>2</v>
      </c>
      <c r="BS28" s="39" t="str">
        <f t="shared" si="181"/>
        <v/>
      </c>
      <c r="BT28" s="39">
        <f t="shared" si="181"/>
        <v>0</v>
      </c>
      <c r="BU28" s="39" t="str">
        <f t="shared" si="181"/>
        <v/>
      </c>
      <c r="BV28" s="39" t="str">
        <f t="shared" si="181"/>
        <v/>
      </c>
      <c r="BW28" s="39">
        <f t="shared" si="181"/>
        <v>4</v>
      </c>
      <c r="BX28" s="39">
        <f t="shared" si="181"/>
        <v>0</v>
      </c>
      <c r="BY28" s="39" t="str">
        <f t="shared" si="181"/>
        <v/>
      </c>
      <c r="BZ28" s="39">
        <f t="shared" si="181"/>
        <v>0</v>
      </c>
      <c r="CA28" s="50" t="str">
        <f t="shared" si="181"/>
        <v/>
      </c>
      <c r="CB28" s="50" t="str">
        <f t="shared" si="181"/>
        <v/>
      </c>
      <c r="CC28" s="50">
        <f t="shared" si="181"/>
        <v>0</v>
      </c>
      <c r="CD28" s="50">
        <f t="shared" si="181"/>
        <v>0</v>
      </c>
      <c r="CE28" s="50" t="str">
        <f t="shared" si="181"/>
        <v/>
      </c>
      <c r="CF28" s="50">
        <f t="shared" si="181"/>
        <v>0</v>
      </c>
      <c r="CG28" s="50" t="str">
        <f t="shared" si="181"/>
        <v/>
      </c>
      <c r="CH28" s="50">
        <f t="shared" si="181"/>
        <v>0</v>
      </c>
      <c r="CI28" s="70">
        <f t="shared" si="181"/>
        <v>0</v>
      </c>
      <c r="CJ28" s="47">
        <f t="shared" si="140"/>
        <v>6</v>
      </c>
      <c r="CK28" s="41" t="str">
        <f t="shared" ref="CK28:DD28" si="182">IF(E28="P",E40,"")</f>
        <v/>
      </c>
      <c r="CL28" s="39" t="str">
        <f t="shared" si="182"/>
        <v/>
      </c>
      <c r="CM28" s="39" t="str">
        <f t="shared" si="182"/>
        <v/>
      </c>
      <c r="CN28" s="39" t="str">
        <f t="shared" si="182"/>
        <v/>
      </c>
      <c r="CO28" s="39" t="str">
        <f t="shared" si="182"/>
        <v/>
      </c>
      <c r="CP28" s="39" t="str">
        <f t="shared" si="182"/>
        <v/>
      </c>
      <c r="CQ28" s="39" t="str">
        <f t="shared" si="182"/>
        <v/>
      </c>
      <c r="CR28" s="39" t="str">
        <f t="shared" si="182"/>
        <v/>
      </c>
      <c r="CS28" s="39" t="str">
        <f t="shared" si="182"/>
        <v/>
      </c>
      <c r="CT28" s="39" t="str">
        <f t="shared" si="182"/>
        <v/>
      </c>
      <c r="CU28" s="39" t="str">
        <f t="shared" si="182"/>
        <v/>
      </c>
      <c r="CV28" s="39" t="str">
        <f t="shared" si="182"/>
        <v/>
      </c>
      <c r="CW28" s="39" t="str">
        <f t="shared" si="182"/>
        <v/>
      </c>
      <c r="CX28" s="39" t="str">
        <f t="shared" si="182"/>
        <v/>
      </c>
      <c r="CY28" s="39" t="str">
        <f t="shared" si="182"/>
        <v/>
      </c>
      <c r="CZ28" s="39" t="str">
        <f t="shared" si="182"/>
        <v/>
      </c>
      <c r="DA28" s="39" t="str">
        <f t="shared" si="182"/>
        <v/>
      </c>
      <c r="DB28" s="39" t="str">
        <f t="shared" si="182"/>
        <v/>
      </c>
      <c r="DC28" s="39" t="str">
        <f t="shared" si="182"/>
        <v/>
      </c>
      <c r="DD28" s="70" t="str">
        <f t="shared" si="182"/>
        <v/>
      </c>
      <c r="DE28" s="47">
        <f t="shared" si="142"/>
        <v>0</v>
      </c>
      <c r="DG28" s="55">
        <f t="shared" si="143"/>
        <v>0</v>
      </c>
      <c r="DH28" s="50">
        <f t="shared" si="144"/>
        <v>0</v>
      </c>
      <c r="DI28" s="50">
        <f t="shared" si="145"/>
        <v>10</v>
      </c>
      <c r="DJ28" s="51">
        <f t="shared" si="146"/>
        <v>10</v>
      </c>
      <c r="DK28" s="59">
        <f>(SUM(DG28:DI28)/COUNT(E39:X39))</f>
        <v>0.5</v>
      </c>
      <c r="DL28" s="71">
        <f t="shared" si="166"/>
        <v>0</v>
      </c>
      <c r="DM28" s="66" t="e">
        <f t="shared" si="147"/>
        <v>#DIV/0!</v>
      </c>
      <c r="DN28" s="93">
        <f t="shared" si="148"/>
        <v>0</v>
      </c>
      <c r="DO28" s="67" t="e">
        <f t="shared" si="149"/>
        <v>#DIV/0!</v>
      </c>
      <c r="DP28" s="47">
        <f t="shared" si="150"/>
        <v>0</v>
      </c>
      <c r="DQ28" s="47">
        <f t="shared" si="151"/>
        <v>6</v>
      </c>
      <c r="DR28" s="47">
        <f t="shared" si="152"/>
        <v>9</v>
      </c>
      <c r="DS28" s="47">
        <f>SUM((DQ28/DJ28)-(D22))</f>
        <v>-0.70000000000000007</v>
      </c>
      <c r="DT28" s="47">
        <f>SUM((DR28/DJ28)-(D2))</f>
        <v>-1.9</v>
      </c>
      <c r="DU28" s="78">
        <f t="shared" si="153"/>
        <v>1.1999999999999997</v>
      </c>
      <c r="DW28" s="41" t="str">
        <f>IF(E28="J",SUM((E40)-(E20)),"")</f>
        <v/>
      </c>
      <c r="DX28" s="39" t="str">
        <f t="shared" ref="DX28:EP28" si="183">IF(F28="J",SUM((F40)-(F20)),"")</f>
        <v/>
      </c>
      <c r="DY28" s="39" t="str">
        <f t="shared" si="183"/>
        <v/>
      </c>
      <c r="DZ28" s="39" t="str">
        <f t="shared" si="183"/>
        <v/>
      </c>
      <c r="EA28" s="39" t="str">
        <f t="shared" si="183"/>
        <v/>
      </c>
      <c r="EB28" s="39" t="str">
        <f t="shared" si="183"/>
        <v/>
      </c>
      <c r="EC28" s="39" t="str">
        <f t="shared" si="183"/>
        <v/>
      </c>
      <c r="ED28" s="39" t="str">
        <f t="shared" si="183"/>
        <v/>
      </c>
      <c r="EE28" s="39" t="str">
        <f t="shared" si="183"/>
        <v/>
      </c>
      <c r="EF28" s="39" t="str">
        <f t="shared" si="183"/>
        <v/>
      </c>
      <c r="EG28" s="39" t="str">
        <f t="shared" si="183"/>
        <v/>
      </c>
      <c r="EH28" s="39" t="str">
        <f t="shared" si="183"/>
        <v/>
      </c>
      <c r="EI28" s="39" t="str">
        <f t="shared" si="183"/>
        <v/>
      </c>
      <c r="EJ28" s="39" t="str">
        <f t="shared" si="183"/>
        <v/>
      </c>
      <c r="EK28" s="39" t="str">
        <f t="shared" si="183"/>
        <v/>
      </c>
      <c r="EL28" s="39" t="str">
        <f t="shared" si="183"/>
        <v/>
      </c>
      <c r="EM28" s="39" t="str">
        <f t="shared" si="183"/>
        <v/>
      </c>
      <c r="EN28" s="39" t="str">
        <f t="shared" si="183"/>
        <v/>
      </c>
      <c r="EO28" s="39" t="str">
        <f t="shared" si="183"/>
        <v/>
      </c>
      <c r="EP28" s="40" t="str">
        <f t="shared" si="183"/>
        <v/>
      </c>
      <c r="EQ28" s="47">
        <f t="shared" si="155"/>
        <v>0</v>
      </c>
      <c r="ER28" s="41" t="str">
        <f>IF(E28="LJ",SUM((E40)-(E20)),"")</f>
        <v/>
      </c>
      <c r="ES28" s="39" t="str">
        <f t="shared" ref="ES28:FK28" si="184">IF(F28="LJ",SUM((F40)-(F20)),"")</f>
        <v/>
      </c>
      <c r="ET28" s="39" t="str">
        <f t="shared" si="184"/>
        <v/>
      </c>
      <c r="EU28" s="39" t="str">
        <f t="shared" si="184"/>
        <v/>
      </c>
      <c r="EV28" s="39" t="str">
        <f t="shared" si="184"/>
        <v/>
      </c>
      <c r="EW28" s="39" t="str">
        <f t="shared" si="184"/>
        <v/>
      </c>
      <c r="EX28" s="39" t="str">
        <f t="shared" si="184"/>
        <v/>
      </c>
      <c r="EY28" s="39" t="str">
        <f t="shared" si="184"/>
        <v/>
      </c>
      <c r="EZ28" s="39" t="str">
        <f t="shared" si="184"/>
        <v/>
      </c>
      <c r="FA28" s="39" t="str">
        <f t="shared" si="184"/>
        <v/>
      </c>
      <c r="FB28" s="39" t="str">
        <f t="shared" si="184"/>
        <v/>
      </c>
      <c r="FC28" s="39" t="str">
        <f t="shared" si="184"/>
        <v/>
      </c>
      <c r="FD28" s="39" t="str">
        <f t="shared" si="184"/>
        <v/>
      </c>
      <c r="FE28" s="39" t="str">
        <f t="shared" si="184"/>
        <v/>
      </c>
      <c r="FF28" s="39" t="str">
        <f t="shared" si="184"/>
        <v/>
      </c>
      <c r="FG28" s="39" t="str">
        <f t="shared" si="184"/>
        <v/>
      </c>
      <c r="FH28" s="39" t="str">
        <f t="shared" si="184"/>
        <v/>
      </c>
      <c r="FI28" s="39" t="str">
        <f t="shared" si="184"/>
        <v/>
      </c>
      <c r="FJ28" s="39" t="str">
        <f t="shared" si="184"/>
        <v/>
      </c>
      <c r="FK28" s="40" t="str">
        <f t="shared" si="184"/>
        <v/>
      </c>
      <c r="FL28" s="47">
        <f t="shared" si="157"/>
        <v>0</v>
      </c>
      <c r="FM28" s="41" t="str">
        <f t="shared" ref="FM28:GF28" si="185">IF(E28="B",E20,"")</f>
        <v/>
      </c>
      <c r="FN28" s="39" t="str">
        <f t="shared" si="185"/>
        <v/>
      </c>
      <c r="FO28" s="39">
        <f t="shared" si="185"/>
        <v>2</v>
      </c>
      <c r="FP28" s="39" t="str">
        <f t="shared" si="185"/>
        <v/>
      </c>
      <c r="FQ28" s="39">
        <f t="shared" si="185"/>
        <v>3</v>
      </c>
      <c r="FR28" s="39" t="str">
        <f t="shared" si="185"/>
        <v/>
      </c>
      <c r="FS28" s="39" t="str">
        <f t="shared" si="185"/>
        <v/>
      </c>
      <c r="FT28" s="39">
        <f t="shared" si="185"/>
        <v>2</v>
      </c>
      <c r="FU28" s="39">
        <f t="shared" si="185"/>
        <v>0</v>
      </c>
      <c r="FV28" s="39" t="str">
        <f t="shared" si="185"/>
        <v/>
      </c>
      <c r="FW28" s="39">
        <f t="shared" si="185"/>
        <v>0</v>
      </c>
      <c r="FX28" s="50" t="str">
        <f t="shared" si="185"/>
        <v/>
      </c>
      <c r="FY28" s="50" t="str">
        <f t="shared" si="185"/>
        <v/>
      </c>
      <c r="FZ28" s="50">
        <f t="shared" si="185"/>
        <v>2</v>
      </c>
      <c r="GA28" s="50">
        <f t="shared" si="185"/>
        <v>0</v>
      </c>
      <c r="GB28" s="50" t="str">
        <f t="shared" si="185"/>
        <v/>
      </c>
      <c r="GC28" s="50">
        <f t="shared" si="185"/>
        <v>0</v>
      </c>
      <c r="GD28" s="50" t="str">
        <f t="shared" si="185"/>
        <v/>
      </c>
      <c r="GE28" s="50">
        <f t="shared" si="185"/>
        <v>0</v>
      </c>
      <c r="GF28" s="70">
        <f t="shared" si="185"/>
        <v>0</v>
      </c>
      <c r="GG28" s="47">
        <f t="shared" si="159"/>
        <v>9</v>
      </c>
      <c r="GH28" s="41" t="str">
        <f t="shared" ref="GH28:HA28" si="186">IF(E28="P",E20,"")</f>
        <v/>
      </c>
      <c r="GI28" s="39" t="str">
        <f t="shared" si="186"/>
        <v/>
      </c>
      <c r="GJ28" s="39" t="str">
        <f t="shared" si="186"/>
        <v/>
      </c>
      <c r="GK28" s="39" t="str">
        <f t="shared" si="186"/>
        <v/>
      </c>
      <c r="GL28" s="39" t="str">
        <f t="shared" si="186"/>
        <v/>
      </c>
      <c r="GM28" s="39" t="str">
        <f t="shared" si="186"/>
        <v/>
      </c>
      <c r="GN28" s="39" t="str">
        <f t="shared" si="186"/>
        <v/>
      </c>
      <c r="GO28" s="39" t="str">
        <f t="shared" si="186"/>
        <v/>
      </c>
      <c r="GP28" s="39" t="str">
        <f t="shared" si="186"/>
        <v/>
      </c>
      <c r="GQ28" s="39" t="str">
        <f t="shared" si="186"/>
        <v/>
      </c>
      <c r="GR28" s="39" t="str">
        <f t="shared" si="186"/>
        <v/>
      </c>
      <c r="GS28" s="50" t="str">
        <f t="shared" si="186"/>
        <v/>
      </c>
      <c r="GT28" s="50" t="str">
        <f t="shared" si="186"/>
        <v/>
      </c>
      <c r="GU28" s="50" t="str">
        <f t="shared" si="186"/>
        <v/>
      </c>
      <c r="GV28" s="50" t="str">
        <f t="shared" si="186"/>
        <v/>
      </c>
      <c r="GW28" s="50" t="str">
        <f t="shared" si="186"/>
        <v/>
      </c>
      <c r="GX28" s="50" t="str">
        <f t="shared" si="186"/>
        <v/>
      </c>
      <c r="GY28" s="50" t="str">
        <f t="shared" si="186"/>
        <v/>
      </c>
      <c r="GZ28" s="50" t="str">
        <f t="shared" si="186"/>
        <v/>
      </c>
      <c r="HA28" s="70" t="str">
        <f t="shared" si="186"/>
        <v/>
      </c>
      <c r="HB28" s="47">
        <f t="shared" si="161"/>
        <v>0</v>
      </c>
    </row>
    <row r="29" spans="1:210" s="2" customFormat="1" ht="21.75" customHeight="1" thickBot="1">
      <c r="A29" s="270">
        <f ca="1">('Game Summary'!B29)</f>
        <v>187</v>
      </c>
      <c r="B29" s="604" t="str">
        <f ca="1">('Game Summary'!C29)</f>
        <v>Lady MacDeath</v>
      </c>
      <c r="C29" s="605"/>
      <c r="D29" s="606"/>
      <c r="E29" s="519" t="s">
        <v>173</v>
      </c>
      <c r="F29" s="520"/>
      <c r="G29" s="520" t="s">
        <v>171</v>
      </c>
      <c r="H29" s="520" t="s">
        <v>171</v>
      </c>
      <c r="I29" s="520"/>
      <c r="J29" s="520"/>
      <c r="K29" s="520" t="s">
        <v>173</v>
      </c>
      <c r="L29" s="520"/>
      <c r="M29" s="520" t="s">
        <v>171</v>
      </c>
      <c r="N29" s="520" t="s">
        <v>171</v>
      </c>
      <c r="O29" s="520" t="s">
        <v>171</v>
      </c>
      <c r="P29" s="218" t="s">
        <v>171</v>
      </c>
      <c r="Q29" s="231" t="s">
        <v>173</v>
      </c>
      <c r="R29" s="231"/>
      <c r="S29" s="231" t="s">
        <v>171</v>
      </c>
      <c r="T29" s="231" t="s">
        <v>171</v>
      </c>
      <c r="U29" s="231" t="s">
        <v>171</v>
      </c>
      <c r="V29" s="231"/>
      <c r="W29" s="231"/>
      <c r="X29" s="219"/>
      <c r="Z29" s="41">
        <f t="shared" ref="Z29:AS29" si="187">IF(E29="J",E40,"")</f>
        <v>0</v>
      </c>
      <c r="AA29" s="39" t="str">
        <f t="shared" si="187"/>
        <v/>
      </c>
      <c r="AB29" s="39" t="str">
        <f t="shared" si="187"/>
        <v/>
      </c>
      <c r="AC29" s="39" t="str">
        <f t="shared" si="187"/>
        <v/>
      </c>
      <c r="AD29" s="39" t="str">
        <f t="shared" si="187"/>
        <v/>
      </c>
      <c r="AE29" s="39" t="str">
        <f t="shared" si="187"/>
        <v/>
      </c>
      <c r="AF29" s="39">
        <f t="shared" si="187"/>
        <v>0</v>
      </c>
      <c r="AG29" s="39" t="str">
        <f t="shared" si="187"/>
        <v/>
      </c>
      <c r="AH29" s="39" t="str">
        <f t="shared" si="187"/>
        <v/>
      </c>
      <c r="AI29" s="39" t="str">
        <f t="shared" si="187"/>
        <v/>
      </c>
      <c r="AJ29" s="39" t="str">
        <f t="shared" si="187"/>
        <v/>
      </c>
      <c r="AK29" s="50" t="str">
        <f t="shared" si="187"/>
        <v/>
      </c>
      <c r="AL29" s="50">
        <f t="shared" si="187"/>
        <v>0</v>
      </c>
      <c r="AM29" s="50" t="str">
        <f t="shared" si="187"/>
        <v/>
      </c>
      <c r="AN29" s="50" t="str">
        <f t="shared" si="187"/>
        <v/>
      </c>
      <c r="AO29" s="50" t="str">
        <f t="shared" si="187"/>
        <v/>
      </c>
      <c r="AP29" s="50" t="str">
        <f t="shared" si="187"/>
        <v/>
      </c>
      <c r="AQ29" s="50" t="str">
        <f t="shared" si="187"/>
        <v/>
      </c>
      <c r="AR29" s="50" t="str">
        <f t="shared" si="187"/>
        <v/>
      </c>
      <c r="AS29" s="70" t="str">
        <f t="shared" si="187"/>
        <v/>
      </c>
      <c r="AT29" s="47">
        <f t="shared" si="136"/>
        <v>0</v>
      </c>
      <c r="AU29" s="41" t="str">
        <f t="shared" ref="AU29:BN29" si="188">IF(E29="LJ",E40,"")</f>
        <v/>
      </c>
      <c r="AV29" s="39" t="str">
        <f t="shared" si="188"/>
        <v/>
      </c>
      <c r="AW29" s="39" t="str">
        <f t="shared" si="188"/>
        <v/>
      </c>
      <c r="AX29" s="39" t="str">
        <f t="shared" si="188"/>
        <v/>
      </c>
      <c r="AY29" s="39" t="str">
        <f t="shared" si="188"/>
        <v/>
      </c>
      <c r="AZ29" s="39" t="str">
        <f t="shared" si="188"/>
        <v/>
      </c>
      <c r="BA29" s="39" t="str">
        <f t="shared" si="188"/>
        <v/>
      </c>
      <c r="BB29" s="39" t="str">
        <f t="shared" si="188"/>
        <v/>
      </c>
      <c r="BC29" s="39" t="str">
        <f t="shared" si="188"/>
        <v/>
      </c>
      <c r="BD29" s="39" t="str">
        <f t="shared" si="188"/>
        <v/>
      </c>
      <c r="BE29" s="39" t="str">
        <f t="shared" si="188"/>
        <v/>
      </c>
      <c r="BF29" s="39" t="str">
        <f t="shared" si="188"/>
        <v/>
      </c>
      <c r="BG29" s="39" t="str">
        <f t="shared" si="188"/>
        <v/>
      </c>
      <c r="BH29" s="39" t="str">
        <f t="shared" si="188"/>
        <v/>
      </c>
      <c r="BI29" s="39" t="str">
        <f t="shared" si="188"/>
        <v/>
      </c>
      <c r="BJ29" s="39" t="str">
        <f t="shared" si="188"/>
        <v/>
      </c>
      <c r="BK29" s="39" t="str">
        <f t="shared" si="188"/>
        <v/>
      </c>
      <c r="BL29" s="39" t="str">
        <f t="shared" si="188"/>
        <v/>
      </c>
      <c r="BM29" s="39" t="str">
        <f t="shared" si="188"/>
        <v/>
      </c>
      <c r="BN29" s="40" t="str">
        <f t="shared" si="188"/>
        <v/>
      </c>
      <c r="BO29" s="47">
        <f t="shared" si="138"/>
        <v>0</v>
      </c>
      <c r="BP29" s="41" t="str">
        <f t="shared" ref="BP29:CI29" si="189">IF(E29="B",E40,"")</f>
        <v/>
      </c>
      <c r="BQ29" s="39" t="str">
        <f t="shared" si="189"/>
        <v/>
      </c>
      <c r="BR29" s="39" t="str">
        <f t="shared" si="189"/>
        <v/>
      </c>
      <c r="BS29" s="39" t="str">
        <f t="shared" si="189"/>
        <v/>
      </c>
      <c r="BT29" s="39" t="str">
        <f t="shared" si="189"/>
        <v/>
      </c>
      <c r="BU29" s="39" t="str">
        <f t="shared" si="189"/>
        <v/>
      </c>
      <c r="BV29" s="39" t="str">
        <f t="shared" si="189"/>
        <v/>
      </c>
      <c r="BW29" s="39" t="str">
        <f t="shared" si="189"/>
        <v/>
      </c>
      <c r="BX29" s="39" t="str">
        <f t="shared" si="189"/>
        <v/>
      </c>
      <c r="BY29" s="39" t="str">
        <f t="shared" si="189"/>
        <v/>
      </c>
      <c r="BZ29" s="39" t="str">
        <f t="shared" si="189"/>
        <v/>
      </c>
      <c r="CA29" s="50" t="str">
        <f t="shared" si="189"/>
        <v/>
      </c>
      <c r="CB29" s="50" t="str">
        <f t="shared" si="189"/>
        <v/>
      </c>
      <c r="CC29" s="50" t="str">
        <f t="shared" si="189"/>
        <v/>
      </c>
      <c r="CD29" s="50" t="str">
        <f t="shared" si="189"/>
        <v/>
      </c>
      <c r="CE29" s="50" t="str">
        <f t="shared" si="189"/>
        <v/>
      </c>
      <c r="CF29" s="50" t="str">
        <f t="shared" si="189"/>
        <v/>
      </c>
      <c r="CG29" s="50" t="str">
        <f t="shared" si="189"/>
        <v/>
      </c>
      <c r="CH29" s="50" t="str">
        <f t="shared" si="189"/>
        <v/>
      </c>
      <c r="CI29" s="70" t="str">
        <f t="shared" si="189"/>
        <v/>
      </c>
      <c r="CJ29" s="47">
        <f t="shared" si="140"/>
        <v>0</v>
      </c>
      <c r="CK29" s="41" t="str">
        <f t="shared" ref="CK29:DD29" si="190">IF(E29="P",E40,"")</f>
        <v/>
      </c>
      <c r="CL29" s="39" t="str">
        <f t="shared" si="190"/>
        <v/>
      </c>
      <c r="CM29" s="39">
        <f t="shared" si="190"/>
        <v>2</v>
      </c>
      <c r="CN29" s="39">
        <f t="shared" si="190"/>
        <v>0</v>
      </c>
      <c r="CO29" s="39" t="str">
        <f t="shared" si="190"/>
        <v/>
      </c>
      <c r="CP29" s="39" t="str">
        <f t="shared" si="190"/>
        <v/>
      </c>
      <c r="CQ29" s="39" t="str">
        <f t="shared" si="190"/>
        <v/>
      </c>
      <c r="CR29" s="39" t="str">
        <f t="shared" si="190"/>
        <v/>
      </c>
      <c r="CS29" s="39">
        <f t="shared" si="190"/>
        <v>0</v>
      </c>
      <c r="CT29" s="39">
        <f t="shared" si="190"/>
        <v>0</v>
      </c>
      <c r="CU29" s="39">
        <f t="shared" si="190"/>
        <v>0</v>
      </c>
      <c r="CV29" s="39">
        <f t="shared" si="190"/>
        <v>4</v>
      </c>
      <c r="CW29" s="39" t="str">
        <f t="shared" si="190"/>
        <v/>
      </c>
      <c r="CX29" s="39" t="str">
        <f t="shared" si="190"/>
        <v/>
      </c>
      <c r="CY29" s="39">
        <f t="shared" si="190"/>
        <v>0</v>
      </c>
      <c r="CZ29" s="39">
        <f t="shared" si="190"/>
        <v>9</v>
      </c>
      <c r="DA29" s="39">
        <f t="shared" si="190"/>
        <v>0</v>
      </c>
      <c r="DB29" s="39" t="str">
        <f t="shared" si="190"/>
        <v/>
      </c>
      <c r="DC29" s="39" t="str">
        <f t="shared" si="190"/>
        <v/>
      </c>
      <c r="DD29" s="70" t="str">
        <f t="shared" si="190"/>
        <v/>
      </c>
      <c r="DE29" s="47">
        <f t="shared" si="142"/>
        <v>15</v>
      </c>
      <c r="DG29" s="55">
        <f t="shared" si="143"/>
        <v>3</v>
      </c>
      <c r="DH29" s="50">
        <f t="shared" si="144"/>
        <v>9</v>
      </c>
      <c r="DI29" s="50">
        <f t="shared" si="145"/>
        <v>0</v>
      </c>
      <c r="DJ29" s="51">
        <f t="shared" si="146"/>
        <v>9</v>
      </c>
      <c r="DK29" s="59">
        <f>(SUM(DG29:DI29)/COUNT(E39:X39))</f>
        <v>0.6</v>
      </c>
      <c r="DL29" s="71">
        <f t="shared" si="166"/>
        <v>0</v>
      </c>
      <c r="DM29" s="66">
        <f t="shared" si="147"/>
        <v>0</v>
      </c>
      <c r="DN29" s="93">
        <f t="shared" si="148"/>
        <v>0</v>
      </c>
      <c r="DO29" s="67">
        <f t="shared" si="149"/>
        <v>0</v>
      </c>
      <c r="DP29" s="47">
        <f t="shared" si="150"/>
        <v>-33</v>
      </c>
      <c r="DQ29" s="47">
        <f t="shared" si="151"/>
        <v>15</v>
      </c>
      <c r="DR29" s="47">
        <f t="shared" si="152"/>
        <v>6</v>
      </c>
      <c r="DS29" s="47">
        <f>SUM((DQ29/DJ29)-(D22))</f>
        <v>0.3666666666666667</v>
      </c>
      <c r="DT29" s="47">
        <f>SUM((DR29/DJ29)-(D2))</f>
        <v>-2.1333333333333333</v>
      </c>
      <c r="DU29" s="78">
        <f t="shared" si="153"/>
        <v>2.5</v>
      </c>
      <c r="DW29" s="41">
        <f>IF(E29="J",SUM((E40)-(E20)),"")</f>
        <v>-15</v>
      </c>
      <c r="DX29" s="39" t="str">
        <f t="shared" ref="DX29:EP29" si="191">IF(F29="J",SUM((F40)-(F20)),"")</f>
        <v/>
      </c>
      <c r="DY29" s="39" t="str">
        <f t="shared" si="191"/>
        <v/>
      </c>
      <c r="DZ29" s="39" t="str">
        <f t="shared" si="191"/>
        <v/>
      </c>
      <c r="EA29" s="39" t="str">
        <f t="shared" si="191"/>
        <v/>
      </c>
      <c r="EB29" s="39" t="str">
        <f t="shared" si="191"/>
        <v/>
      </c>
      <c r="EC29" s="39">
        <f t="shared" si="191"/>
        <v>-9</v>
      </c>
      <c r="ED29" s="39" t="str">
        <f t="shared" si="191"/>
        <v/>
      </c>
      <c r="EE29" s="39" t="str">
        <f t="shared" si="191"/>
        <v/>
      </c>
      <c r="EF29" s="39" t="str">
        <f t="shared" si="191"/>
        <v/>
      </c>
      <c r="EG29" s="39" t="str">
        <f t="shared" si="191"/>
        <v/>
      </c>
      <c r="EH29" s="39" t="str">
        <f t="shared" si="191"/>
        <v/>
      </c>
      <c r="EI29" s="39">
        <f t="shared" si="191"/>
        <v>-9</v>
      </c>
      <c r="EJ29" s="39" t="str">
        <f t="shared" si="191"/>
        <v/>
      </c>
      <c r="EK29" s="39" t="str">
        <f t="shared" si="191"/>
        <v/>
      </c>
      <c r="EL29" s="39" t="str">
        <f t="shared" si="191"/>
        <v/>
      </c>
      <c r="EM29" s="39" t="str">
        <f t="shared" si="191"/>
        <v/>
      </c>
      <c r="EN29" s="39" t="str">
        <f t="shared" si="191"/>
        <v/>
      </c>
      <c r="EO29" s="39" t="str">
        <f t="shared" si="191"/>
        <v/>
      </c>
      <c r="EP29" s="40" t="str">
        <f t="shared" si="191"/>
        <v/>
      </c>
      <c r="EQ29" s="47">
        <f t="shared" si="155"/>
        <v>-33</v>
      </c>
      <c r="ER29" s="41" t="str">
        <f>IF(E29="LJ",SUM((E40)-(E20)),"")</f>
        <v/>
      </c>
      <c r="ES29" s="39" t="str">
        <f t="shared" ref="ES29:FK29" si="192">IF(F29="LJ",SUM((F40)-(F20)),"")</f>
        <v/>
      </c>
      <c r="ET29" s="39" t="str">
        <f t="shared" si="192"/>
        <v/>
      </c>
      <c r="EU29" s="39" t="str">
        <f t="shared" si="192"/>
        <v/>
      </c>
      <c r="EV29" s="39" t="str">
        <f t="shared" si="192"/>
        <v/>
      </c>
      <c r="EW29" s="39" t="str">
        <f t="shared" si="192"/>
        <v/>
      </c>
      <c r="EX29" s="39" t="str">
        <f t="shared" si="192"/>
        <v/>
      </c>
      <c r="EY29" s="39" t="str">
        <f t="shared" si="192"/>
        <v/>
      </c>
      <c r="EZ29" s="39" t="str">
        <f t="shared" si="192"/>
        <v/>
      </c>
      <c r="FA29" s="39" t="str">
        <f t="shared" si="192"/>
        <v/>
      </c>
      <c r="FB29" s="39" t="str">
        <f t="shared" si="192"/>
        <v/>
      </c>
      <c r="FC29" s="39" t="str">
        <f t="shared" si="192"/>
        <v/>
      </c>
      <c r="FD29" s="39" t="str">
        <f t="shared" si="192"/>
        <v/>
      </c>
      <c r="FE29" s="39" t="str">
        <f t="shared" si="192"/>
        <v/>
      </c>
      <c r="FF29" s="39" t="str">
        <f t="shared" si="192"/>
        <v/>
      </c>
      <c r="FG29" s="39" t="str">
        <f t="shared" si="192"/>
        <v/>
      </c>
      <c r="FH29" s="39" t="str">
        <f t="shared" si="192"/>
        <v/>
      </c>
      <c r="FI29" s="39" t="str">
        <f t="shared" si="192"/>
        <v/>
      </c>
      <c r="FJ29" s="39" t="str">
        <f t="shared" si="192"/>
        <v/>
      </c>
      <c r="FK29" s="40" t="str">
        <f t="shared" si="192"/>
        <v/>
      </c>
      <c r="FL29" s="47">
        <f t="shared" si="157"/>
        <v>0</v>
      </c>
      <c r="FM29" s="41" t="str">
        <f t="shared" ref="FM29:GF29" si="193">IF(E29="B",E20,"")</f>
        <v/>
      </c>
      <c r="FN29" s="39" t="str">
        <f t="shared" si="193"/>
        <v/>
      </c>
      <c r="FO29" s="39" t="str">
        <f t="shared" si="193"/>
        <v/>
      </c>
      <c r="FP29" s="39" t="str">
        <f t="shared" si="193"/>
        <v/>
      </c>
      <c r="FQ29" s="39" t="str">
        <f t="shared" si="193"/>
        <v/>
      </c>
      <c r="FR29" s="39" t="str">
        <f t="shared" si="193"/>
        <v/>
      </c>
      <c r="FS29" s="39" t="str">
        <f t="shared" si="193"/>
        <v/>
      </c>
      <c r="FT29" s="39" t="str">
        <f t="shared" si="193"/>
        <v/>
      </c>
      <c r="FU29" s="39" t="str">
        <f t="shared" si="193"/>
        <v/>
      </c>
      <c r="FV29" s="39" t="str">
        <f t="shared" si="193"/>
        <v/>
      </c>
      <c r="FW29" s="39" t="str">
        <f t="shared" si="193"/>
        <v/>
      </c>
      <c r="FX29" s="50" t="str">
        <f t="shared" si="193"/>
        <v/>
      </c>
      <c r="FY29" s="50" t="str">
        <f t="shared" si="193"/>
        <v/>
      </c>
      <c r="FZ29" s="50" t="str">
        <f t="shared" si="193"/>
        <v/>
      </c>
      <c r="GA29" s="50" t="str">
        <f t="shared" si="193"/>
        <v/>
      </c>
      <c r="GB29" s="50" t="str">
        <f t="shared" si="193"/>
        <v/>
      </c>
      <c r="GC29" s="50" t="str">
        <f t="shared" si="193"/>
        <v/>
      </c>
      <c r="GD29" s="50" t="str">
        <f t="shared" si="193"/>
        <v/>
      </c>
      <c r="GE29" s="50" t="str">
        <f t="shared" si="193"/>
        <v/>
      </c>
      <c r="GF29" s="70" t="str">
        <f t="shared" si="193"/>
        <v/>
      </c>
      <c r="GG29" s="47">
        <f t="shared" si="159"/>
        <v>0</v>
      </c>
      <c r="GH29" s="41" t="str">
        <f t="shared" ref="GH29:HA29" si="194">IF(E29="P",E20,"")</f>
        <v/>
      </c>
      <c r="GI29" s="39" t="str">
        <f t="shared" si="194"/>
        <v/>
      </c>
      <c r="GJ29" s="39">
        <f t="shared" si="194"/>
        <v>2</v>
      </c>
      <c r="GK29" s="39">
        <f t="shared" si="194"/>
        <v>0</v>
      </c>
      <c r="GL29" s="39" t="str">
        <f t="shared" si="194"/>
        <v/>
      </c>
      <c r="GM29" s="39" t="str">
        <f t="shared" si="194"/>
        <v/>
      </c>
      <c r="GN29" s="39" t="str">
        <f t="shared" si="194"/>
        <v/>
      </c>
      <c r="GO29" s="39" t="str">
        <f t="shared" si="194"/>
        <v/>
      </c>
      <c r="GP29" s="39">
        <f t="shared" si="194"/>
        <v>0</v>
      </c>
      <c r="GQ29" s="39">
        <f t="shared" si="194"/>
        <v>4</v>
      </c>
      <c r="GR29" s="39">
        <f t="shared" si="194"/>
        <v>0</v>
      </c>
      <c r="GS29" s="50">
        <f t="shared" si="194"/>
        <v>0</v>
      </c>
      <c r="GT29" s="50" t="str">
        <f t="shared" si="194"/>
        <v/>
      </c>
      <c r="GU29" s="50" t="str">
        <f t="shared" si="194"/>
        <v/>
      </c>
      <c r="GV29" s="50">
        <f t="shared" si="194"/>
        <v>0</v>
      </c>
      <c r="GW29" s="50">
        <f t="shared" si="194"/>
        <v>0</v>
      </c>
      <c r="GX29" s="50">
        <f t="shared" si="194"/>
        <v>0</v>
      </c>
      <c r="GY29" s="50" t="str">
        <f t="shared" si="194"/>
        <v/>
      </c>
      <c r="GZ29" s="50" t="str">
        <f t="shared" si="194"/>
        <v/>
      </c>
      <c r="HA29" s="70" t="str">
        <f t="shared" si="194"/>
        <v/>
      </c>
      <c r="HB29" s="47">
        <f t="shared" si="161"/>
        <v>6</v>
      </c>
    </row>
    <row r="30" spans="1:210" s="2" customFormat="1" ht="21.75" customHeight="1" thickBot="1">
      <c r="A30" s="270">
        <f ca="1">('Game Summary'!B30)</f>
        <v>303</v>
      </c>
      <c r="B30" s="604" t="str">
        <f ca="1">('Game Summary'!C30)</f>
        <v>Bruisie Siouxxx</v>
      </c>
      <c r="C30" s="605"/>
      <c r="D30" s="606"/>
      <c r="E30" s="519" t="s">
        <v>171</v>
      </c>
      <c r="F30" s="520"/>
      <c r="G30" s="520"/>
      <c r="H30" s="520"/>
      <c r="I30" s="520" t="s">
        <v>172</v>
      </c>
      <c r="J30" s="520" t="s">
        <v>172</v>
      </c>
      <c r="K30" s="520" t="s">
        <v>172</v>
      </c>
      <c r="L30" s="520"/>
      <c r="M30" s="520"/>
      <c r="N30" s="520"/>
      <c r="O30" s="520" t="s">
        <v>172</v>
      </c>
      <c r="P30" s="218"/>
      <c r="Q30" s="231" t="s">
        <v>171</v>
      </c>
      <c r="R30" s="231"/>
      <c r="S30" s="231"/>
      <c r="T30" s="231"/>
      <c r="U30" s="231"/>
      <c r="V30" s="231" t="s">
        <v>173</v>
      </c>
      <c r="W30" s="231"/>
      <c r="X30" s="219"/>
      <c r="Z30" s="41" t="str">
        <f t="shared" ref="Z30:AS30" si="195">IF(E30="J",E40,"")</f>
        <v/>
      </c>
      <c r="AA30" s="39" t="str">
        <f t="shared" si="195"/>
        <v/>
      </c>
      <c r="AB30" s="39" t="str">
        <f t="shared" si="195"/>
        <v/>
      </c>
      <c r="AC30" s="39" t="str">
        <f t="shared" si="195"/>
        <v/>
      </c>
      <c r="AD30" s="39" t="str">
        <f t="shared" si="195"/>
        <v/>
      </c>
      <c r="AE30" s="39" t="str">
        <f t="shared" si="195"/>
        <v/>
      </c>
      <c r="AF30" s="39" t="str">
        <f t="shared" si="195"/>
        <v/>
      </c>
      <c r="AG30" s="39" t="str">
        <f t="shared" si="195"/>
        <v/>
      </c>
      <c r="AH30" s="39" t="str">
        <f t="shared" si="195"/>
        <v/>
      </c>
      <c r="AI30" s="39" t="str">
        <f t="shared" si="195"/>
        <v/>
      </c>
      <c r="AJ30" s="39" t="str">
        <f t="shared" si="195"/>
        <v/>
      </c>
      <c r="AK30" s="50" t="str">
        <f t="shared" si="195"/>
        <v/>
      </c>
      <c r="AL30" s="50" t="str">
        <f t="shared" si="195"/>
        <v/>
      </c>
      <c r="AM30" s="50" t="str">
        <f t="shared" si="195"/>
        <v/>
      </c>
      <c r="AN30" s="50" t="str">
        <f t="shared" si="195"/>
        <v/>
      </c>
      <c r="AO30" s="50" t="str">
        <f t="shared" si="195"/>
        <v/>
      </c>
      <c r="AP30" s="50" t="str">
        <f t="shared" si="195"/>
        <v/>
      </c>
      <c r="AQ30" s="50">
        <f t="shared" si="195"/>
        <v>4</v>
      </c>
      <c r="AR30" s="50" t="str">
        <f t="shared" si="195"/>
        <v/>
      </c>
      <c r="AS30" s="70" t="str">
        <f t="shared" si="195"/>
        <v/>
      </c>
      <c r="AT30" s="47">
        <f t="shared" si="136"/>
        <v>4</v>
      </c>
      <c r="AU30" s="41" t="str">
        <f t="shared" ref="AU30:BN30" si="196">IF(E30="LJ",E40,"")</f>
        <v/>
      </c>
      <c r="AV30" s="39" t="str">
        <f t="shared" si="196"/>
        <v/>
      </c>
      <c r="AW30" s="39" t="str">
        <f t="shared" si="196"/>
        <v/>
      </c>
      <c r="AX30" s="39" t="str">
        <f t="shared" si="196"/>
        <v/>
      </c>
      <c r="AY30" s="39" t="str">
        <f t="shared" si="196"/>
        <v/>
      </c>
      <c r="AZ30" s="39" t="str">
        <f t="shared" si="196"/>
        <v/>
      </c>
      <c r="BA30" s="39" t="str">
        <f t="shared" si="196"/>
        <v/>
      </c>
      <c r="BB30" s="39" t="str">
        <f t="shared" si="196"/>
        <v/>
      </c>
      <c r="BC30" s="39" t="str">
        <f t="shared" si="196"/>
        <v/>
      </c>
      <c r="BD30" s="39" t="str">
        <f t="shared" si="196"/>
        <v/>
      </c>
      <c r="BE30" s="39" t="str">
        <f t="shared" si="196"/>
        <v/>
      </c>
      <c r="BF30" s="39" t="str">
        <f t="shared" si="196"/>
        <v/>
      </c>
      <c r="BG30" s="39" t="str">
        <f t="shared" si="196"/>
        <v/>
      </c>
      <c r="BH30" s="39" t="str">
        <f t="shared" si="196"/>
        <v/>
      </c>
      <c r="BI30" s="39" t="str">
        <f t="shared" si="196"/>
        <v/>
      </c>
      <c r="BJ30" s="39" t="str">
        <f t="shared" si="196"/>
        <v/>
      </c>
      <c r="BK30" s="39" t="str">
        <f t="shared" si="196"/>
        <v/>
      </c>
      <c r="BL30" s="39" t="str">
        <f t="shared" si="196"/>
        <v/>
      </c>
      <c r="BM30" s="39" t="str">
        <f t="shared" si="196"/>
        <v/>
      </c>
      <c r="BN30" s="40" t="str">
        <f t="shared" si="196"/>
        <v/>
      </c>
      <c r="BO30" s="47">
        <f t="shared" si="138"/>
        <v>0</v>
      </c>
      <c r="BP30" s="41" t="str">
        <f t="shared" ref="BP30:CI30" si="197">IF(E30="B",E40,"")</f>
        <v/>
      </c>
      <c r="BQ30" s="39" t="str">
        <f t="shared" si="197"/>
        <v/>
      </c>
      <c r="BR30" s="39" t="str">
        <f t="shared" si="197"/>
        <v/>
      </c>
      <c r="BS30" s="39" t="str">
        <f t="shared" si="197"/>
        <v/>
      </c>
      <c r="BT30" s="39">
        <f t="shared" si="197"/>
        <v>0</v>
      </c>
      <c r="BU30" s="39">
        <f t="shared" si="197"/>
        <v>3</v>
      </c>
      <c r="BV30" s="39">
        <f t="shared" si="197"/>
        <v>0</v>
      </c>
      <c r="BW30" s="39" t="str">
        <f t="shared" si="197"/>
        <v/>
      </c>
      <c r="BX30" s="39" t="str">
        <f t="shared" si="197"/>
        <v/>
      </c>
      <c r="BY30" s="39" t="str">
        <f t="shared" si="197"/>
        <v/>
      </c>
      <c r="BZ30" s="39">
        <f t="shared" si="197"/>
        <v>0</v>
      </c>
      <c r="CA30" s="50" t="str">
        <f t="shared" si="197"/>
        <v/>
      </c>
      <c r="CB30" s="50" t="str">
        <f t="shared" si="197"/>
        <v/>
      </c>
      <c r="CC30" s="50" t="str">
        <f t="shared" si="197"/>
        <v/>
      </c>
      <c r="CD30" s="50" t="str">
        <f t="shared" si="197"/>
        <v/>
      </c>
      <c r="CE30" s="50" t="str">
        <f t="shared" si="197"/>
        <v/>
      </c>
      <c r="CF30" s="50" t="str">
        <f t="shared" si="197"/>
        <v/>
      </c>
      <c r="CG30" s="50" t="str">
        <f t="shared" si="197"/>
        <v/>
      </c>
      <c r="CH30" s="50" t="str">
        <f t="shared" si="197"/>
        <v/>
      </c>
      <c r="CI30" s="70" t="str">
        <f t="shared" si="197"/>
        <v/>
      </c>
      <c r="CJ30" s="47">
        <f t="shared" si="140"/>
        <v>3</v>
      </c>
      <c r="CK30" s="41">
        <f t="shared" ref="CK30:DD30" si="198">IF(E30="P",E40,"")</f>
        <v>0</v>
      </c>
      <c r="CL30" s="39" t="str">
        <f t="shared" si="198"/>
        <v/>
      </c>
      <c r="CM30" s="39" t="str">
        <f t="shared" si="198"/>
        <v/>
      </c>
      <c r="CN30" s="39" t="str">
        <f t="shared" si="198"/>
        <v/>
      </c>
      <c r="CO30" s="39" t="str">
        <f t="shared" si="198"/>
        <v/>
      </c>
      <c r="CP30" s="39" t="str">
        <f t="shared" si="198"/>
        <v/>
      </c>
      <c r="CQ30" s="39" t="str">
        <f t="shared" si="198"/>
        <v/>
      </c>
      <c r="CR30" s="39" t="str">
        <f t="shared" si="198"/>
        <v/>
      </c>
      <c r="CS30" s="39" t="str">
        <f t="shared" si="198"/>
        <v/>
      </c>
      <c r="CT30" s="39" t="str">
        <f t="shared" si="198"/>
        <v/>
      </c>
      <c r="CU30" s="39" t="str">
        <f t="shared" si="198"/>
        <v/>
      </c>
      <c r="CV30" s="39" t="str">
        <f t="shared" si="198"/>
        <v/>
      </c>
      <c r="CW30" s="39">
        <f t="shared" si="198"/>
        <v>0</v>
      </c>
      <c r="CX30" s="39" t="str">
        <f t="shared" si="198"/>
        <v/>
      </c>
      <c r="CY30" s="39" t="str">
        <f t="shared" si="198"/>
        <v/>
      </c>
      <c r="CZ30" s="39" t="str">
        <f t="shared" si="198"/>
        <v/>
      </c>
      <c r="DA30" s="39" t="str">
        <f t="shared" si="198"/>
        <v/>
      </c>
      <c r="DB30" s="39" t="str">
        <f t="shared" si="198"/>
        <v/>
      </c>
      <c r="DC30" s="39" t="str">
        <f t="shared" si="198"/>
        <v/>
      </c>
      <c r="DD30" s="70" t="str">
        <f t="shared" si="198"/>
        <v/>
      </c>
      <c r="DE30" s="47">
        <f t="shared" si="142"/>
        <v>0</v>
      </c>
      <c r="DG30" s="55">
        <f t="shared" si="143"/>
        <v>1</v>
      </c>
      <c r="DH30" s="50">
        <f t="shared" si="144"/>
        <v>2</v>
      </c>
      <c r="DI30" s="50">
        <f t="shared" si="145"/>
        <v>4</v>
      </c>
      <c r="DJ30" s="51">
        <f t="shared" si="146"/>
        <v>6</v>
      </c>
      <c r="DK30" s="59">
        <f>(SUM(DG30:DI30)/COUNT(E39:X39))</f>
        <v>0.35</v>
      </c>
      <c r="DL30" s="71">
        <f t="shared" si="166"/>
        <v>0</v>
      </c>
      <c r="DM30" s="66">
        <f t="shared" si="147"/>
        <v>0</v>
      </c>
      <c r="DN30" s="93">
        <f t="shared" si="148"/>
        <v>4</v>
      </c>
      <c r="DO30" s="67">
        <f t="shared" si="149"/>
        <v>4</v>
      </c>
      <c r="DP30" s="47">
        <f t="shared" si="150"/>
        <v>-5</v>
      </c>
      <c r="DQ30" s="47">
        <f t="shared" si="151"/>
        <v>3</v>
      </c>
      <c r="DR30" s="47">
        <f t="shared" si="152"/>
        <v>36</v>
      </c>
      <c r="DS30" s="47">
        <f>SUM((DQ30/DJ30)-(D22))</f>
        <v>-0.8</v>
      </c>
      <c r="DT30" s="47">
        <f>SUM((DR30/DJ30)-(D2))</f>
        <v>3.2</v>
      </c>
      <c r="DU30" s="78">
        <f t="shared" si="153"/>
        <v>-4</v>
      </c>
      <c r="DW30" s="41" t="str">
        <f>IF(E30="J",SUM((E40)-(E20)),"")</f>
        <v/>
      </c>
      <c r="DX30" s="39" t="str">
        <f t="shared" ref="DX30:EP30" si="199">IF(F30="J",SUM((F40)-(F20)),"")</f>
        <v/>
      </c>
      <c r="DY30" s="39" t="str">
        <f t="shared" si="199"/>
        <v/>
      </c>
      <c r="DZ30" s="39" t="str">
        <f t="shared" si="199"/>
        <v/>
      </c>
      <c r="EA30" s="39" t="str">
        <f t="shared" si="199"/>
        <v/>
      </c>
      <c r="EB30" s="39" t="str">
        <f t="shared" si="199"/>
        <v/>
      </c>
      <c r="EC30" s="39" t="str">
        <f t="shared" si="199"/>
        <v/>
      </c>
      <c r="ED30" s="39" t="str">
        <f t="shared" si="199"/>
        <v/>
      </c>
      <c r="EE30" s="39" t="str">
        <f t="shared" si="199"/>
        <v/>
      </c>
      <c r="EF30" s="39" t="str">
        <f t="shared" si="199"/>
        <v/>
      </c>
      <c r="EG30" s="39" t="str">
        <f t="shared" si="199"/>
        <v/>
      </c>
      <c r="EH30" s="39" t="str">
        <f t="shared" si="199"/>
        <v/>
      </c>
      <c r="EI30" s="39" t="str">
        <f t="shared" si="199"/>
        <v/>
      </c>
      <c r="EJ30" s="39" t="str">
        <f t="shared" si="199"/>
        <v/>
      </c>
      <c r="EK30" s="39" t="str">
        <f t="shared" si="199"/>
        <v/>
      </c>
      <c r="EL30" s="39" t="str">
        <f t="shared" si="199"/>
        <v/>
      </c>
      <c r="EM30" s="39" t="str">
        <f t="shared" si="199"/>
        <v/>
      </c>
      <c r="EN30" s="39">
        <f t="shared" si="199"/>
        <v>-5</v>
      </c>
      <c r="EO30" s="39" t="str">
        <f t="shared" si="199"/>
        <v/>
      </c>
      <c r="EP30" s="40" t="str">
        <f t="shared" si="199"/>
        <v/>
      </c>
      <c r="EQ30" s="47">
        <f t="shared" si="155"/>
        <v>-5</v>
      </c>
      <c r="ER30" s="41" t="str">
        <f>IF(E30="LJ",SUM((E40)-(E20)),"")</f>
        <v/>
      </c>
      <c r="ES30" s="39" t="str">
        <f t="shared" ref="ES30:FK30" si="200">IF(F30="LJ",SUM((F40)-(F20)),"")</f>
        <v/>
      </c>
      <c r="ET30" s="39" t="str">
        <f t="shared" si="200"/>
        <v/>
      </c>
      <c r="EU30" s="39" t="str">
        <f t="shared" si="200"/>
        <v/>
      </c>
      <c r="EV30" s="39" t="str">
        <f t="shared" si="200"/>
        <v/>
      </c>
      <c r="EW30" s="39" t="str">
        <f t="shared" si="200"/>
        <v/>
      </c>
      <c r="EX30" s="39" t="str">
        <f t="shared" si="200"/>
        <v/>
      </c>
      <c r="EY30" s="39" t="str">
        <f t="shared" si="200"/>
        <v/>
      </c>
      <c r="EZ30" s="39" t="str">
        <f t="shared" si="200"/>
        <v/>
      </c>
      <c r="FA30" s="39" t="str">
        <f t="shared" si="200"/>
        <v/>
      </c>
      <c r="FB30" s="39" t="str">
        <f t="shared" si="200"/>
        <v/>
      </c>
      <c r="FC30" s="39" t="str">
        <f t="shared" si="200"/>
        <v/>
      </c>
      <c r="FD30" s="39" t="str">
        <f t="shared" si="200"/>
        <v/>
      </c>
      <c r="FE30" s="39" t="str">
        <f t="shared" si="200"/>
        <v/>
      </c>
      <c r="FF30" s="39" t="str">
        <f t="shared" si="200"/>
        <v/>
      </c>
      <c r="FG30" s="39" t="str">
        <f t="shared" si="200"/>
        <v/>
      </c>
      <c r="FH30" s="39" t="str">
        <f t="shared" si="200"/>
        <v/>
      </c>
      <c r="FI30" s="39" t="str">
        <f t="shared" si="200"/>
        <v/>
      </c>
      <c r="FJ30" s="39" t="str">
        <f t="shared" si="200"/>
        <v/>
      </c>
      <c r="FK30" s="40" t="str">
        <f t="shared" si="200"/>
        <v/>
      </c>
      <c r="FL30" s="47">
        <f t="shared" si="157"/>
        <v>0</v>
      </c>
      <c r="FM30" s="41" t="str">
        <f t="shared" ref="FM30:GF30" si="201">IF(E30="B",E20,"")</f>
        <v/>
      </c>
      <c r="FN30" s="39" t="str">
        <f t="shared" si="201"/>
        <v/>
      </c>
      <c r="FO30" s="39" t="str">
        <f t="shared" si="201"/>
        <v/>
      </c>
      <c r="FP30" s="39" t="str">
        <f t="shared" si="201"/>
        <v/>
      </c>
      <c r="FQ30" s="39">
        <f t="shared" si="201"/>
        <v>3</v>
      </c>
      <c r="FR30" s="39">
        <f t="shared" si="201"/>
        <v>0</v>
      </c>
      <c r="FS30" s="39">
        <f t="shared" si="201"/>
        <v>9</v>
      </c>
      <c r="FT30" s="39" t="str">
        <f t="shared" si="201"/>
        <v/>
      </c>
      <c r="FU30" s="39" t="str">
        <f t="shared" si="201"/>
        <v/>
      </c>
      <c r="FV30" s="39" t="str">
        <f t="shared" si="201"/>
        <v/>
      </c>
      <c r="FW30" s="39">
        <f t="shared" si="201"/>
        <v>0</v>
      </c>
      <c r="FX30" s="50" t="str">
        <f t="shared" si="201"/>
        <v/>
      </c>
      <c r="FY30" s="50" t="str">
        <f t="shared" si="201"/>
        <v/>
      </c>
      <c r="FZ30" s="50" t="str">
        <f t="shared" si="201"/>
        <v/>
      </c>
      <c r="GA30" s="50" t="str">
        <f t="shared" si="201"/>
        <v/>
      </c>
      <c r="GB30" s="50" t="str">
        <f t="shared" si="201"/>
        <v/>
      </c>
      <c r="GC30" s="50" t="str">
        <f t="shared" si="201"/>
        <v/>
      </c>
      <c r="GD30" s="50" t="str">
        <f t="shared" si="201"/>
        <v/>
      </c>
      <c r="GE30" s="50" t="str">
        <f t="shared" si="201"/>
        <v/>
      </c>
      <c r="GF30" s="70" t="str">
        <f t="shared" si="201"/>
        <v/>
      </c>
      <c r="GG30" s="47">
        <f t="shared" si="159"/>
        <v>12</v>
      </c>
      <c r="GH30" s="41">
        <f t="shared" ref="GH30:HA30" si="202">IF(E30="P",E20,"")</f>
        <v>15</v>
      </c>
      <c r="GI30" s="39" t="str">
        <f t="shared" si="202"/>
        <v/>
      </c>
      <c r="GJ30" s="39" t="str">
        <f t="shared" si="202"/>
        <v/>
      </c>
      <c r="GK30" s="39" t="str">
        <f t="shared" si="202"/>
        <v/>
      </c>
      <c r="GL30" s="39" t="str">
        <f t="shared" si="202"/>
        <v/>
      </c>
      <c r="GM30" s="39" t="str">
        <f t="shared" si="202"/>
        <v/>
      </c>
      <c r="GN30" s="39" t="str">
        <f t="shared" si="202"/>
        <v/>
      </c>
      <c r="GO30" s="39" t="str">
        <f t="shared" si="202"/>
        <v/>
      </c>
      <c r="GP30" s="39" t="str">
        <f t="shared" si="202"/>
        <v/>
      </c>
      <c r="GQ30" s="39" t="str">
        <f t="shared" si="202"/>
        <v/>
      </c>
      <c r="GR30" s="39" t="str">
        <f t="shared" si="202"/>
        <v/>
      </c>
      <c r="GS30" s="50" t="str">
        <f t="shared" si="202"/>
        <v/>
      </c>
      <c r="GT30" s="50">
        <f t="shared" si="202"/>
        <v>9</v>
      </c>
      <c r="GU30" s="50" t="str">
        <f t="shared" si="202"/>
        <v/>
      </c>
      <c r="GV30" s="50" t="str">
        <f t="shared" si="202"/>
        <v/>
      </c>
      <c r="GW30" s="50" t="str">
        <f t="shared" si="202"/>
        <v/>
      </c>
      <c r="GX30" s="50" t="str">
        <f t="shared" si="202"/>
        <v/>
      </c>
      <c r="GY30" s="50" t="str">
        <f t="shared" si="202"/>
        <v/>
      </c>
      <c r="GZ30" s="50" t="str">
        <f t="shared" si="202"/>
        <v/>
      </c>
      <c r="HA30" s="70" t="str">
        <f t="shared" si="202"/>
        <v/>
      </c>
      <c r="HB30" s="47">
        <f t="shared" si="161"/>
        <v>24</v>
      </c>
    </row>
    <row r="31" spans="1:210" s="2" customFormat="1" ht="21.75" customHeight="1" thickBot="1">
      <c r="A31" s="270">
        <f ca="1">('Game Summary'!B31)</f>
        <v>313</v>
      </c>
      <c r="B31" s="604" t="str">
        <f ca="1">('Game Summary'!C31)</f>
        <v>Black-Eyed Skeez</v>
      </c>
      <c r="C31" s="605"/>
      <c r="D31" s="606"/>
      <c r="E31" s="519"/>
      <c r="F31" s="520"/>
      <c r="G31" s="520"/>
      <c r="H31" s="520"/>
      <c r="I31" s="520"/>
      <c r="J31" s="520"/>
      <c r="K31" s="520"/>
      <c r="L31" s="520"/>
      <c r="M31" s="520"/>
      <c r="N31" s="520"/>
      <c r="O31" s="520"/>
      <c r="P31" s="218"/>
      <c r="Q31" s="231"/>
      <c r="R31" s="231"/>
      <c r="S31" s="231"/>
      <c r="T31" s="231"/>
      <c r="U31" s="231"/>
      <c r="V31" s="231"/>
      <c r="W31" s="231"/>
      <c r="X31" s="219"/>
      <c r="Z31" s="41" t="str">
        <f t="shared" ref="Z31:AS31" si="203">IF(E31="J",E40,"")</f>
        <v/>
      </c>
      <c r="AA31" s="39" t="str">
        <f t="shared" si="203"/>
        <v/>
      </c>
      <c r="AB31" s="39" t="str">
        <f t="shared" si="203"/>
        <v/>
      </c>
      <c r="AC31" s="39" t="str">
        <f t="shared" si="203"/>
        <v/>
      </c>
      <c r="AD31" s="39" t="str">
        <f t="shared" si="203"/>
        <v/>
      </c>
      <c r="AE31" s="39" t="str">
        <f t="shared" si="203"/>
        <v/>
      </c>
      <c r="AF31" s="39" t="str">
        <f t="shared" si="203"/>
        <v/>
      </c>
      <c r="AG31" s="39" t="str">
        <f t="shared" si="203"/>
        <v/>
      </c>
      <c r="AH31" s="39" t="str">
        <f t="shared" si="203"/>
        <v/>
      </c>
      <c r="AI31" s="39" t="str">
        <f t="shared" si="203"/>
        <v/>
      </c>
      <c r="AJ31" s="39" t="str">
        <f t="shared" si="203"/>
        <v/>
      </c>
      <c r="AK31" s="50" t="str">
        <f t="shared" si="203"/>
        <v/>
      </c>
      <c r="AL31" s="50" t="str">
        <f t="shared" si="203"/>
        <v/>
      </c>
      <c r="AM31" s="50" t="str">
        <f t="shared" si="203"/>
        <v/>
      </c>
      <c r="AN31" s="50" t="str">
        <f t="shared" si="203"/>
        <v/>
      </c>
      <c r="AO31" s="50" t="str">
        <f t="shared" si="203"/>
        <v/>
      </c>
      <c r="AP31" s="50" t="str">
        <f t="shared" si="203"/>
        <v/>
      </c>
      <c r="AQ31" s="50" t="str">
        <f t="shared" si="203"/>
        <v/>
      </c>
      <c r="AR31" s="50" t="str">
        <f t="shared" si="203"/>
        <v/>
      </c>
      <c r="AS31" s="70" t="str">
        <f t="shared" si="203"/>
        <v/>
      </c>
      <c r="AT31" s="47">
        <f t="shared" si="136"/>
        <v>0</v>
      </c>
      <c r="AU31" s="41" t="str">
        <f t="shared" ref="AU31:BN31" si="204">IF(E31="LJ",E40,"")</f>
        <v/>
      </c>
      <c r="AV31" s="39" t="str">
        <f t="shared" si="204"/>
        <v/>
      </c>
      <c r="AW31" s="39" t="str">
        <f t="shared" si="204"/>
        <v/>
      </c>
      <c r="AX31" s="39" t="str">
        <f t="shared" si="204"/>
        <v/>
      </c>
      <c r="AY31" s="39" t="str">
        <f t="shared" si="204"/>
        <v/>
      </c>
      <c r="AZ31" s="39" t="str">
        <f t="shared" si="204"/>
        <v/>
      </c>
      <c r="BA31" s="39" t="str">
        <f t="shared" si="204"/>
        <v/>
      </c>
      <c r="BB31" s="39" t="str">
        <f t="shared" si="204"/>
        <v/>
      </c>
      <c r="BC31" s="39" t="str">
        <f t="shared" si="204"/>
        <v/>
      </c>
      <c r="BD31" s="39" t="str">
        <f t="shared" si="204"/>
        <v/>
      </c>
      <c r="BE31" s="39" t="str">
        <f t="shared" si="204"/>
        <v/>
      </c>
      <c r="BF31" s="39" t="str">
        <f t="shared" si="204"/>
        <v/>
      </c>
      <c r="BG31" s="39" t="str">
        <f t="shared" si="204"/>
        <v/>
      </c>
      <c r="BH31" s="39" t="str">
        <f t="shared" si="204"/>
        <v/>
      </c>
      <c r="BI31" s="39" t="str">
        <f t="shared" si="204"/>
        <v/>
      </c>
      <c r="BJ31" s="39" t="str">
        <f t="shared" si="204"/>
        <v/>
      </c>
      <c r="BK31" s="39" t="str">
        <f t="shared" si="204"/>
        <v/>
      </c>
      <c r="BL31" s="39" t="str">
        <f t="shared" si="204"/>
        <v/>
      </c>
      <c r="BM31" s="39" t="str">
        <f t="shared" si="204"/>
        <v/>
      </c>
      <c r="BN31" s="40" t="str">
        <f t="shared" si="204"/>
        <v/>
      </c>
      <c r="BO31" s="47">
        <f t="shared" si="138"/>
        <v>0</v>
      </c>
      <c r="BP31" s="41" t="str">
        <f t="shared" ref="BP31:CI31" si="205">IF(E31="B",E40,"")</f>
        <v/>
      </c>
      <c r="BQ31" s="39" t="str">
        <f t="shared" si="205"/>
        <v/>
      </c>
      <c r="BR31" s="39" t="str">
        <f t="shared" si="205"/>
        <v/>
      </c>
      <c r="BS31" s="39" t="str">
        <f t="shared" si="205"/>
        <v/>
      </c>
      <c r="BT31" s="39" t="str">
        <f t="shared" si="205"/>
        <v/>
      </c>
      <c r="BU31" s="39" t="str">
        <f t="shared" si="205"/>
        <v/>
      </c>
      <c r="BV31" s="39" t="str">
        <f t="shared" si="205"/>
        <v/>
      </c>
      <c r="BW31" s="39" t="str">
        <f t="shared" si="205"/>
        <v/>
      </c>
      <c r="BX31" s="39" t="str">
        <f t="shared" si="205"/>
        <v/>
      </c>
      <c r="BY31" s="39" t="str">
        <f t="shared" si="205"/>
        <v/>
      </c>
      <c r="BZ31" s="39" t="str">
        <f t="shared" si="205"/>
        <v/>
      </c>
      <c r="CA31" s="50" t="str">
        <f t="shared" si="205"/>
        <v/>
      </c>
      <c r="CB31" s="50" t="str">
        <f t="shared" si="205"/>
        <v/>
      </c>
      <c r="CC31" s="50" t="str">
        <f t="shared" si="205"/>
        <v/>
      </c>
      <c r="CD31" s="50" t="str">
        <f t="shared" si="205"/>
        <v/>
      </c>
      <c r="CE31" s="50" t="str">
        <f t="shared" si="205"/>
        <v/>
      </c>
      <c r="CF31" s="50" t="str">
        <f t="shared" si="205"/>
        <v/>
      </c>
      <c r="CG31" s="50" t="str">
        <f t="shared" si="205"/>
        <v/>
      </c>
      <c r="CH31" s="50" t="str">
        <f t="shared" si="205"/>
        <v/>
      </c>
      <c r="CI31" s="70" t="str">
        <f t="shared" si="205"/>
        <v/>
      </c>
      <c r="CJ31" s="47">
        <f t="shared" si="140"/>
        <v>0</v>
      </c>
      <c r="CK31" s="41" t="str">
        <f t="shared" ref="CK31:DD31" si="206">IF(E31="P",E40,"")</f>
        <v/>
      </c>
      <c r="CL31" s="39" t="str">
        <f t="shared" si="206"/>
        <v/>
      </c>
      <c r="CM31" s="39" t="str">
        <f t="shared" si="206"/>
        <v/>
      </c>
      <c r="CN31" s="39" t="str">
        <f t="shared" si="206"/>
        <v/>
      </c>
      <c r="CO31" s="39" t="str">
        <f t="shared" si="206"/>
        <v/>
      </c>
      <c r="CP31" s="39" t="str">
        <f t="shared" si="206"/>
        <v/>
      </c>
      <c r="CQ31" s="39" t="str">
        <f t="shared" si="206"/>
        <v/>
      </c>
      <c r="CR31" s="39" t="str">
        <f t="shared" si="206"/>
        <v/>
      </c>
      <c r="CS31" s="39" t="str">
        <f t="shared" si="206"/>
        <v/>
      </c>
      <c r="CT31" s="39" t="str">
        <f t="shared" si="206"/>
        <v/>
      </c>
      <c r="CU31" s="39" t="str">
        <f t="shared" si="206"/>
        <v/>
      </c>
      <c r="CV31" s="39" t="str">
        <f t="shared" si="206"/>
        <v/>
      </c>
      <c r="CW31" s="39" t="str">
        <f t="shared" si="206"/>
        <v/>
      </c>
      <c r="CX31" s="39" t="str">
        <f t="shared" si="206"/>
        <v/>
      </c>
      <c r="CY31" s="39" t="str">
        <f t="shared" si="206"/>
        <v/>
      </c>
      <c r="CZ31" s="39" t="str">
        <f t="shared" si="206"/>
        <v/>
      </c>
      <c r="DA31" s="39" t="str">
        <f t="shared" si="206"/>
        <v/>
      </c>
      <c r="DB31" s="39" t="str">
        <f t="shared" si="206"/>
        <v/>
      </c>
      <c r="DC31" s="39" t="str">
        <f t="shared" si="206"/>
        <v/>
      </c>
      <c r="DD31" s="70" t="str">
        <f t="shared" si="206"/>
        <v/>
      </c>
      <c r="DE31" s="47">
        <f t="shared" si="142"/>
        <v>0</v>
      </c>
      <c r="DG31" s="55">
        <f t="shared" si="143"/>
        <v>0</v>
      </c>
      <c r="DH31" s="50">
        <f t="shared" si="144"/>
        <v>0</v>
      </c>
      <c r="DI31" s="50">
        <f t="shared" si="145"/>
        <v>0</v>
      </c>
      <c r="DJ31" s="51">
        <f t="shared" si="146"/>
        <v>0</v>
      </c>
      <c r="DK31" s="59">
        <f>(SUM(DG31:DI31)/COUNT(E39:X39))</f>
        <v>0</v>
      </c>
      <c r="DL31" s="71">
        <f t="shared" si="166"/>
        <v>0</v>
      </c>
      <c r="DM31" s="66" t="e">
        <f t="shared" si="147"/>
        <v>#DIV/0!</v>
      </c>
      <c r="DN31" s="93">
        <f t="shared" si="148"/>
        <v>0</v>
      </c>
      <c r="DO31" s="67" t="e">
        <f t="shared" si="149"/>
        <v>#DIV/0!</v>
      </c>
      <c r="DP31" s="47">
        <f t="shared" si="150"/>
        <v>0</v>
      </c>
      <c r="DQ31" s="47">
        <f t="shared" si="151"/>
        <v>0</v>
      </c>
      <c r="DR31" s="47">
        <f t="shared" si="152"/>
        <v>0</v>
      </c>
      <c r="DS31" s="47" t="e">
        <f>SUM((DQ31/DJ31)-(D22))</f>
        <v>#DIV/0!</v>
      </c>
      <c r="DT31" s="47" t="e">
        <f>SUM((DR31/DJ31)-(D2))</f>
        <v>#DIV/0!</v>
      </c>
      <c r="DU31" s="78" t="e">
        <f t="shared" si="153"/>
        <v>#DIV/0!</v>
      </c>
      <c r="DW31" s="41" t="str">
        <f>IF(E31="J",SUM((E40)-(E20)),"")</f>
        <v/>
      </c>
      <c r="DX31" s="39" t="str">
        <f t="shared" ref="DX31:EP31" si="207">IF(F31="J",SUM((F40)-(F20)),"")</f>
        <v/>
      </c>
      <c r="DY31" s="39" t="str">
        <f t="shared" si="207"/>
        <v/>
      </c>
      <c r="DZ31" s="39" t="str">
        <f t="shared" si="207"/>
        <v/>
      </c>
      <c r="EA31" s="39" t="str">
        <f t="shared" si="207"/>
        <v/>
      </c>
      <c r="EB31" s="39" t="str">
        <f t="shared" si="207"/>
        <v/>
      </c>
      <c r="EC31" s="39" t="str">
        <f t="shared" si="207"/>
        <v/>
      </c>
      <c r="ED31" s="39" t="str">
        <f t="shared" si="207"/>
        <v/>
      </c>
      <c r="EE31" s="39" t="str">
        <f t="shared" si="207"/>
        <v/>
      </c>
      <c r="EF31" s="39" t="str">
        <f t="shared" si="207"/>
        <v/>
      </c>
      <c r="EG31" s="39" t="str">
        <f t="shared" si="207"/>
        <v/>
      </c>
      <c r="EH31" s="39" t="str">
        <f t="shared" si="207"/>
        <v/>
      </c>
      <c r="EI31" s="39" t="str">
        <f t="shared" si="207"/>
        <v/>
      </c>
      <c r="EJ31" s="39" t="str">
        <f t="shared" si="207"/>
        <v/>
      </c>
      <c r="EK31" s="39" t="str">
        <f t="shared" si="207"/>
        <v/>
      </c>
      <c r="EL31" s="39" t="str">
        <f t="shared" si="207"/>
        <v/>
      </c>
      <c r="EM31" s="39" t="str">
        <f t="shared" si="207"/>
        <v/>
      </c>
      <c r="EN31" s="39" t="str">
        <f t="shared" si="207"/>
        <v/>
      </c>
      <c r="EO31" s="39" t="str">
        <f t="shared" si="207"/>
        <v/>
      </c>
      <c r="EP31" s="40" t="str">
        <f t="shared" si="207"/>
        <v/>
      </c>
      <c r="EQ31" s="47">
        <f t="shared" si="155"/>
        <v>0</v>
      </c>
      <c r="ER31" s="41" t="str">
        <f>IF(E31="LJ",SUM((E40)-(E20)),"")</f>
        <v/>
      </c>
      <c r="ES31" s="39" t="str">
        <f t="shared" ref="ES31:FK31" si="208">IF(F31="LJ",SUM((F40)-(F20)),"")</f>
        <v/>
      </c>
      <c r="ET31" s="39" t="str">
        <f t="shared" si="208"/>
        <v/>
      </c>
      <c r="EU31" s="39" t="str">
        <f t="shared" si="208"/>
        <v/>
      </c>
      <c r="EV31" s="39" t="str">
        <f t="shared" si="208"/>
        <v/>
      </c>
      <c r="EW31" s="39" t="str">
        <f t="shared" si="208"/>
        <v/>
      </c>
      <c r="EX31" s="39" t="str">
        <f t="shared" si="208"/>
        <v/>
      </c>
      <c r="EY31" s="39" t="str">
        <f t="shared" si="208"/>
        <v/>
      </c>
      <c r="EZ31" s="39" t="str">
        <f t="shared" si="208"/>
        <v/>
      </c>
      <c r="FA31" s="39" t="str">
        <f t="shared" si="208"/>
        <v/>
      </c>
      <c r="FB31" s="39" t="str">
        <f t="shared" si="208"/>
        <v/>
      </c>
      <c r="FC31" s="39" t="str">
        <f t="shared" si="208"/>
        <v/>
      </c>
      <c r="FD31" s="39" t="str">
        <f t="shared" si="208"/>
        <v/>
      </c>
      <c r="FE31" s="39" t="str">
        <f t="shared" si="208"/>
        <v/>
      </c>
      <c r="FF31" s="39" t="str">
        <f t="shared" si="208"/>
        <v/>
      </c>
      <c r="FG31" s="39" t="str">
        <f t="shared" si="208"/>
        <v/>
      </c>
      <c r="FH31" s="39" t="str">
        <f t="shared" si="208"/>
        <v/>
      </c>
      <c r="FI31" s="39" t="str">
        <f t="shared" si="208"/>
        <v/>
      </c>
      <c r="FJ31" s="39" t="str">
        <f t="shared" si="208"/>
        <v/>
      </c>
      <c r="FK31" s="40" t="str">
        <f t="shared" si="208"/>
        <v/>
      </c>
      <c r="FL31" s="47">
        <f t="shared" si="157"/>
        <v>0</v>
      </c>
      <c r="FM31" s="41" t="str">
        <f t="shared" ref="FM31:GF31" si="209">IF(E31="B",E20,"")</f>
        <v/>
      </c>
      <c r="FN31" s="39" t="str">
        <f t="shared" si="209"/>
        <v/>
      </c>
      <c r="FO31" s="39" t="str">
        <f t="shared" si="209"/>
        <v/>
      </c>
      <c r="FP31" s="39" t="str">
        <f t="shared" si="209"/>
        <v/>
      </c>
      <c r="FQ31" s="39" t="str">
        <f t="shared" si="209"/>
        <v/>
      </c>
      <c r="FR31" s="39" t="str">
        <f t="shared" si="209"/>
        <v/>
      </c>
      <c r="FS31" s="39" t="str">
        <f t="shared" si="209"/>
        <v/>
      </c>
      <c r="FT31" s="39" t="str">
        <f t="shared" si="209"/>
        <v/>
      </c>
      <c r="FU31" s="39" t="str">
        <f t="shared" si="209"/>
        <v/>
      </c>
      <c r="FV31" s="39" t="str">
        <f t="shared" si="209"/>
        <v/>
      </c>
      <c r="FW31" s="39" t="str">
        <f t="shared" si="209"/>
        <v/>
      </c>
      <c r="FX31" s="50" t="str">
        <f t="shared" si="209"/>
        <v/>
      </c>
      <c r="FY31" s="50" t="str">
        <f t="shared" si="209"/>
        <v/>
      </c>
      <c r="FZ31" s="50" t="str">
        <f t="shared" si="209"/>
        <v/>
      </c>
      <c r="GA31" s="50" t="str">
        <f t="shared" si="209"/>
        <v/>
      </c>
      <c r="GB31" s="50" t="str">
        <f t="shared" si="209"/>
        <v/>
      </c>
      <c r="GC31" s="50" t="str">
        <f t="shared" si="209"/>
        <v/>
      </c>
      <c r="GD31" s="50" t="str">
        <f t="shared" si="209"/>
        <v/>
      </c>
      <c r="GE31" s="50" t="str">
        <f t="shared" si="209"/>
        <v/>
      </c>
      <c r="GF31" s="70" t="str">
        <f t="shared" si="209"/>
        <v/>
      </c>
      <c r="GG31" s="47">
        <f t="shared" si="159"/>
        <v>0</v>
      </c>
      <c r="GH31" s="41" t="str">
        <f t="shared" ref="GH31:HA31" si="210">IF(E31="P",E20,"")</f>
        <v/>
      </c>
      <c r="GI31" s="39" t="str">
        <f t="shared" si="210"/>
        <v/>
      </c>
      <c r="GJ31" s="39" t="str">
        <f t="shared" si="210"/>
        <v/>
      </c>
      <c r="GK31" s="39" t="str">
        <f t="shared" si="210"/>
        <v/>
      </c>
      <c r="GL31" s="39" t="str">
        <f t="shared" si="210"/>
        <v/>
      </c>
      <c r="GM31" s="39" t="str">
        <f t="shared" si="210"/>
        <v/>
      </c>
      <c r="GN31" s="39" t="str">
        <f t="shared" si="210"/>
        <v/>
      </c>
      <c r="GO31" s="39" t="str">
        <f t="shared" si="210"/>
        <v/>
      </c>
      <c r="GP31" s="39" t="str">
        <f t="shared" si="210"/>
        <v/>
      </c>
      <c r="GQ31" s="39" t="str">
        <f t="shared" si="210"/>
        <v/>
      </c>
      <c r="GR31" s="39" t="str">
        <f t="shared" si="210"/>
        <v/>
      </c>
      <c r="GS31" s="50" t="str">
        <f t="shared" si="210"/>
        <v/>
      </c>
      <c r="GT31" s="50" t="str">
        <f t="shared" si="210"/>
        <v/>
      </c>
      <c r="GU31" s="50" t="str">
        <f t="shared" si="210"/>
        <v/>
      </c>
      <c r="GV31" s="50" t="str">
        <f t="shared" si="210"/>
        <v/>
      </c>
      <c r="GW31" s="50" t="str">
        <f t="shared" si="210"/>
        <v/>
      </c>
      <c r="GX31" s="50" t="str">
        <f t="shared" si="210"/>
        <v/>
      </c>
      <c r="GY31" s="50" t="str">
        <f t="shared" si="210"/>
        <v/>
      </c>
      <c r="GZ31" s="50" t="str">
        <f t="shared" si="210"/>
        <v/>
      </c>
      <c r="HA31" s="70" t="str">
        <f t="shared" si="210"/>
        <v/>
      </c>
      <c r="HB31" s="47">
        <f t="shared" si="161"/>
        <v>0</v>
      </c>
    </row>
    <row r="32" spans="1:210" s="2" customFormat="1" ht="21.75" customHeight="1" thickBot="1">
      <c r="A32" s="270">
        <f ca="1">('Game Summary'!B32)</f>
        <v>420</v>
      </c>
      <c r="B32" s="604" t="str">
        <f ca="1">('Game Summary'!C32)</f>
        <v>Wanda Throwdown</v>
      </c>
      <c r="C32" s="605"/>
      <c r="D32" s="606"/>
      <c r="E32" s="519"/>
      <c r="F32" s="520" t="s">
        <v>172</v>
      </c>
      <c r="G32" s="520"/>
      <c r="H32" s="520"/>
      <c r="I32" s="520" t="s">
        <v>172</v>
      </c>
      <c r="J32" s="520"/>
      <c r="K32" s="520"/>
      <c r="L32" s="520" t="s">
        <v>172</v>
      </c>
      <c r="M32" s="520"/>
      <c r="N32" s="520"/>
      <c r="O32" s="520" t="s">
        <v>172</v>
      </c>
      <c r="P32" s="218"/>
      <c r="Q32" s="231"/>
      <c r="R32" s="231"/>
      <c r="S32" s="231"/>
      <c r="T32" s="231"/>
      <c r="U32" s="231" t="s">
        <v>172</v>
      </c>
      <c r="V32" s="231"/>
      <c r="W32" s="231"/>
      <c r="X32" s="219"/>
      <c r="Z32" s="41" t="str">
        <f t="shared" ref="Z32:AS32" si="211">IF(E32="J",E40,"")</f>
        <v/>
      </c>
      <c r="AA32" s="39" t="str">
        <f t="shared" si="211"/>
        <v/>
      </c>
      <c r="AB32" s="39" t="str">
        <f t="shared" si="211"/>
        <v/>
      </c>
      <c r="AC32" s="39" t="str">
        <f t="shared" si="211"/>
        <v/>
      </c>
      <c r="AD32" s="39" t="str">
        <f t="shared" si="211"/>
        <v/>
      </c>
      <c r="AE32" s="39" t="str">
        <f t="shared" si="211"/>
        <v/>
      </c>
      <c r="AF32" s="39" t="str">
        <f t="shared" si="211"/>
        <v/>
      </c>
      <c r="AG32" s="39" t="str">
        <f t="shared" si="211"/>
        <v/>
      </c>
      <c r="AH32" s="39" t="str">
        <f t="shared" si="211"/>
        <v/>
      </c>
      <c r="AI32" s="39" t="str">
        <f t="shared" si="211"/>
        <v/>
      </c>
      <c r="AJ32" s="39" t="str">
        <f t="shared" si="211"/>
        <v/>
      </c>
      <c r="AK32" s="50" t="str">
        <f t="shared" si="211"/>
        <v/>
      </c>
      <c r="AL32" s="50" t="str">
        <f t="shared" si="211"/>
        <v/>
      </c>
      <c r="AM32" s="50" t="str">
        <f t="shared" si="211"/>
        <v/>
      </c>
      <c r="AN32" s="50" t="str">
        <f t="shared" si="211"/>
        <v/>
      </c>
      <c r="AO32" s="50" t="str">
        <f t="shared" si="211"/>
        <v/>
      </c>
      <c r="AP32" s="50" t="str">
        <f t="shared" si="211"/>
        <v/>
      </c>
      <c r="AQ32" s="50" t="str">
        <f t="shared" si="211"/>
        <v/>
      </c>
      <c r="AR32" s="50" t="str">
        <f t="shared" si="211"/>
        <v/>
      </c>
      <c r="AS32" s="70" t="str">
        <f t="shared" si="211"/>
        <v/>
      </c>
      <c r="AT32" s="47">
        <f t="shared" si="136"/>
        <v>0</v>
      </c>
      <c r="AU32" s="41" t="str">
        <f t="shared" ref="AU32:BN32" si="212">IF(E32="LJ",E40,"")</f>
        <v/>
      </c>
      <c r="AV32" s="39" t="str">
        <f t="shared" si="212"/>
        <v/>
      </c>
      <c r="AW32" s="39" t="str">
        <f t="shared" si="212"/>
        <v/>
      </c>
      <c r="AX32" s="39" t="str">
        <f t="shared" si="212"/>
        <v/>
      </c>
      <c r="AY32" s="39" t="str">
        <f t="shared" si="212"/>
        <v/>
      </c>
      <c r="AZ32" s="39" t="str">
        <f t="shared" si="212"/>
        <v/>
      </c>
      <c r="BA32" s="39" t="str">
        <f t="shared" si="212"/>
        <v/>
      </c>
      <c r="BB32" s="39" t="str">
        <f t="shared" si="212"/>
        <v/>
      </c>
      <c r="BC32" s="39" t="str">
        <f t="shared" si="212"/>
        <v/>
      </c>
      <c r="BD32" s="39" t="str">
        <f t="shared" si="212"/>
        <v/>
      </c>
      <c r="BE32" s="39" t="str">
        <f t="shared" si="212"/>
        <v/>
      </c>
      <c r="BF32" s="39" t="str">
        <f t="shared" si="212"/>
        <v/>
      </c>
      <c r="BG32" s="39" t="str">
        <f t="shared" si="212"/>
        <v/>
      </c>
      <c r="BH32" s="39" t="str">
        <f t="shared" si="212"/>
        <v/>
      </c>
      <c r="BI32" s="39" t="str">
        <f t="shared" si="212"/>
        <v/>
      </c>
      <c r="BJ32" s="39" t="str">
        <f t="shared" si="212"/>
        <v/>
      </c>
      <c r="BK32" s="39" t="str">
        <f t="shared" si="212"/>
        <v/>
      </c>
      <c r="BL32" s="39" t="str">
        <f t="shared" si="212"/>
        <v/>
      </c>
      <c r="BM32" s="39" t="str">
        <f t="shared" si="212"/>
        <v/>
      </c>
      <c r="BN32" s="40" t="str">
        <f t="shared" si="212"/>
        <v/>
      </c>
      <c r="BO32" s="47">
        <f t="shared" si="138"/>
        <v>0</v>
      </c>
      <c r="BP32" s="41" t="str">
        <f t="shared" ref="BP32:CI32" si="213">IF(E32="B",E40,"")</f>
        <v/>
      </c>
      <c r="BQ32" s="39">
        <f t="shared" si="213"/>
        <v>0</v>
      </c>
      <c r="BR32" s="39" t="str">
        <f t="shared" si="213"/>
        <v/>
      </c>
      <c r="BS32" s="39" t="str">
        <f t="shared" si="213"/>
        <v/>
      </c>
      <c r="BT32" s="39">
        <f t="shared" si="213"/>
        <v>0</v>
      </c>
      <c r="BU32" s="39" t="str">
        <f t="shared" si="213"/>
        <v/>
      </c>
      <c r="BV32" s="39" t="str">
        <f t="shared" si="213"/>
        <v/>
      </c>
      <c r="BW32" s="39">
        <f t="shared" si="213"/>
        <v>4</v>
      </c>
      <c r="BX32" s="39" t="str">
        <f t="shared" si="213"/>
        <v/>
      </c>
      <c r="BY32" s="39" t="str">
        <f t="shared" si="213"/>
        <v/>
      </c>
      <c r="BZ32" s="39">
        <f t="shared" si="213"/>
        <v>0</v>
      </c>
      <c r="CA32" s="50" t="str">
        <f t="shared" si="213"/>
        <v/>
      </c>
      <c r="CB32" s="50" t="str">
        <f t="shared" si="213"/>
        <v/>
      </c>
      <c r="CC32" s="50" t="str">
        <f t="shared" si="213"/>
        <v/>
      </c>
      <c r="CD32" s="50" t="str">
        <f t="shared" si="213"/>
        <v/>
      </c>
      <c r="CE32" s="50" t="str">
        <f t="shared" si="213"/>
        <v/>
      </c>
      <c r="CF32" s="50">
        <f t="shared" si="213"/>
        <v>0</v>
      </c>
      <c r="CG32" s="50" t="str">
        <f t="shared" si="213"/>
        <v/>
      </c>
      <c r="CH32" s="50" t="str">
        <f t="shared" si="213"/>
        <v/>
      </c>
      <c r="CI32" s="70" t="str">
        <f t="shared" si="213"/>
        <v/>
      </c>
      <c r="CJ32" s="47">
        <f t="shared" si="140"/>
        <v>4</v>
      </c>
      <c r="CK32" s="41" t="str">
        <f t="shared" ref="CK32:DD32" si="214">IF(E32="P",E40,"")</f>
        <v/>
      </c>
      <c r="CL32" s="39" t="str">
        <f t="shared" si="214"/>
        <v/>
      </c>
      <c r="CM32" s="39" t="str">
        <f t="shared" si="214"/>
        <v/>
      </c>
      <c r="CN32" s="39" t="str">
        <f t="shared" si="214"/>
        <v/>
      </c>
      <c r="CO32" s="39" t="str">
        <f t="shared" si="214"/>
        <v/>
      </c>
      <c r="CP32" s="39" t="str">
        <f t="shared" si="214"/>
        <v/>
      </c>
      <c r="CQ32" s="39" t="str">
        <f t="shared" si="214"/>
        <v/>
      </c>
      <c r="CR32" s="39" t="str">
        <f t="shared" si="214"/>
        <v/>
      </c>
      <c r="CS32" s="39" t="str">
        <f t="shared" si="214"/>
        <v/>
      </c>
      <c r="CT32" s="39" t="str">
        <f t="shared" si="214"/>
        <v/>
      </c>
      <c r="CU32" s="39" t="str">
        <f t="shared" si="214"/>
        <v/>
      </c>
      <c r="CV32" s="39" t="str">
        <f t="shared" si="214"/>
        <v/>
      </c>
      <c r="CW32" s="39" t="str">
        <f t="shared" si="214"/>
        <v/>
      </c>
      <c r="CX32" s="39" t="str">
        <f t="shared" si="214"/>
        <v/>
      </c>
      <c r="CY32" s="39" t="str">
        <f t="shared" si="214"/>
        <v/>
      </c>
      <c r="CZ32" s="39" t="str">
        <f t="shared" si="214"/>
        <v/>
      </c>
      <c r="DA32" s="39" t="str">
        <f t="shared" si="214"/>
        <v/>
      </c>
      <c r="DB32" s="39" t="str">
        <f t="shared" si="214"/>
        <v/>
      </c>
      <c r="DC32" s="39" t="str">
        <f t="shared" si="214"/>
        <v/>
      </c>
      <c r="DD32" s="70" t="str">
        <f t="shared" si="214"/>
        <v/>
      </c>
      <c r="DE32" s="47">
        <f t="shared" si="142"/>
        <v>0</v>
      </c>
      <c r="DG32" s="55">
        <f t="shared" si="143"/>
        <v>0</v>
      </c>
      <c r="DH32" s="50">
        <f t="shared" si="144"/>
        <v>0</v>
      </c>
      <c r="DI32" s="50">
        <f t="shared" si="145"/>
        <v>5</v>
      </c>
      <c r="DJ32" s="51">
        <f t="shared" si="146"/>
        <v>5</v>
      </c>
      <c r="DK32" s="59">
        <f>(SUM(DG32:DI32)/COUNT(E39:X39))</f>
        <v>0.25</v>
      </c>
      <c r="DL32" s="71">
        <f t="shared" si="166"/>
        <v>0</v>
      </c>
      <c r="DM32" s="66" t="e">
        <f t="shared" si="147"/>
        <v>#DIV/0!</v>
      </c>
      <c r="DN32" s="93">
        <f t="shared" si="148"/>
        <v>0</v>
      </c>
      <c r="DO32" s="67" t="e">
        <f t="shared" si="149"/>
        <v>#DIV/0!</v>
      </c>
      <c r="DP32" s="47">
        <f t="shared" si="150"/>
        <v>0</v>
      </c>
      <c r="DQ32" s="47">
        <f t="shared" si="151"/>
        <v>4</v>
      </c>
      <c r="DR32" s="47">
        <f t="shared" si="152"/>
        <v>6</v>
      </c>
      <c r="DS32" s="47">
        <f>SUM((DQ32/DJ32)-(D22))</f>
        <v>-0.5</v>
      </c>
      <c r="DT32" s="47">
        <f>SUM((DR32/DJ32)-(D2))</f>
        <v>-1.5999999999999999</v>
      </c>
      <c r="DU32" s="78">
        <f t="shared" si="153"/>
        <v>1.0999999999999999</v>
      </c>
      <c r="DW32" s="41" t="str">
        <f>IF(E32="J",SUM((E40)-(E20)),"")</f>
        <v/>
      </c>
      <c r="DX32" s="39" t="str">
        <f t="shared" ref="DX32:EP32" si="215">IF(F32="J",SUM((F40)-(F20)),"")</f>
        <v/>
      </c>
      <c r="DY32" s="39" t="str">
        <f t="shared" si="215"/>
        <v/>
      </c>
      <c r="DZ32" s="39" t="str">
        <f t="shared" si="215"/>
        <v/>
      </c>
      <c r="EA32" s="39" t="str">
        <f t="shared" si="215"/>
        <v/>
      </c>
      <c r="EB32" s="39" t="str">
        <f t="shared" si="215"/>
        <v/>
      </c>
      <c r="EC32" s="39" t="str">
        <f t="shared" si="215"/>
        <v/>
      </c>
      <c r="ED32" s="39" t="str">
        <f t="shared" si="215"/>
        <v/>
      </c>
      <c r="EE32" s="39" t="str">
        <f t="shared" si="215"/>
        <v/>
      </c>
      <c r="EF32" s="39" t="str">
        <f t="shared" si="215"/>
        <v/>
      </c>
      <c r="EG32" s="39" t="str">
        <f t="shared" si="215"/>
        <v/>
      </c>
      <c r="EH32" s="39" t="str">
        <f t="shared" si="215"/>
        <v/>
      </c>
      <c r="EI32" s="39" t="str">
        <f t="shared" si="215"/>
        <v/>
      </c>
      <c r="EJ32" s="39" t="str">
        <f t="shared" si="215"/>
        <v/>
      </c>
      <c r="EK32" s="39" t="str">
        <f t="shared" si="215"/>
        <v/>
      </c>
      <c r="EL32" s="39" t="str">
        <f t="shared" si="215"/>
        <v/>
      </c>
      <c r="EM32" s="39" t="str">
        <f t="shared" si="215"/>
        <v/>
      </c>
      <c r="EN32" s="39" t="str">
        <f t="shared" si="215"/>
        <v/>
      </c>
      <c r="EO32" s="39" t="str">
        <f t="shared" si="215"/>
        <v/>
      </c>
      <c r="EP32" s="40" t="str">
        <f t="shared" si="215"/>
        <v/>
      </c>
      <c r="EQ32" s="47">
        <f t="shared" si="155"/>
        <v>0</v>
      </c>
      <c r="ER32" s="41" t="str">
        <f>IF(E32="LJ",SUM((E40)-(E20)),"")</f>
        <v/>
      </c>
      <c r="ES32" s="39" t="str">
        <f t="shared" ref="ES32:FK32" si="216">IF(F32="LJ",SUM((F40)-(F20)),"")</f>
        <v/>
      </c>
      <c r="ET32" s="39" t="str">
        <f t="shared" si="216"/>
        <v/>
      </c>
      <c r="EU32" s="39" t="str">
        <f t="shared" si="216"/>
        <v/>
      </c>
      <c r="EV32" s="39" t="str">
        <f t="shared" si="216"/>
        <v/>
      </c>
      <c r="EW32" s="39" t="str">
        <f t="shared" si="216"/>
        <v/>
      </c>
      <c r="EX32" s="39" t="str">
        <f t="shared" si="216"/>
        <v/>
      </c>
      <c r="EY32" s="39" t="str">
        <f t="shared" si="216"/>
        <v/>
      </c>
      <c r="EZ32" s="39" t="str">
        <f t="shared" si="216"/>
        <v/>
      </c>
      <c r="FA32" s="39" t="str">
        <f t="shared" si="216"/>
        <v/>
      </c>
      <c r="FB32" s="39" t="str">
        <f t="shared" si="216"/>
        <v/>
      </c>
      <c r="FC32" s="39" t="str">
        <f t="shared" si="216"/>
        <v/>
      </c>
      <c r="FD32" s="39" t="str">
        <f t="shared" si="216"/>
        <v/>
      </c>
      <c r="FE32" s="39" t="str">
        <f t="shared" si="216"/>
        <v/>
      </c>
      <c r="FF32" s="39" t="str">
        <f t="shared" si="216"/>
        <v/>
      </c>
      <c r="FG32" s="39" t="str">
        <f t="shared" si="216"/>
        <v/>
      </c>
      <c r="FH32" s="39" t="str">
        <f t="shared" si="216"/>
        <v/>
      </c>
      <c r="FI32" s="39" t="str">
        <f t="shared" si="216"/>
        <v/>
      </c>
      <c r="FJ32" s="39" t="str">
        <f t="shared" si="216"/>
        <v/>
      </c>
      <c r="FK32" s="40" t="str">
        <f t="shared" si="216"/>
        <v/>
      </c>
      <c r="FL32" s="47">
        <f t="shared" si="157"/>
        <v>0</v>
      </c>
      <c r="FM32" s="41" t="str">
        <f t="shared" ref="FM32:GF32" si="217">IF(E32="B",E20,"")</f>
        <v/>
      </c>
      <c r="FN32" s="39">
        <f t="shared" si="217"/>
        <v>1</v>
      </c>
      <c r="FO32" s="39" t="str">
        <f t="shared" si="217"/>
        <v/>
      </c>
      <c r="FP32" s="39" t="str">
        <f t="shared" si="217"/>
        <v/>
      </c>
      <c r="FQ32" s="39">
        <f t="shared" si="217"/>
        <v>3</v>
      </c>
      <c r="FR32" s="39" t="str">
        <f t="shared" si="217"/>
        <v/>
      </c>
      <c r="FS32" s="39" t="str">
        <f t="shared" si="217"/>
        <v/>
      </c>
      <c r="FT32" s="39">
        <f t="shared" si="217"/>
        <v>2</v>
      </c>
      <c r="FU32" s="39" t="str">
        <f t="shared" si="217"/>
        <v/>
      </c>
      <c r="FV32" s="39" t="str">
        <f t="shared" si="217"/>
        <v/>
      </c>
      <c r="FW32" s="39">
        <f t="shared" si="217"/>
        <v>0</v>
      </c>
      <c r="FX32" s="50" t="str">
        <f t="shared" si="217"/>
        <v/>
      </c>
      <c r="FY32" s="50" t="str">
        <f t="shared" si="217"/>
        <v/>
      </c>
      <c r="FZ32" s="50" t="str">
        <f t="shared" si="217"/>
        <v/>
      </c>
      <c r="GA32" s="50" t="str">
        <f t="shared" si="217"/>
        <v/>
      </c>
      <c r="GB32" s="50" t="str">
        <f t="shared" si="217"/>
        <v/>
      </c>
      <c r="GC32" s="50">
        <f t="shared" si="217"/>
        <v>0</v>
      </c>
      <c r="GD32" s="50" t="str">
        <f t="shared" si="217"/>
        <v/>
      </c>
      <c r="GE32" s="50" t="str">
        <f t="shared" si="217"/>
        <v/>
      </c>
      <c r="GF32" s="70" t="str">
        <f t="shared" si="217"/>
        <v/>
      </c>
      <c r="GG32" s="47">
        <f t="shared" si="159"/>
        <v>6</v>
      </c>
      <c r="GH32" s="41" t="str">
        <f t="shared" ref="GH32:HA32" si="218">IF(E32="P",E20,"")</f>
        <v/>
      </c>
      <c r="GI32" s="39" t="str">
        <f t="shared" si="218"/>
        <v/>
      </c>
      <c r="GJ32" s="39" t="str">
        <f t="shared" si="218"/>
        <v/>
      </c>
      <c r="GK32" s="39" t="str">
        <f t="shared" si="218"/>
        <v/>
      </c>
      <c r="GL32" s="39" t="str">
        <f t="shared" si="218"/>
        <v/>
      </c>
      <c r="GM32" s="39" t="str">
        <f t="shared" si="218"/>
        <v/>
      </c>
      <c r="GN32" s="39" t="str">
        <f t="shared" si="218"/>
        <v/>
      </c>
      <c r="GO32" s="39" t="str">
        <f t="shared" si="218"/>
        <v/>
      </c>
      <c r="GP32" s="39" t="str">
        <f t="shared" si="218"/>
        <v/>
      </c>
      <c r="GQ32" s="39" t="str">
        <f t="shared" si="218"/>
        <v/>
      </c>
      <c r="GR32" s="39" t="str">
        <f t="shared" si="218"/>
        <v/>
      </c>
      <c r="GS32" s="50" t="str">
        <f t="shared" si="218"/>
        <v/>
      </c>
      <c r="GT32" s="50" t="str">
        <f t="shared" si="218"/>
        <v/>
      </c>
      <c r="GU32" s="50" t="str">
        <f t="shared" si="218"/>
        <v/>
      </c>
      <c r="GV32" s="50" t="str">
        <f t="shared" si="218"/>
        <v/>
      </c>
      <c r="GW32" s="50" t="str">
        <f t="shared" si="218"/>
        <v/>
      </c>
      <c r="GX32" s="50" t="str">
        <f t="shared" si="218"/>
        <v/>
      </c>
      <c r="GY32" s="50" t="str">
        <f t="shared" si="218"/>
        <v/>
      </c>
      <c r="GZ32" s="50" t="str">
        <f t="shared" si="218"/>
        <v/>
      </c>
      <c r="HA32" s="70" t="str">
        <f t="shared" si="218"/>
        <v/>
      </c>
      <c r="HB32" s="47">
        <f t="shared" si="161"/>
        <v>0</v>
      </c>
    </row>
    <row r="33" spans="1:210" s="2" customFormat="1" ht="21.75" customHeight="1" thickBot="1">
      <c r="A33" s="270">
        <f ca="1">('Game Summary'!B33)</f>
        <v>616</v>
      </c>
      <c r="B33" s="604" t="str">
        <f ca="1">('Game Summary'!C33)</f>
        <v>Dirty Bomb</v>
      </c>
      <c r="C33" s="605"/>
      <c r="D33" s="606"/>
      <c r="E33" s="519" t="s">
        <v>172</v>
      </c>
      <c r="F33" s="520"/>
      <c r="G33" s="520" t="s">
        <v>175</v>
      </c>
      <c r="H33" s="520"/>
      <c r="I33" s="520" t="s">
        <v>173</v>
      </c>
      <c r="J33" s="520"/>
      <c r="K33" s="520"/>
      <c r="L33" s="548"/>
      <c r="M33" s="218" t="s">
        <v>175</v>
      </c>
      <c r="N33" s="520"/>
      <c r="O33" s="520" t="s">
        <v>175</v>
      </c>
      <c r="P33" s="218"/>
      <c r="Q33" s="231" t="s">
        <v>172</v>
      </c>
      <c r="R33" s="231" t="s">
        <v>172</v>
      </c>
      <c r="S33" s="231" t="s">
        <v>172</v>
      </c>
      <c r="T33" s="231"/>
      <c r="U33" s="231" t="s">
        <v>175</v>
      </c>
      <c r="V33" s="231"/>
      <c r="W33" s="231" t="s">
        <v>173</v>
      </c>
      <c r="X33" s="219"/>
      <c r="Z33" s="41" t="str">
        <f t="shared" ref="Z33:AS33" si="219">IF(E33="J",E40,"")</f>
        <v/>
      </c>
      <c r="AA33" s="39" t="str">
        <f t="shared" si="219"/>
        <v/>
      </c>
      <c r="AB33" s="39" t="str">
        <f t="shared" si="219"/>
        <v/>
      </c>
      <c r="AC33" s="39" t="str">
        <f t="shared" si="219"/>
        <v/>
      </c>
      <c r="AD33" s="39">
        <f t="shared" si="219"/>
        <v>0</v>
      </c>
      <c r="AE33" s="39" t="str">
        <f t="shared" si="219"/>
        <v/>
      </c>
      <c r="AF33" s="39" t="str">
        <f t="shared" si="219"/>
        <v/>
      </c>
      <c r="AG33" s="39" t="str">
        <f t="shared" si="219"/>
        <v/>
      </c>
      <c r="AH33" s="39" t="str">
        <f t="shared" si="219"/>
        <v/>
      </c>
      <c r="AI33" s="39" t="str">
        <f t="shared" si="219"/>
        <v/>
      </c>
      <c r="AJ33" s="39" t="str">
        <f t="shared" si="219"/>
        <v/>
      </c>
      <c r="AK33" s="50" t="str">
        <f t="shared" si="219"/>
        <v/>
      </c>
      <c r="AL33" s="50" t="str">
        <f t="shared" si="219"/>
        <v/>
      </c>
      <c r="AM33" s="50" t="str">
        <f t="shared" si="219"/>
        <v/>
      </c>
      <c r="AN33" s="50" t="str">
        <f t="shared" si="219"/>
        <v/>
      </c>
      <c r="AO33" s="50" t="str">
        <f t="shared" si="219"/>
        <v/>
      </c>
      <c r="AP33" s="50" t="str">
        <f t="shared" si="219"/>
        <v/>
      </c>
      <c r="AQ33" s="50" t="str">
        <f t="shared" si="219"/>
        <v/>
      </c>
      <c r="AR33" s="50">
        <f t="shared" si="219"/>
        <v>0</v>
      </c>
      <c r="AS33" s="70" t="str">
        <f t="shared" si="219"/>
        <v/>
      </c>
      <c r="AT33" s="47">
        <f t="shared" si="136"/>
        <v>0</v>
      </c>
      <c r="AU33" s="41" t="str">
        <f t="shared" ref="AU33:BN33" si="220">IF(E33="LJ",E40,"")</f>
        <v/>
      </c>
      <c r="AV33" s="39" t="str">
        <f t="shared" si="220"/>
        <v/>
      </c>
      <c r="AW33" s="39">
        <f t="shared" si="220"/>
        <v>2</v>
      </c>
      <c r="AX33" s="39" t="str">
        <f t="shared" si="220"/>
        <v/>
      </c>
      <c r="AY33" s="39" t="str">
        <f t="shared" si="220"/>
        <v/>
      </c>
      <c r="AZ33" s="39" t="str">
        <f t="shared" si="220"/>
        <v/>
      </c>
      <c r="BA33" s="39" t="str">
        <f t="shared" si="220"/>
        <v/>
      </c>
      <c r="BB33" s="39" t="str">
        <f t="shared" si="220"/>
        <v/>
      </c>
      <c r="BC33" s="39">
        <f t="shared" si="220"/>
        <v>0</v>
      </c>
      <c r="BD33" s="39" t="str">
        <f t="shared" si="220"/>
        <v/>
      </c>
      <c r="BE33" s="39">
        <f t="shared" si="220"/>
        <v>0</v>
      </c>
      <c r="BF33" s="39" t="str">
        <f t="shared" si="220"/>
        <v/>
      </c>
      <c r="BG33" s="39" t="str">
        <f t="shared" si="220"/>
        <v/>
      </c>
      <c r="BH33" s="39" t="str">
        <f t="shared" si="220"/>
        <v/>
      </c>
      <c r="BI33" s="39" t="str">
        <f t="shared" si="220"/>
        <v/>
      </c>
      <c r="BJ33" s="39" t="str">
        <f t="shared" si="220"/>
        <v/>
      </c>
      <c r="BK33" s="39">
        <f t="shared" si="220"/>
        <v>0</v>
      </c>
      <c r="BL33" s="39" t="str">
        <f t="shared" si="220"/>
        <v/>
      </c>
      <c r="BM33" s="39" t="str">
        <f t="shared" si="220"/>
        <v/>
      </c>
      <c r="BN33" s="40" t="str">
        <f t="shared" si="220"/>
        <v/>
      </c>
      <c r="BO33" s="47">
        <f t="shared" si="138"/>
        <v>2</v>
      </c>
      <c r="BP33" s="41">
        <f t="shared" ref="BP33:CI33" si="221">IF(E33="B",E40,"")</f>
        <v>0</v>
      </c>
      <c r="BQ33" s="39" t="str">
        <f t="shared" si="221"/>
        <v/>
      </c>
      <c r="BR33" s="39" t="str">
        <f t="shared" si="221"/>
        <v/>
      </c>
      <c r="BS33" s="39" t="str">
        <f t="shared" si="221"/>
        <v/>
      </c>
      <c r="BT33" s="39" t="str">
        <f t="shared" si="221"/>
        <v/>
      </c>
      <c r="BU33" s="39" t="str">
        <f t="shared" si="221"/>
        <v/>
      </c>
      <c r="BV33" s="39" t="str">
        <f t="shared" si="221"/>
        <v/>
      </c>
      <c r="BW33" s="39" t="str">
        <f t="shared" si="221"/>
        <v/>
      </c>
      <c r="BX33" s="39" t="str">
        <f t="shared" si="221"/>
        <v/>
      </c>
      <c r="BY33" s="39" t="str">
        <f t="shared" si="221"/>
        <v/>
      </c>
      <c r="BZ33" s="39" t="str">
        <f t="shared" si="221"/>
        <v/>
      </c>
      <c r="CA33" s="50" t="str">
        <f t="shared" si="221"/>
        <v/>
      </c>
      <c r="CB33" s="50">
        <f t="shared" si="221"/>
        <v>0</v>
      </c>
      <c r="CC33" s="50">
        <f t="shared" si="221"/>
        <v>0</v>
      </c>
      <c r="CD33" s="50">
        <f t="shared" si="221"/>
        <v>0</v>
      </c>
      <c r="CE33" s="50" t="str">
        <f t="shared" si="221"/>
        <v/>
      </c>
      <c r="CF33" s="50" t="str">
        <f t="shared" si="221"/>
        <v/>
      </c>
      <c r="CG33" s="50" t="str">
        <f t="shared" si="221"/>
        <v/>
      </c>
      <c r="CH33" s="50" t="str">
        <f t="shared" si="221"/>
        <v/>
      </c>
      <c r="CI33" s="70" t="str">
        <f t="shared" si="221"/>
        <v/>
      </c>
      <c r="CJ33" s="47">
        <f t="shared" si="140"/>
        <v>0</v>
      </c>
      <c r="CK33" s="41" t="str">
        <f t="shared" ref="CK33:DD33" si="222">IF(E33="P",E40,"")</f>
        <v/>
      </c>
      <c r="CL33" s="39" t="str">
        <f t="shared" si="222"/>
        <v/>
      </c>
      <c r="CM33" s="39" t="str">
        <f t="shared" si="222"/>
        <v/>
      </c>
      <c r="CN33" s="39" t="str">
        <f t="shared" si="222"/>
        <v/>
      </c>
      <c r="CO33" s="39" t="str">
        <f t="shared" si="222"/>
        <v/>
      </c>
      <c r="CP33" s="39" t="str">
        <f t="shared" si="222"/>
        <v/>
      </c>
      <c r="CQ33" s="39" t="str">
        <f t="shared" si="222"/>
        <v/>
      </c>
      <c r="CR33" s="39" t="str">
        <f t="shared" si="222"/>
        <v/>
      </c>
      <c r="CS33" s="39" t="str">
        <f t="shared" si="222"/>
        <v/>
      </c>
      <c r="CT33" s="39" t="str">
        <f t="shared" si="222"/>
        <v/>
      </c>
      <c r="CU33" s="39" t="str">
        <f t="shared" si="222"/>
        <v/>
      </c>
      <c r="CV33" s="39" t="str">
        <f t="shared" si="222"/>
        <v/>
      </c>
      <c r="CW33" s="39" t="str">
        <f t="shared" si="222"/>
        <v/>
      </c>
      <c r="CX33" s="39" t="str">
        <f t="shared" si="222"/>
        <v/>
      </c>
      <c r="CY33" s="39" t="str">
        <f t="shared" si="222"/>
        <v/>
      </c>
      <c r="CZ33" s="39" t="str">
        <f t="shared" si="222"/>
        <v/>
      </c>
      <c r="DA33" s="39" t="str">
        <f t="shared" si="222"/>
        <v/>
      </c>
      <c r="DB33" s="39" t="str">
        <f t="shared" si="222"/>
        <v/>
      </c>
      <c r="DC33" s="39" t="str">
        <f t="shared" si="222"/>
        <v/>
      </c>
      <c r="DD33" s="70" t="str">
        <f t="shared" si="222"/>
        <v/>
      </c>
      <c r="DE33" s="47">
        <f t="shared" si="142"/>
        <v>0</v>
      </c>
      <c r="DG33" s="55">
        <f t="shared" si="143"/>
        <v>6</v>
      </c>
      <c r="DH33" s="60">
        <f t="shared" si="144"/>
        <v>0</v>
      </c>
      <c r="DI33" s="60">
        <f t="shared" si="145"/>
        <v>4</v>
      </c>
      <c r="DJ33" s="65">
        <f t="shared" si="146"/>
        <v>4</v>
      </c>
      <c r="DK33" s="61">
        <f>(SUM(DG33:DI33)/COUNT(E39:X39))</f>
        <v>0.5</v>
      </c>
      <c r="DL33" s="71">
        <f t="shared" si="166"/>
        <v>4</v>
      </c>
      <c r="DM33" s="68">
        <f t="shared" si="147"/>
        <v>0.66666666666666663</v>
      </c>
      <c r="DN33" s="93">
        <f t="shared" si="148"/>
        <v>2</v>
      </c>
      <c r="DO33" s="69">
        <f t="shared" si="149"/>
        <v>0.33333333333333331</v>
      </c>
      <c r="DP33" s="47">
        <f t="shared" si="150"/>
        <v>-3</v>
      </c>
      <c r="DQ33" s="47">
        <f t="shared" si="151"/>
        <v>0</v>
      </c>
      <c r="DR33" s="47">
        <f t="shared" si="152"/>
        <v>26</v>
      </c>
      <c r="DS33" s="47">
        <f>SUM((DQ33/DJ33)-(D22))</f>
        <v>-1.3</v>
      </c>
      <c r="DT33" s="47">
        <f>SUM((DR33/DJ33)-(D2))</f>
        <v>3.7</v>
      </c>
      <c r="DU33" s="78">
        <f t="shared" si="153"/>
        <v>-5</v>
      </c>
      <c r="DW33" s="41" t="str">
        <f>IF(E33="J",SUM((E40)-(E20)),"")</f>
        <v/>
      </c>
      <c r="DX33" s="39" t="str">
        <f t="shared" ref="DX33:EP33" si="223">IF(F33="J",SUM((F40)-(F20)),"")</f>
        <v/>
      </c>
      <c r="DY33" s="39" t="str">
        <f t="shared" si="223"/>
        <v/>
      </c>
      <c r="DZ33" s="39" t="str">
        <f t="shared" si="223"/>
        <v/>
      </c>
      <c r="EA33" s="39">
        <f t="shared" si="223"/>
        <v>-3</v>
      </c>
      <c r="EB33" s="39" t="str">
        <f t="shared" si="223"/>
        <v/>
      </c>
      <c r="EC33" s="39" t="str">
        <f t="shared" si="223"/>
        <v/>
      </c>
      <c r="ED33" s="39" t="str">
        <f t="shared" si="223"/>
        <v/>
      </c>
      <c r="EE33" s="39" t="str">
        <f t="shared" si="223"/>
        <v/>
      </c>
      <c r="EF33" s="39" t="str">
        <f t="shared" si="223"/>
        <v/>
      </c>
      <c r="EG33" s="39" t="str">
        <f t="shared" si="223"/>
        <v/>
      </c>
      <c r="EH33" s="39" t="str">
        <f t="shared" si="223"/>
        <v/>
      </c>
      <c r="EI33" s="39" t="str">
        <f t="shared" si="223"/>
        <v/>
      </c>
      <c r="EJ33" s="39" t="str">
        <f t="shared" si="223"/>
        <v/>
      </c>
      <c r="EK33" s="39" t="str">
        <f t="shared" si="223"/>
        <v/>
      </c>
      <c r="EL33" s="39" t="str">
        <f t="shared" si="223"/>
        <v/>
      </c>
      <c r="EM33" s="39" t="str">
        <f t="shared" si="223"/>
        <v/>
      </c>
      <c r="EN33" s="39" t="str">
        <f t="shared" si="223"/>
        <v/>
      </c>
      <c r="EO33" s="39">
        <f t="shared" si="223"/>
        <v>0</v>
      </c>
      <c r="EP33" s="40" t="str">
        <f t="shared" si="223"/>
        <v/>
      </c>
      <c r="EQ33" s="47">
        <f t="shared" si="155"/>
        <v>-3</v>
      </c>
      <c r="ER33" s="41" t="str">
        <f>IF(E33="LJ",SUM((E40)-(E20)),"")</f>
        <v/>
      </c>
      <c r="ES33" s="39" t="str">
        <f t="shared" ref="ES33:FK33" si="224">IF(F33="LJ",SUM((F40)-(F20)),"")</f>
        <v/>
      </c>
      <c r="ET33" s="39">
        <f t="shared" si="224"/>
        <v>0</v>
      </c>
      <c r="EU33" s="39" t="str">
        <f t="shared" si="224"/>
        <v/>
      </c>
      <c r="EV33" s="39" t="str">
        <f t="shared" si="224"/>
        <v/>
      </c>
      <c r="EW33" s="39" t="str">
        <f t="shared" si="224"/>
        <v/>
      </c>
      <c r="EX33" s="39" t="str">
        <f t="shared" si="224"/>
        <v/>
      </c>
      <c r="EY33" s="39" t="str">
        <f t="shared" si="224"/>
        <v/>
      </c>
      <c r="EZ33" s="39">
        <f t="shared" si="224"/>
        <v>0</v>
      </c>
      <c r="FA33" s="39" t="str">
        <f t="shared" si="224"/>
        <v/>
      </c>
      <c r="FB33" s="39">
        <f t="shared" si="224"/>
        <v>0</v>
      </c>
      <c r="FC33" s="39" t="str">
        <f t="shared" si="224"/>
        <v/>
      </c>
      <c r="FD33" s="39" t="str">
        <f t="shared" si="224"/>
        <v/>
      </c>
      <c r="FE33" s="39" t="str">
        <f t="shared" si="224"/>
        <v/>
      </c>
      <c r="FF33" s="39" t="str">
        <f t="shared" si="224"/>
        <v/>
      </c>
      <c r="FG33" s="39" t="str">
        <f t="shared" si="224"/>
        <v/>
      </c>
      <c r="FH33" s="39">
        <f t="shared" si="224"/>
        <v>0</v>
      </c>
      <c r="FI33" s="39" t="str">
        <f t="shared" si="224"/>
        <v/>
      </c>
      <c r="FJ33" s="39" t="str">
        <f t="shared" si="224"/>
        <v/>
      </c>
      <c r="FK33" s="40" t="str">
        <f t="shared" si="224"/>
        <v/>
      </c>
      <c r="FL33" s="47">
        <f t="shared" si="157"/>
        <v>0</v>
      </c>
      <c r="FM33" s="41">
        <f t="shared" ref="FM33:GF33" si="225">IF(E33="B",E20,"")</f>
        <v>15</v>
      </c>
      <c r="FN33" s="39" t="str">
        <f t="shared" si="225"/>
        <v/>
      </c>
      <c r="FO33" s="39" t="str">
        <f t="shared" si="225"/>
        <v/>
      </c>
      <c r="FP33" s="39" t="str">
        <f t="shared" si="225"/>
        <v/>
      </c>
      <c r="FQ33" s="39" t="str">
        <f t="shared" si="225"/>
        <v/>
      </c>
      <c r="FR33" s="39" t="str">
        <f t="shared" si="225"/>
        <v/>
      </c>
      <c r="FS33" s="39" t="str">
        <f t="shared" si="225"/>
        <v/>
      </c>
      <c r="FT33" s="39" t="str">
        <f t="shared" si="225"/>
        <v/>
      </c>
      <c r="FU33" s="39" t="str">
        <f t="shared" si="225"/>
        <v/>
      </c>
      <c r="FV33" s="39" t="str">
        <f t="shared" si="225"/>
        <v/>
      </c>
      <c r="FW33" s="39" t="str">
        <f t="shared" si="225"/>
        <v/>
      </c>
      <c r="FX33" s="50" t="str">
        <f t="shared" si="225"/>
        <v/>
      </c>
      <c r="FY33" s="50">
        <f t="shared" si="225"/>
        <v>9</v>
      </c>
      <c r="FZ33" s="50">
        <f t="shared" si="225"/>
        <v>2</v>
      </c>
      <c r="GA33" s="50">
        <f t="shared" si="225"/>
        <v>0</v>
      </c>
      <c r="GB33" s="50" t="str">
        <f t="shared" si="225"/>
        <v/>
      </c>
      <c r="GC33" s="50" t="str">
        <f t="shared" si="225"/>
        <v/>
      </c>
      <c r="GD33" s="50" t="str">
        <f t="shared" si="225"/>
        <v/>
      </c>
      <c r="GE33" s="50" t="str">
        <f t="shared" si="225"/>
        <v/>
      </c>
      <c r="GF33" s="70" t="str">
        <f t="shared" si="225"/>
        <v/>
      </c>
      <c r="GG33" s="47">
        <f t="shared" si="159"/>
        <v>26</v>
      </c>
      <c r="GH33" s="41" t="str">
        <f t="shared" ref="GH33:HA33" si="226">IF(E33="P",E20,"")</f>
        <v/>
      </c>
      <c r="GI33" s="39" t="str">
        <f t="shared" si="226"/>
        <v/>
      </c>
      <c r="GJ33" s="39" t="str">
        <f t="shared" si="226"/>
        <v/>
      </c>
      <c r="GK33" s="39" t="str">
        <f t="shared" si="226"/>
        <v/>
      </c>
      <c r="GL33" s="39" t="str">
        <f t="shared" si="226"/>
        <v/>
      </c>
      <c r="GM33" s="39" t="str">
        <f t="shared" si="226"/>
        <v/>
      </c>
      <c r="GN33" s="39" t="str">
        <f t="shared" si="226"/>
        <v/>
      </c>
      <c r="GO33" s="39" t="str">
        <f t="shared" si="226"/>
        <v/>
      </c>
      <c r="GP33" s="39" t="str">
        <f t="shared" si="226"/>
        <v/>
      </c>
      <c r="GQ33" s="39" t="str">
        <f t="shared" si="226"/>
        <v/>
      </c>
      <c r="GR33" s="39" t="str">
        <f t="shared" si="226"/>
        <v/>
      </c>
      <c r="GS33" s="50" t="str">
        <f t="shared" si="226"/>
        <v/>
      </c>
      <c r="GT33" s="50" t="str">
        <f t="shared" si="226"/>
        <v/>
      </c>
      <c r="GU33" s="50" t="str">
        <f t="shared" si="226"/>
        <v/>
      </c>
      <c r="GV33" s="50" t="str">
        <f t="shared" si="226"/>
        <v/>
      </c>
      <c r="GW33" s="50" t="str">
        <f t="shared" si="226"/>
        <v/>
      </c>
      <c r="GX33" s="50" t="str">
        <f t="shared" si="226"/>
        <v/>
      </c>
      <c r="GY33" s="50" t="str">
        <f t="shared" si="226"/>
        <v/>
      </c>
      <c r="GZ33" s="50" t="str">
        <f t="shared" si="226"/>
        <v/>
      </c>
      <c r="HA33" s="70" t="str">
        <f t="shared" si="226"/>
        <v/>
      </c>
      <c r="HB33" s="47">
        <f t="shared" si="161"/>
        <v>0</v>
      </c>
    </row>
    <row r="34" spans="1:210" s="2" customFormat="1" ht="21.75" customHeight="1" thickBot="1">
      <c r="A34" s="270">
        <f ca="1">('Game Summary'!B34)</f>
        <v>1337</v>
      </c>
      <c r="B34" s="604" t="str">
        <f ca="1">('Game Summary'!C34)</f>
        <v>Riot Nrrd</v>
      </c>
      <c r="C34" s="605"/>
      <c r="D34" s="606"/>
      <c r="E34" s="519" t="s">
        <v>172</v>
      </c>
      <c r="F34" s="520"/>
      <c r="G34" s="520"/>
      <c r="H34" s="520" t="s">
        <v>172</v>
      </c>
      <c r="I34" s="520"/>
      <c r="J34" s="520"/>
      <c r="K34" s="520"/>
      <c r="L34" s="520"/>
      <c r="M34" s="549" t="s">
        <v>172</v>
      </c>
      <c r="N34" s="520" t="s">
        <v>172</v>
      </c>
      <c r="O34" s="520"/>
      <c r="P34" s="218"/>
      <c r="Q34" s="231" t="s">
        <v>172</v>
      </c>
      <c r="R34" s="231"/>
      <c r="S34" s="231"/>
      <c r="T34" s="231" t="s">
        <v>172</v>
      </c>
      <c r="U34" s="231"/>
      <c r="V34" s="231"/>
      <c r="W34" s="231"/>
      <c r="X34" s="219"/>
      <c r="Z34" s="41" t="str">
        <f t="shared" ref="Z34:AS34" si="227">IF(E34="J",E40,"")</f>
        <v/>
      </c>
      <c r="AA34" s="39" t="str">
        <f t="shared" si="227"/>
        <v/>
      </c>
      <c r="AB34" s="39" t="str">
        <f t="shared" si="227"/>
        <v/>
      </c>
      <c r="AC34" s="39" t="str">
        <f t="shared" si="227"/>
        <v/>
      </c>
      <c r="AD34" s="39" t="str">
        <f t="shared" si="227"/>
        <v/>
      </c>
      <c r="AE34" s="39" t="str">
        <f t="shared" si="227"/>
        <v/>
      </c>
      <c r="AF34" s="39" t="str">
        <f t="shared" si="227"/>
        <v/>
      </c>
      <c r="AG34" s="39" t="str">
        <f t="shared" si="227"/>
        <v/>
      </c>
      <c r="AH34" s="39" t="str">
        <f t="shared" si="227"/>
        <v/>
      </c>
      <c r="AI34" s="39" t="str">
        <f t="shared" si="227"/>
        <v/>
      </c>
      <c r="AJ34" s="39" t="str">
        <f t="shared" si="227"/>
        <v/>
      </c>
      <c r="AK34" s="50" t="str">
        <f t="shared" si="227"/>
        <v/>
      </c>
      <c r="AL34" s="50" t="str">
        <f t="shared" si="227"/>
        <v/>
      </c>
      <c r="AM34" s="50" t="str">
        <f t="shared" si="227"/>
        <v/>
      </c>
      <c r="AN34" s="50" t="str">
        <f t="shared" si="227"/>
        <v/>
      </c>
      <c r="AO34" s="50" t="str">
        <f t="shared" si="227"/>
        <v/>
      </c>
      <c r="AP34" s="50" t="str">
        <f t="shared" si="227"/>
        <v/>
      </c>
      <c r="AQ34" s="50" t="str">
        <f t="shared" si="227"/>
        <v/>
      </c>
      <c r="AR34" s="50" t="str">
        <f t="shared" si="227"/>
        <v/>
      </c>
      <c r="AS34" s="70" t="str">
        <f t="shared" si="227"/>
        <v/>
      </c>
      <c r="AT34" s="47">
        <f t="shared" si="136"/>
        <v>0</v>
      </c>
      <c r="AU34" s="41" t="str">
        <f t="shared" ref="AU34:BN34" si="228">IF(E34="LJ",E40,"")</f>
        <v/>
      </c>
      <c r="AV34" s="39" t="str">
        <f t="shared" si="228"/>
        <v/>
      </c>
      <c r="AW34" s="39" t="str">
        <f t="shared" si="228"/>
        <v/>
      </c>
      <c r="AX34" s="39" t="str">
        <f t="shared" si="228"/>
        <v/>
      </c>
      <c r="AY34" s="39" t="str">
        <f t="shared" si="228"/>
        <v/>
      </c>
      <c r="AZ34" s="39" t="str">
        <f t="shared" si="228"/>
        <v/>
      </c>
      <c r="BA34" s="39" t="str">
        <f t="shared" si="228"/>
        <v/>
      </c>
      <c r="BB34" s="39" t="str">
        <f t="shared" si="228"/>
        <v/>
      </c>
      <c r="BC34" s="39" t="str">
        <f t="shared" si="228"/>
        <v/>
      </c>
      <c r="BD34" s="39" t="str">
        <f t="shared" si="228"/>
        <v/>
      </c>
      <c r="BE34" s="39" t="str">
        <f t="shared" si="228"/>
        <v/>
      </c>
      <c r="BF34" s="39" t="str">
        <f t="shared" si="228"/>
        <v/>
      </c>
      <c r="BG34" s="39" t="str">
        <f t="shared" si="228"/>
        <v/>
      </c>
      <c r="BH34" s="39" t="str">
        <f t="shared" si="228"/>
        <v/>
      </c>
      <c r="BI34" s="39" t="str">
        <f t="shared" si="228"/>
        <v/>
      </c>
      <c r="BJ34" s="39" t="str">
        <f t="shared" si="228"/>
        <v/>
      </c>
      <c r="BK34" s="39" t="str">
        <f t="shared" si="228"/>
        <v/>
      </c>
      <c r="BL34" s="39" t="str">
        <f t="shared" si="228"/>
        <v/>
      </c>
      <c r="BM34" s="39" t="str">
        <f t="shared" si="228"/>
        <v/>
      </c>
      <c r="BN34" s="40" t="str">
        <f t="shared" si="228"/>
        <v/>
      </c>
      <c r="BO34" s="47">
        <f t="shared" si="138"/>
        <v>0</v>
      </c>
      <c r="BP34" s="41">
        <f t="shared" ref="BP34:CI34" si="229">IF(E34="B",E40,"")</f>
        <v>0</v>
      </c>
      <c r="BQ34" s="39" t="str">
        <f t="shared" si="229"/>
        <v/>
      </c>
      <c r="BR34" s="39" t="str">
        <f t="shared" si="229"/>
        <v/>
      </c>
      <c r="BS34" s="39">
        <f t="shared" si="229"/>
        <v>0</v>
      </c>
      <c r="BT34" s="39" t="str">
        <f t="shared" si="229"/>
        <v/>
      </c>
      <c r="BU34" s="39" t="str">
        <f t="shared" si="229"/>
        <v/>
      </c>
      <c r="BV34" s="39" t="str">
        <f t="shared" si="229"/>
        <v/>
      </c>
      <c r="BW34" s="39" t="str">
        <f t="shared" si="229"/>
        <v/>
      </c>
      <c r="BX34" s="39">
        <f t="shared" si="229"/>
        <v>0</v>
      </c>
      <c r="BY34" s="39">
        <f t="shared" si="229"/>
        <v>0</v>
      </c>
      <c r="BZ34" s="39" t="str">
        <f t="shared" si="229"/>
        <v/>
      </c>
      <c r="CA34" s="50" t="str">
        <f t="shared" si="229"/>
        <v/>
      </c>
      <c r="CB34" s="50">
        <f t="shared" si="229"/>
        <v>0</v>
      </c>
      <c r="CC34" s="50" t="str">
        <f t="shared" si="229"/>
        <v/>
      </c>
      <c r="CD34" s="50" t="str">
        <f t="shared" si="229"/>
        <v/>
      </c>
      <c r="CE34" s="50">
        <f t="shared" si="229"/>
        <v>9</v>
      </c>
      <c r="CF34" s="50" t="str">
        <f t="shared" si="229"/>
        <v/>
      </c>
      <c r="CG34" s="50" t="str">
        <f t="shared" si="229"/>
        <v/>
      </c>
      <c r="CH34" s="50" t="str">
        <f t="shared" si="229"/>
        <v/>
      </c>
      <c r="CI34" s="70" t="str">
        <f t="shared" si="229"/>
        <v/>
      </c>
      <c r="CJ34" s="47">
        <f t="shared" si="140"/>
        <v>9</v>
      </c>
      <c r="CK34" s="41" t="str">
        <f t="shared" ref="CK34:DD34" si="230">IF(E34="P",E40,"")</f>
        <v/>
      </c>
      <c r="CL34" s="39" t="str">
        <f t="shared" si="230"/>
        <v/>
      </c>
      <c r="CM34" s="39" t="str">
        <f t="shared" si="230"/>
        <v/>
      </c>
      <c r="CN34" s="39" t="str">
        <f t="shared" si="230"/>
        <v/>
      </c>
      <c r="CO34" s="39" t="str">
        <f t="shared" si="230"/>
        <v/>
      </c>
      <c r="CP34" s="39" t="str">
        <f t="shared" si="230"/>
        <v/>
      </c>
      <c r="CQ34" s="39" t="str">
        <f t="shared" si="230"/>
        <v/>
      </c>
      <c r="CR34" s="39" t="str">
        <f t="shared" si="230"/>
        <v/>
      </c>
      <c r="CS34" s="39" t="str">
        <f t="shared" si="230"/>
        <v/>
      </c>
      <c r="CT34" s="39" t="str">
        <f t="shared" si="230"/>
        <v/>
      </c>
      <c r="CU34" s="39" t="str">
        <f t="shared" si="230"/>
        <v/>
      </c>
      <c r="CV34" s="39" t="str">
        <f t="shared" si="230"/>
        <v/>
      </c>
      <c r="CW34" s="39" t="str">
        <f t="shared" si="230"/>
        <v/>
      </c>
      <c r="CX34" s="39" t="str">
        <f t="shared" si="230"/>
        <v/>
      </c>
      <c r="CY34" s="39" t="str">
        <f t="shared" si="230"/>
        <v/>
      </c>
      <c r="CZ34" s="39" t="str">
        <f t="shared" si="230"/>
        <v/>
      </c>
      <c r="DA34" s="39" t="str">
        <f t="shared" si="230"/>
        <v/>
      </c>
      <c r="DB34" s="39" t="str">
        <f t="shared" si="230"/>
        <v/>
      </c>
      <c r="DC34" s="39" t="str">
        <f t="shared" si="230"/>
        <v/>
      </c>
      <c r="DD34" s="70" t="str">
        <f t="shared" si="230"/>
        <v/>
      </c>
      <c r="DE34" s="47">
        <f t="shared" si="142"/>
        <v>0</v>
      </c>
      <c r="DG34" s="55">
        <f t="shared" si="143"/>
        <v>0</v>
      </c>
      <c r="DH34" s="60">
        <f t="shared" si="144"/>
        <v>0</v>
      </c>
      <c r="DI34" s="60">
        <f t="shared" si="145"/>
        <v>6</v>
      </c>
      <c r="DJ34" s="65">
        <f t="shared" si="146"/>
        <v>6</v>
      </c>
      <c r="DK34" s="61">
        <f>(SUM(DG34:DI34)/COUNT(E39:X39))</f>
        <v>0.3</v>
      </c>
      <c r="DL34" s="71">
        <f t="shared" si="166"/>
        <v>0</v>
      </c>
      <c r="DM34" s="68" t="e">
        <f t="shared" si="147"/>
        <v>#DIV/0!</v>
      </c>
      <c r="DN34" s="94">
        <f t="shared" si="148"/>
        <v>0</v>
      </c>
      <c r="DO34" s="69" t="e">
        <f t="shared" si="149"/>
        <v>#DIV/0!</v>
      </c>
      <c r="DP34" s="47">
        <f t="shared" si="150"/>
        <v>0</v>
      </c>
      <c r="DQ34" s="47">
        <f t="shared" si="151"/>
        <v>9</v>
      </c>
      <c r="DR34" s="47">
        <f t="shared" si="152"/>
        <v>28</v>
      </c>
      <c r="DS34" s="47">
        <f>SUM((DQ34/DJ34)-(D22))</f>
        <v>0.19999999999999996</v>
      </c>
      <c r="DT34" s="47">
        <f>SUM((DR34/DJ34)-(D2))</f>
        <v>1.8666666666666671</v>
      </c>
      <c r="DU34" s="78">
        <f t="shared" si="153"/>
        <v>-1.6666666666666672</v>
      </c>
      <c r="DW34" s="41" t="str">
        <f>IF(E34="J",SUM((E40)-(E20)),"")</f>
        <v/>
      </c>
      <c r="DX34" s="39" t="str">
        <f t="shared" ref="DX34:EP34" si="231">IF(F34="J",SUM((F40)-(F20)),"")</f>
        <v/>
      </c>
      <c r="DY34" s="39" t="str">
        <f t="shared" si="231"/>
        <v/>
      </c>
      <c r="DZ34" s="39" t="str">
        <f t="shared" si="231"/>
        <v/>
      </c>
      <c r="EA34" s="39" t="str">
        <f t="shared" si="231"/>
        <v/>
      </c>
      <c r="EB34" s="39" t="str">
        <f t="shared" si="231"/>
        <v/>
      </c>
      <c r="EC34" s="39" t="str">
        <f t="shared" si="231"/>
        <v/>
      </c>
      <c r="ED34" s="39" t="str">
        <f t="shared" si="231"/>
        <v/>
      </c>
      <c r="EE34" s="39" t="str">
        <f t="shared" si="231"/>
        <v/>
      </c>
      <c r="EF34" s="39" t="str">
        <f t="shared" si="231"/>
        <v/>
      </c>
      <c r="EG34" s="39" t="str">
        <f t="shared" si="231"/>
        <v/>
      </c>
      <c r="EH34" s="39" t="str">
        <f t="shared" si="231"/>
        <v/>
      </c>
      <c r="EI34" s="39" t="str">
        <f t="shared" si="231"/>
        <v/>
      </c>
      <c r="EJ34" s="39" t="str">
        <f t="shared" si="231"/>
        <v/>
      </c>
      <c r="EK34" s="39" t="str">
        <f t="shared" si="231"/>
        <v/>
      </c>
      <c r="EL34" s="39" t="str">
        <f t="shared" si="231"/>
        <v/>
      </c>
      <c r="EM34" s="39" t="str">
        <f t="shared" si="231"/>
        <v/>
      </c>
      <c r="EN34" s="39" t="str">
        <f t="shared" si="231"/>
        <v/>
      </c>
      <c r="EO34" s="39" t="str">
        <f t="shared" si="231"/>
        <v/>
      </c>
      <c r="EP34" s="40" t="str">
        <f t="shared" si="231"/>
        <v/>
      </c>
      <c r="EQ34" s="47">
        <f t="shared" si="155"/>
        <v>0</v>
      </c>
      <c r="ER34" s="41" t="str">
        <f>IF(E34="LJ",SUM((E40)-(E20)),"")</f>
        <v/>
      </c>
      <c r="ES34" s="39" t="str">
        <f t="shared" ref="ES34:FK34" si="232">IF(F34="LJ",SUM((F40)-(F20)),"")</f>
        <v/>
      </c>
      <c r="ET34" s="39" t="str">
        <f t="shared" si="232"/>
        <v/>
      </c>
      <c r="EU34" s="39" t="str">
        <f t="shared" si="232"/>
        <v/>
      </c>
      <c r="EV34" s="39" t="str">
        <f t="shared" si="232"/>
        <v/>
      </c>
      <c r="EW34" s="39" t="str">
        <f t="shared" si="232"/>
        <v/>
      </c>
      <c r="EX34" s="39" t="str">
        <f t="shared" si="232"/>
        <v/>
      </c>
      <c r="EY34" s="39" t="str">
        <f t="shared" si="232"/>
        <v/>
      </c>
      <c r="EZ34" s="39" t="str">
        <f t="shared" si="232"/>
        <v/>
      </c>
      <c r="FA34" s="39" t="str">
        <f t="shared" si="232"/>
        <v/>
      </c>
      <c r="FB34" s="39" t="str">
        <f t="shared" si="232"/>
        <v/>
      </c>
      <c r="FC34" s="39" t="str">
        <f t="shared" si="232"/>
        <v/>
      </c>
      <c r="FD34" s="39" t="str">
        <f t="shared" si="232"/>
        <v/>
      </c>
      <c r="FE34" s="39" t="str">
        <f t="shared" si="232"/>
        <v/>
      </c>
      <c r="FF34" s="39" t="str">
        <f t="shared" si="232"/>
        <v/>
      </c>
      <c r="FG34" s="39" t="str">
        <f t="shared" si="232"/>
        <v/>
      </c>
      <c r="FH34" s="39" t="str">
        <f t="shared" si="232"/>
        <v/>
      </c>
      <c r="FI34" s="39" t="str">
        <f t="shared" si="232"/>
        <v/>
      </c>
      <c r="FJ34" s="39" t="str">
        <f t="shared" si="232"/>
        <v/>
      </c>
      <c r="FK34" s="40" t="str">
        <f t="shared" si="232"/>
        <v/>
      </c>
      <c r="FL34" s="47">
        <f t="shared" si="157"/>
        <v>0</v>
      </c>
      <c r="FM34" s="41">
        <f t="shared" ref="FM34:GF34" si="233">IF(E34="B",E20,"")</f>
        <v>15</v>
      </c>
      <c r="FN34" s="39" t="str">
        <f t="shared" si="233"/>
        <v/>
      </c>
      <c r="FO34" s="39" t="str">
        <f t="shared" si="233"/>
        <v/>
      </c>
      <c r="FP34" s="39">
        <f t="shared" si="233"/>
        <v>0</v>
      </c>
      <c r="FQ34" s="39" t="str">
        <f t="shared" si="233"/>
        <v/>
      </c>
      <c r="FR34" s="39" t="str">
        <f t="shared" si="233"/>
        <v/>
      </c>
      <c r="FS34" s="39" t="str">
        <f t="shared" si="233"/>
        <v/>
      </c>
      <c r="FT34" s="39" t="str">
        <f t="shared" si="233"/>
        <v/>
      </c>
      <c r="FU34" s="39">
        <f t="shared" si="233"/>
        <v>0</v>
      </c>
      <c r="FV34" s="39">
        <f t="shared" si="233"/>
        <v>4</v>
      </c>
      <c r="FW34" s="39" t="str">
        <f t="shared" si="233"/>
        <v/>
      </c>
      <c r="FX34" s="50" t="str">
        <f t="shared" si="233"/>
        <v/>
      </c>
      <c r="FY34" s="50">
        <f t="shared" si="233"/>
        <v>9</v>
      </c>
      <c r="FZ34" s="50" t="str">
        <f t="shared" si="233"/>
        <v/>
      </c>
      <c r="GA34" s="50" t="str">
        <f t="shared" si="233"/>
        <v/>
      </c>
      <c r="GB34" s="50">
        <f t="shared" si="233"/>
        <v>0</v>
      </c>
      <c r="GC34" s="50" t="str">
        <f t="shared" si="233"/>
        <v/>
      </c>
      <c r="GD34" s="50" t="str">
        <f t="shared" si="233"/>
        <v/>
      </c>
      <c r="GE34" s="50" t="str">
        <f t="shared" si="233"/>
        <v/>
      </c>
      <c r="GF34" s="70" t="str">
        <f t="shared" si="233"/>
        <v/>
      </c>
      <c r="GG34" s="47">
        <f t="shared" si="159"/>
        <v>28</v>
      </c>
      <c r="GH34" s="41" t="str">
        <f t="shared" ref="GH34:HA34" si="234">IF(E34="P",E20,"")</f>
        <v/>
      </c>
      <c r="GI34" s="39" t="str">
        <f t="shared" si="234"/>
        <v/>
      </c>
      <c r="GJ34" s="39" t="str">
        <f t="shared" si="234"/>
        <v/>
      </c>
      <c r="GK34" s="39" t="str">
        <f t="shared" si="234"/>
        <v/>
      </c>
      <c r="GL34" s="39" t="str">
        <f t="shared" si="234"/>
        <v/>
      </c>
      <c r="GM34" s="39" t="str">
        <f t="shared" si="234"/>
        <v/>
      </c>
      <c r="GN34" s="39" t="str">
        <f t="shared" si="234"/>
        <v/>
      </c>
      <c r="GO34" s="39" t="str">
        <f t="shared" si="234"/>
        <v/>
      </c>
      <c r="GP34" s="39" t="str">
        <f t="shared" si="234"/>
        <v/>
      </c>
      <c r="GQ34" s="39" t="str">
        <f t="shared" si="234"/>
        <v/>
      </c>
      <c r="GR34" s="39" t="str">
        <f t="shared" si="234"/>
        <v/>
      </c>
      <c r="GS34" s="50" t="str">
        <f t="shared" si="234"/>
        <v/>
      </c>
      <c r="GT34" s="50" t="str">
        <f t="shared" si="234"/>
        <v/>
      </c>
      <c r="GU34" s="50" t="str">
        <f t="shared" si="234"/>
        <v/>
      </c>
      <c r="GV34" s="50" t="str">
        <f t="shared" si="234"/>
        <v/>
      </c>
      <c r="GW34" s="50" t="str">
        <f t="shared" si="234"/>
        <v/>
      </c>
      <c r="GX34" s="50" t="str">
        <f t="shared" si="234"/>
        <v/>
      </c>
      <c r="GY34" s="50" t="str">
        <f t="shared" si="234"/>
        <v/>
      </c>
      <c r="GZ34" s="50" t="str">
        <f t="shared" si="234"/>
        <v/>
      </c>
      <c r="HA34" s="70" t="str">
        <f t="shared" si="234"/>
        <v/>
      </c>
      <c r="HB34" s="47">
        <f t="shared" si="161"/>
        <v>0</v>
      </c>
    </row>
    <row r="35" spans="1:210" s="2" customFormat="1" ht="21.75" customHeight="1" thickBot="1">
      <c r="A35" s="270">
        <f ca="1">('Game Summary'!B35)</f>
        <v>39671</v>
      </c>
      <c r="B35" s="604" t="str">
        <f ca="1">('Game Summary'!C35)</f>
        <v>Cannibal Queen</v>
      </c>
      <c r="C35" s="605"/>
      <c r="D35" s="606"/>
      <c r="E35" s="519"/>
      <c r="F35" s="520"/>
      <c r="G35" s="520"/>
      <c r="H35" s="520"/>
      <c r="I35" s="520"/>
      <c r="J35" s="520"/>
      <c r="K35" s="520"/>
      <c r="L35" s="520"/>
      <c r="M35" s="520"/>
      <c r="N35" s="520"/>
      <c r="O35" s="520"/>
      <c r="P35" s="218"/>
      <c r="Q35" s="231"/>
      <c r="R35" s="231"/>
      <c r="S35" s="231"/>
      <c r="T35" s="231"/>
      <c r="U35" s="231"/>
      <c r="V35" s="231"/>
      <c r="W35" s="231"/>
      <c r="X35" s="219"/>
      <c r="Z35" s="41" t="str">
        <f t="shared" ref="Z35:AS35" si="235">IF(E35="J",E40,"")</f>
        <v/>
      </c>
      <c r="AA35" s="39" t="str">
        <f t="shared" si="235"/>
        <v/>
      </c>
      <c r="AB35" s="39" t="str">
        <f t="shared" si="235"/>
        <v/>
      </c>
      <c r="AC35" s="39" t="str">
        <f t="shared" si="235"/>
        <v/>
      </c>
      <c r="AD35" s="39" t="str">
        <f t="shared" si="235"/>
        <v/>
      </c>
      <c r="AE35" s="39" t="str">
        <f t="shared" si="235"/>
        <v/>
      </c>
      <c r="AF35" s="39" t="str">
        <f t="shared" si="235"/>
        <v/>
      </c>
      <c r="AG35" s="39" t="str">
        <f t="shared" si="235"/>
        <v/>
      </c>
      <c r="AH35" s="39" t="str">
        <f t="shared" si="235"/>
        <v/>
      </c>
      <c r="AI35" s="39" t="str">
        <f t="shared" si="235"/>
        <v/>
      </c>
      <c r="AJ35" s="39" t="str">
        <f t="shared" si="235"/>
        <v/>
      </c>
      <c r="AK35" s="50" t="str">
        <f t="shared" si="235"/>
        <v/>
      </c>
      <c r="AL35" s="50" t="str">
        <f t="shared" si="235"/>
        <v/>
      </c>
      <c r="AM35" s="50" t="str">
        <f t="shared" si="235"/>
        <v/>
      </c>
      <c r="AN35" s="50" t="str">
        <f t="shared" si="235"/>
        <v/>
      </c>
      <c r="AO35" s="50" t="str">
        <f t="shared" si="235"/>
        <v/>
      </c>
      <c r="AP35" s="50" t="str">
        <f t="shared" si="235"/>
        <v/>
      </c>
      <c r="AQ35" s="50" t="str">
        <f t="shared" si="235"/>
        <v/>
      </c>
      <c r="AR35" s="50" t="str">
        <f t="shared" si="235"/>
        <v/>
      </c>
      <c r="AS35" s="70" t="str">
        <f t="shared" si="235"/>
        <v/>
      </c>
      <c r="AT35" s="47">
        <f t="shared" si="136"/>
        <v>0</v>
      </c>
      <c r="AU35" s="41" t="str">
        <f t="shared" ref="AU35:BN35" si="236">IF(E35="LJ",E40,"")</f>
        <v/>
      </c>
      <c r="AV35" s="39" t="str">
        <f t="shared" si="236"/>
        <v/>
      </c>
      <c r="AW35" s="39" t="str">
        <f t="shared" si="236"/>
        <v/>
      </c>
      <c r="AX35" s="39" t="str">
        <f t="shared" si="236"/>
        <v/>
      </c>
      <c r="AY35" s="39" t="str">
        <f t="shared" si="236"/>
        <v/>
      </c>
      <c r="AZ35" s="39" t="str">
        <f t="shared" si="236"/>
        <v/>
      </c>
      <c r="BA35" s="39" t="str">
        <f t="shared" si="236"/>
        <v/>
      </c>
      <c r="BB35" s="39" t="str">
        <f t="shared" si="236"/>
        <v/>
      </c>
      <c r="BC35" s="39" t="str">
        <f t="shared" si="236"/>
        <v/>
      </c>
      <c r="BD35" s="39" t="str">
        <f t="shared" si="236"/>
        <v/>
      </c>
      <c r="BE35" s="39" t="str">
        <f t="shared" si="236"/>
        <v/>
      </c>
      <c r="BF35" s="39" t="str">
        <f t="shared" si="236"/>
        <v/>
      </c>
      <c r="BG35" s="39" t="str">
        <f t="shared" si="236"/>
        <v/>
      </c>
      <c r="BH35" s="39" t="str">
        <f t="shared" si="236"/>
        <v/>
      </c>
      <c r="BI35" s="39" t="str">
        <f t="shared" si="236"/>
        <v/>
      </c>
      <c r="BJ35" s="39" t="str">
        <f t="shared" si="236"/>
        <v/>
      </c>
      <c r="BK35" s="39" t="str">
        <f t="shared" si="236"/>
        <v/>
      </c>
      <c r="BL35" s="39" t="str">
        <f t="shared" si="236"/>
        <v/>
      </c>
      <c r="BM35" s="39" t="str">
        <f t="shared" si="236"/>
        <v/>
      </c>
      <c r="BN35" s="40" t="str">
        <f t="shared" si="236"/>
        <v/>
      </c>
      <c r="BO35" s="47">
        <f t="shared" si="138"/>
        <v>0</v>
      </c>
      <c r="BP35" s="41" t="str">
        <f t="shared" ref="BP35:CI35" si="237">IF(E35="B",E40,"")</f>
        <v/>
      </c>
      <c r="BQ35" s="39" t="str">
        <f t="shared" si="237"/>
        <v/>
      </c>
      <c r="BR35" s="39" t="str">
        <f t="shared" si="237"/>
        <v/>
      </c>
      <c r="BS35" s="39" t="str">
        <f t="shared" si="237"/>
        <v/>
      </c>
      <c r="BT35" s="39" t="str">
        <f t="shared" si="237"/>
        <v/>
      </c>
      <c r="BU35" s="39" t="str">
        <f t="shared" si="237"/>
        <v/>
      </c>
      <c r="BV35" s="39" t="str">
        <f t="shared" si="237"/>
        <v/>
      </c>
      <c r="BW35" s="39" t="str">
        <f t="shared" si="237"/>
        <v/>
      </c>
      <c r="BX35" s="39" t="str">
        <f t="shared" si="237"/>
        <v/>
      </c>
      <c r="BY35" s="39" t="str">
        <f t="shared" si="237"/>
        <v/>
      </c>
      <c r="BZ35" s="39" t="str">
        <f t="shared" si="237"/>
        <v/>
      </c>
      <c r="CA35" s="50" t="str">
        <f t="shared" si="237"/>
        <v/>
      </c>
      <c r="CB35" s="50" t="str">
        <f t="shared" si="237"/>
        <v/>
      </c>
      <c r="CC35" s="50" t="str">
        <f t="shared" si="237"/>
        <v/>
      </c>
      <c r="CD35" s="50" t="str">
        <f t="shared" si="237"/>
        <v/>
      </c>
      <c r="CE35" s="50" t="str">
        <f t="shared" si="237"/>
        <v/>
      </c>
      <c r="CF35" s="50" t="str">
        <f t="shared" si="237"/>
        <v/>
      </c>
      <c r="CG35" s="50" t="str">
        <f t="shared" si="237"/>
        <v/>
      </c>
      <c r="CH35" s="50" t="str">
        <f t="shared" si="237"/>
        <v/>
      </c>
      <c r="CI35" s="70" t="str">
        <f t="shared" si="237"/>
        <v/>
      </c>
      <c r="CJ35" s="47">
        <f t="shared" si="140"/>
        <v>0</v>
      </c>
      <c r="CK35" s="41" t="str">
        <f t="shared" ref="CK35:DD35" si="238">IF(E35="P",E40,"")</f>
        <v/>
      </c>
      <c r="CL35" s="39" t="str">
        <f t="shared" si="238"/>
        <v/>
      </c>
      <c r="CM35" s="39" t="str">
        <f t="shared" si="238"/>
        <v/>
      </c>
      <c r="CN35" s="39" t="str">
        <f t="shared" si="238"/>
        <v/>
      </c>
      <c r="CO35" s="39" t="str">
        <f t="shared" si="238"/>
        <v/>
      </c>
      <c r="CP35" s="39" t="str">
        <f t="shared" si="238"/>
        <v/>
      </c>
      <c r="CQ35" s="39" t="str">
        <f t="shared" si="238"/>
        <v/>
      </c>
      <c r="CR35" s="39" t="str">
        <f t="shared" si="238"/>
        <v/>
      </c>
      <c r="CS35" s="39" t="str">
        <f t="shared" si="238"/>
        <v/>
      </c>
      <c r="CT35" s="39" t="str">
        <f t="shared" si="238"/>
        <v/>
      </c>
      <c r="CU35" s="39" t="str">
        <f t="shared" si="238"/>
        <v/>
      </c>
      <c r="CV35" s="39" t="str">
        <f t="shared" si="238"/>
        <v/>
      </c>
      <c r="CW35" s="39" t="str">
        <f t="shared" si="238"/>
        <v/>
      </c>
      <c r="CX35" s="39" t="str">
        <f t="shared" si="238"/>
        <v/>
      </c>
      <c r="CY35" s="39" t="str">
        <f t="shared" si="238"/>
        <v/>
      </c>
      <c r="CZ35" s="39" t="str">
        <f t="shared" si="238"/>
        <v/>
      </c>
      <c r="DA35" s="39" t="str">
        <f t="shared" si="238"/>
        <v/>
      </c>
      <c r="DB35" s="39" t="str">
        <f t="shared" si="238"/>
        <v/>
      </c>
      <c r="DC35" s="39" t="str">
        <f t="shared" si="238"/>
        <v/>
      </c>
      <c r="DD35" s="70" t="str">
        <f t="shared" si="238"/>
        <v/>
      </c>
      <c r="DE35" s="47">
        <f t="shared" si="142"/>
        <v>0</v>
      </c>
      <c r="DG35" s="55">
        <f t="shared" si="143"/>
        <v>0</v>
      </c>
      <c r="DH35" s="50">
        <f t="shared" si="144"/>
        <v>0</v>
      </c>
      <c r="DI35" s="50">
        <f t="shared" si="145"/>
        <v>0</v>
      </c>
      <c r="DJ35" s="51">
        <f t="shared" si="146"/>
        <v>0</v>
      </c>
      <c r="DK35" s="59">
        <f>(SUM(DG35:DI35)/COUNT(E39:X39))</f>
        <v>0</v>
      </c>
      <c r="DL35" s="71">
        <f t="shared" si="166"/>
        <v>0</v>
      </c>
      <c r="DM35" s="66" t="e">
        <f t="shared" si="147"/>
        <v>#DIV/0!</v>
      </c>
      <c r="DN35" s="93">
        <f t="shared" si="148"/>
        <v>0</v>
      </c>
      <c r="DO35" s="67" t="e">
        <f t="shared" si="149"/>
        <v>#DIV/0!</v>
      </c>
      <c r="DP35" s="47">
        <f t="shared" si="150"/>
        <v>0</v>
      </c>
      <c r="DQ35" s="47">
        <f t="shared" si="151"/>
        <v>0</v>
      </c>
      <c r="DR35" s="47">
        <f t="shared" si="152"/>
        <v>0</v>
      </c>
      <c r="DS35" s="47" t="e">
        <f>SUM((DQ35/DJ35)-(D22))</f>
        <v>#DIV/0!</v>
      </c>
      <c r="DT35" s="47" t="e">
        <f>SUM((DR35/DJ35)-(D2))</f>
        <v>#DIV/0!</v>
      </c>
      <c r="DU35" s="78" t="e">
        <f t="shared" si="153"/>
        <v>#DIV/0!</v>
      </c>
      <c r="DW35" s="41" t="str">
        <f>IF(E35="J",SUM((E40)-(E20)),"")</f>
        <v/>
      </c>
      <c r="DX35" s="39" t="str">
        <f t="shared" ref="DX35:EP35" si="239">IF(F35="J",SUM((F40)-(F20)),"")</f>
        <v/>
      </c>
      <c r="DY35" s="39" t="str">
        <f t="shared" si="239"/>
        <v/>
      </c>
      <c r="DZ35" s="39" t="str">
        <f t="shared" si="239"/>
        <v/>
      </c>
      <c r="EA35" s="39" t="str">
        <f t="shared" si="239"/>
        <v/>
      </c>
      <c r="EB35" s="39" t="str">
        <f t="shared" si="239"/>
        <v/>
      </c>
      <c r="EC35" s="39" t="str">
        <f t="shared" si="239"/>
        <v/>
      </c>
      <c r="ED35" s="39" t="str">
        <f t="shared" si="239"/>
        <v/>
      </c>
      <c r="EE35" s="39" t="str">
        <f t="shared" si="239"/>
        <v/>
      </c>
      <c r="EF35" s="39" t="str">
        <f t="shared" si="239"/>
        <v/>
      </c>
      <c r="EG35" s="39" t="str">
        <f t="shared" si="239"/>
        <v/>
      </c>
      <c r="EH35" s="39" t="str">
        <f t="shared" si="239"/>
        <v/>
      </c>
      <c r="EI35" s="39" t="str">
        <f t="shared" si="239"/>
        <v/>
      </c>
      <c r="EJ35" s="39" t="str">
        <f t="shared" si="239"/>
        <v/>
      </c>
      <c r="EK35" s="39" t="str">
        <f t="shared" si="239"/>
        <v/>
      </c>
      <c r="EL35" s="39" t="str">
        <f t="shared" si="239"/>
        <v/>
      </c>
      <c r="EM35" s="39" t="str">
        <f t="shared" si="239"/>
        <v/>
      </c>
      <c r="EN35" s="39" t="str">
        <f t="shared" si="239"/>
        <v/>
      </c>
      <c r="EO35" s="39" t="str">
        <f t="shared" si="239"/>
        <v/>
      </c>
      <c r="EP35" s="40" t="str">
        <f t="shared" si="239"/>
        <v/>
      </c>
      <c r="EQ35" s="47">
        <f t="shared" si="155"/>
        <v>0</v>
      </c>
      <c r="ER35" s="41" t="str">
        <f>IF(E35="LJ",SUM((E40)-(E20)),"")</f>
        <v/>
      </c>
      <c r="ES35" s="39" t="str">
        <f t="shared" ref="ES35:FK35" si="240">IF(F35="LJ",SUM((F40)-(F20)),"")</f>
        <v/>
      </c>
      <c r="ET35" s="39" t="str">
        <f t="shared" si="240"/>
        <v/>
      </c>
      <c r="EU35" s="39" t="str">
        <f t="shared" si="240"/>
        <v/>
      </c>
      <c r="EV35" s="39" t="str">
        <f t="shared" si="240"/>
        <v/>
      </c>
      <c r="EW35" s="39" t="str">
        <f t="shared" si="240"/>
        <v/>
      </c>
      <c r="EX35" s="39" t="str">
        <f t="shared" si="240"/>
        <v/>
      </c>
      <c r="EY35" s="39" t="str">
        <f t="shared" si="240"/>
        <v/>
      </c>
      <c r="EZ35" s="39" t="str">
        <f t="shared" si="240"/>
        <v/>
      </c>
      <c r="FA35" s="39" t="str">
        <f t="shared" si="240"/>
        <v/>
      </c>
      <c r="FB35" s="39" t="str">
        <f t="shared" si="240"/>
        <v/>
      </c>
      <c r="FC35" s="39" t="str">
        <f t="shared" si="240"/>
        <v/>
      </c>
      <c r="FD35" s="39" t="str">
        <f t="shared" si="240"/>
        <v/>
      </c>
      <c r="FE35" s="39" t="str">
        <f t="shared" si="240"/>
        <v/>
      </c>
      <c r="FF35" s="39" t="str">
        <f t="shared" si="240"/>
        <v/>
      </c>
      <c r="FG35" s="39" t="str">
        <f t="shared" si="240"/>
        <v/>
      </c>
      <c r="FH35" s="39" t="str">
        <f t="shared" si="240"/>
        <v/>
      </c>
      <c r="FI35" s="39" t="str">
        <f t="shared" si="240"/>
        <v/>
      </c>
      <c r="FJ35" s="39" t="str">
        <f t="shared" si="240"/>
        <v/>
      </c>
      <c r="FK35" s="40" t="str">
        <f t="shared" si="240"/>
        <v/>
      </c>
      <c r="FL35" s="47">
        <f t="shared" si="157"/>
        <v>0</v>
      </c>
      <c r="FM35" s="41" t="str">
        <f t="shared" ref="FM35:GF35" si="241">IF(E35="B",E20,"")</f>
        <v/>
      </c>
      <c r="FN35" s="39" t="str">
        <f t="shared" si="241"/>
        <v/>
      </c>
      <c r="FO35" s="39" t="str">
        <f t="shared" si="241"/>
        <v/>
      </c>
      <c r="FP35" s="39" t="str">
        <f t="shared" si="241"/>
        <v/>
      </c>
      <c r="FQ35" s="39" t="str">
        <f t="shared" si="241"/>
        <v/>
      </c>
      <c r="FR35" s="39" t="str">
        <f t="shared" si="241"/>
        <v/>
      </c>
      <c r="FS35" s="39" t="str">
        <f t="shared" si="241"/>
        <v/>
      </c>
      <c r="FT35" s="39" t="str">
        <f t="shared" si="241"/>
        <v/>
      </c>
      <c r="FU35" s="39" t="str">
        <f t="shared" si="241"/>
        <v/>
      </c>
      <c r="FV35" s="39" t="str">
        <f t="shared" si="241"/>
        <v/>
      </c>
      <c r="FW35" s="39" t="str">
        <f t="shared" si="241"/>
        <v/>
      </c>
      <c r="FX35" s="50" t="str">
        <f t="shared" si="241"/>
        <v/>
      </c>
      <c r="FY35" s="50" t="str">
        <f t="shared" si="241"/>
        <v/>
      </c>
      <c r="FZ35" s="50" t="str">
        <f t="shared" si="241"/>
        <v/>
      </c>
      <c r="GA35" s="50" t="str">
        <f t="shared" si="241"/>
        <v/>
      </c>
      <c r="GB35" s="50" t="str">
        <f t="shared" si="241"/>
        <v/>
      </c>
      <c r="GC35" s="50" t="str">
        <f t="shared" si="241"/>
        <v/>
      </c>
      <c r="GD35" s="50" t="str">
        <f t="shared" si="241"/>
        <v/>
      </c>
      <c r="GE35" s="50" t="str">
        <f t="shared" si="241"/>
        <v/>
      </c>
      <c r="GF35" s="70" t="str">
        <f t="shared" si="241"/>
        <v/>
      </c>
      <c r="GG35" s="47">
        <f t="shared" si="159"/>
        <v>0</v>
      </c>
      <c r="GH35" s="41" t="str">
        <f t="shared" ref="GH35:HA35" si="242">IF(E35="P",E20,"")</f>
        <v/>
      </c>
      <c r="GI35" s="39" t="str">
        <f t="shared" si="242"/>
        <v/>
      </c>
      <c r="GJ35" s="39" t="str">
        <f t="shared" si="242"/>
        <v/>
      </c>
      <c r="GK35" s="39" t="str">
        <f t="shared" si="242"/>
        <v/>
      </c>
      <c r="GL35" s="39" t="str">
        <f t="shared" si="242"/>
        <v/>
      </c>
      <c r="GM35" s="39" t="str">
        <f t="shared" si="242"/>
        <v/>
      </c>
      <c r="GN35" s="39" t="str">
        <f t="shared" si="242"/>
        <v/>
      </c>
      <c r="GO35" s="39" t="str">
        <f t="shared" si="242"/>
        <v/>
      </c>
      <c r="GP35" s="39" t="str">
        <f t="shared" si="242"/>
        <v/>
      </c>
      <c r="GQ35" s="39" t="str">
        <f t="shared" si="242"/>
        <v/>
      </c>
      <c r="GR35" s="39" t="str">
        <f t="shared" si="242"/>
        <v/>
      </c>
      <c r="GS35" s="50" t="str">
        <f t="shared" si="242"/>
        <v/>
      </c>
      <c r="GT35" s="50" t="str">
        <f t="shared" si="242"/>
        <v/>
      </c>
      <c r="GU35" s="50" t="str">
        <f t="shared" si="242"/>
        <v/>
      </c>
      <c r="GV35" s="50" t="str">
        <f t="shared" si="242"/>
        <v/>
      </c>
      <c r="GW35" s="50" t="str">
        <f t="shared" si="242"/>
        <v/>
      </c>
      <c r="GX35" s="50" t="str">
        <f t="shared" si="242"/>
        <v/>
      </c>
      <c r="GY35" s="50" t="str">
        <f t="shared" si="242"/>
        <v/>
      </c>
      <c r="GZ35" s="50" t="str">
        <f t="shared" si="242"/>
        <v/>
      </c>
      <c r="HA35" s="70" t="str">
        <f t="shared" si="242"/>
        <v/>
      </c>
      <c r="HB35" s="47">
        <f t="shared" si="161"/>
        <v>0</v>
      </c>
    </row>
    <row r="36" spans="1:210" s="2" customFormat="1" ht="21.75" customHeight="1" thickBot="1">
      <c r="A36" s="270" t="str">
        <f ca="1">('Game Summary'!B36)</f>
        <v>2 fiddy</v>
      </c>
      <c r="B36" s="604" t="str">
        <f ca="1">('Game Summary'!C36)</f>
        <v>Ypsi Dazey</v>
      </c>
      <c r="C36" s="605"/>
      <c r="D36" s="606"/>
      <c r="E36" s="519" t="s">
        <v>172</v>
      </c>
      <c r="F36" s="520" t="s">
        <v>172</v>
      </c>
      <c r="G36" s="520"/>
      <c r="H36" s="520" t="s">
        <v>172</v>
      </c>
      <c r="I36" s="520"/>
      <c r="J36" s="520" t="s">
        <v>171</v>
      </c>
      <c r="K36" s="520" t="s">
        <v>172</v>
      </c>
      <c r="L36" s="520"/>
      <c r="M36" s="520"/>
      <c r="N36" s="520" t="s">
        <v>172</v>
      </c>
      <c r="O36" s="520"/>
      <c r="P36" s="218"/>
      <c r="Q36" s="231" t="s">
        <v>172</v>
      </c>
      <c r="R36" s="231" t="s">
        <v>172</v>
      </c>
      <c r="S36" s="231"/>
      <c r="T36" s="231" t="s">
        <v>172</v>
      </c>
      <c r="U36" s="231"/>
      <c r="V36" s="231" t="s">
        <v>171</v>
      </c>
      <c r="W36" s="231" t="s">
        <v>171</v>
      </c>
      <c r="X36" s="219" t="s">
        <v>171</v>
      </c>
      <c r="Z36" s="41" t="str">
        <f t="shared" ref="Z36:AS36" si="243">IF(E36="J",E40,"")</f>
        <v/>
      </c>
      <c r="AA36" s="39" t="str">
        <f t="shared" si="243"/>
        <v/>
      </c>
      <c r="AB36" s="39" t="str">
        <f t="shared" si="243"/>
        <v/>
      </c>
      <c r="AC36" s="39" t="str">
        <f t="shared" si="243"/>
        <v/>
      </c>
      <c r="AD36" s="39" t="str">
        <f t="shared" si="243"/>
        <v/>
      </c>
      <c r="AE36" s="39" t="str">
        <f t="shared" si="243"/>
        <v/>
      </c>
      <c r="AF36" s="39" t="str">
        <f t="shared" si="243"/>
        <v/>
      </c>
      <c r="AG36" s="39" t="str">
        <f t="shared" si="243"/>
        <v/>
      </c>
      <c r="AH36" s="39" t="str">
        <f t="shared" si="243"/>
        <v/>
      </c>
      <c r="AI36" s="39" t="str">
        <f t="shared" si="243"/>
        <v/>
      </c>
      <c r="AJ36" s="39" t="str">
        <f t="shared" si="243"/>
        <v/>
      </c>
      <c r="AK36" s="50" t="str">
        <f t="shared" si="243"/>
        <v/>
      </c>
      <c r="AL36" s="50" t="str">
        <f t="shared" si="243"/>
        <v/>
      </c>
      <c r="AM36" s="50" t="str">
        <f t="shared" si="243"/>
        <v/>
      </c>
      <c r="AN36" s="50" t="str">
        <f t="shared" si="243"/>
        <v/>
      </c>
      <c r="AO36" s="50" t="str">
        <f t="shared" si="243"/>
        <v/>
      </c>
      <c r="AP36" s="50" t="str">
        <f t="shared" si="243"/>
        <v/>
      </c>
      <c r="AQ36" s="50" t="str">
        <f t="shared" si="243"/>
        <v/>
      </c>
      <c r="AR36" s="50" t="str">
        <f t="shared" si="243"/>
        <v/>
      </c>
      <c r="AS36" s="70" t="str">
        <f t="shared" si="243"/>
        <v/>
      </c>
      <c r="AT36" s="47">
        <f t="shared" si="136"/>
        <v>0</v>
      </c>
      <c r="AU36" s="41" t="str">
        <f t="shared" ref="AU36:BN36" si="244">IF(E36="LJ",E40,"")</f>
        <v/>
      </c>
      <c r="AV36" s="39" t="str">
        <f t="shared" si="244"/>
        <v/>
      </c>
      <c r="AW36" s="39" t="str">
        <f t="shared" si="244"/>
        <v/>
      </c>
      <c r="AX36" s="39" t="str">
        <f t="shared" si="244"/>
        <v/>
      </c>
      <c r="AY36" s="39" t="str">
        <f t="shared" si="244"/>
        <v/>
      </c>
      <c r="AZ36" s="39" t="str">
        <f t="shared" si="244"/>
        <v/>
      </c>
      <c r="BA36" s="39" t="str">
        <f t="shared" si="244"/>
        <v/>
      </c>
      <c r="BB36" s="39" t="str">
        <f t="shared" si="244"/>
        <v/>
      </c>
      <c r="BC36" s="39" t="str">
        <f t="shared" si="244"/>
        <v/>
      </c>
      <c r="BD36" s="39" t="str">
        <f t="shared" si="244"/>
        <v/>
      </c>
      <c r="BE36" s="39" t="str">
        <f t="shared" si="244"/>
        <v/>
      </c>
      <c r="BF36" s="39" t="str">
        <f t="shared" si="244"/>
        <v/>
      </c>
      <c r="BG36" s="39" t="str">
        <f t="shared" si="244"/>
        <v/>
      </c>
      <c r="BH36" s="39" t="str">
        <f t="shared" si="244"/>
        <v/>
      </c>
      <c r="BI36" s="39" t="str">
        <f t="shared" si="244"/>
        <v/>
      </c>
      <c r="BJ36" s="39" t="str">
        <f t="shared" si="244"/>
        <v/>
      </c>
      <c r="BK36" s="39" t="str">
        <f t="shared" si="244"/>
        <v/>
      </c>
      <c r="BL36" s="39" t="str">
        <f t="shared" si="244"/>
        <v/>
      </c>
      <c r="BM36" s="39" t="str">
        <f t="shared" si="244"/>
        <v/>
      </c>
      <c r="BN36" s="40" t="str">
        <f t="shared" si="244"/>
        <v/>
      </c>
      <c r="BO36" s="47">
        <f t="shared" si="138"/>
        <v>0</v>
      </c>
      <c r="BP36" s="41">
        <f t="shared" ref="BP36:CI36" si="245">IF(E36="B",E40,"")</f>
        <v>0</v>
      </c>
      <c r="BQ36" s="39">
        <f t="shared" si="245"/>
        <v>0</v>
      </c>
      <c r="BR36" s="39" t="str">
        <f t="shared" si="245"/>
        <v/>
      </c>
      <c r="BS36" s="39">
        <f t="shared" si="245"/>
        <v>0</v>
      </c>
      <c r="BT36" s="39" t="str">
        <f t="shared" si="245"/>
        <v/>
      </c>
      <c r="BU36" s="39" t="str">
        <f t="shared" si="245"/>
        <v/>
      </c>
      <c r="BV36" s="39">
        <f t="shared" si="245"/>
        <v>0</v>
      </c>
      <c r="BW36" s="39" t="str">
        <f t="shared" si="245"/>
        <v/>
      </c>
      <c r="BX36" s="39" t="str">
        <f t="shared" si="245"/>
        <v/>
      </c>
      <c r="BY36" s="39">
        <f t="shared" si="245"/>
        <v>0</v>
      </c>
      <c r="BZ36" s="39" t="str">
        <f t="shared" si="245"/>
        <v/>
      </c>
      <c r="CA36" s="50" t="str">
        <f t="shared" si="245"/>
        <v/>
      </c>
      <c r="CB36" s="50">
        <f t="shared" si="245"/>
        <v>0</v>
      </c>
      <c r="CC36" s="50">
        <f t="shared" si="245"/>
        <v>0</v>
      </c>
      <c r="CD36" s="50" t="str">
        <f t="shared" si="245"/>
        <v/>
      </c>
      <c r="CE36" s="50">
        <f t="shared" si="245"/>
        <v>9</v>
      </c>
      <c r="CF36" s="50" t="str">
        <f t="shared" si="245"/>
        <v/>
      </c>
      <c r="CG36" s="50" t="str">
        <f t="shared" si="245"/>
        <v/>
      </c>
      <c r="CH36" s="50" t="str">
        <f t="shared" si="245"/>
        <v/>
      </c>
      <c r="CI36" s="70" t="str">
        <f t="shared" si="245"/>
        <v/>
      </c>
      <c r="CJ36" s="47">
        <f t="shared" si="140"/>
        <v>9</v>
      </c>
      <c r="CK36" s="41" t="str">
        <f t="shared" ref="CK36:DD36" si="246">IF(E36="P",E40,"")</f>
        <v/>
      </c>
      <c r="CL36" s="39" t="str">
        <f t="shared" si="246"/>
        <v/>
      </c>
      <c r="CM36" s="39" t="str">
        <f t="shared" si="246"/>
        <v/>
      </c>
      <c r="CN36" s="39" t="str">
        <f t="shared" si="246"/>
        <v/>
      </c>
      <c r="CO36" s="39" t="str">
        <f t="shared" si="246"/>
        <v/>
      </c>
      <c r="CP36" s="39">
        <f t="shared" si="246"/>
        <v>3</v>
      </c>
      <c r="CQ36" s="39" t="str">
        <f t="shared" si="246"/>
        <v/>
      </c>
      <c r="CR36" s="39" t="str">
        <f t="shared" si="246"/>
        <v/>
      </c>
      <c r="CS36" s="39" t="str">
        <f t="shared" si="246"/>
        <v/>
      </c>
      <c r="CT36" s="39" t="str">
        <f t="shared" si="246"/>
        <v/>
      </c>
      <c r="CU36" s="39" t="str">
        <f t="shared" si="246"/>
        <v/>
      </c>
      <c r="CV36" s="39" t="str">
        <f t="shared" si="246"/>
        <v/>
      </c>
      <c r="CW36" s="39" t="str">
        <f t="shared" si="246"/>
        <v/>
      </c>
      <c r="CX36" s="39" t="str">
        <f t="shared" si="246"/>
        <v/>
      </c>
      <c r="CY36" s="39" t="str">
        <f t="shared" si="246"/>
        <v/>
      </c>
      <c r="CZ36" s="39" t="str">
        <f t="shared" si="246"/>
        <v/>
      </c>
      <c r="DA36" s="39" t="str">
        <f t="shared" si="246"/>
        <v/>
      </c>
      <c r="DB36" s="39">
        <f t="shared" si="246"/>
        <v>4</v>
      </c>
      <c r="DC36" s="39">
        <f t="shared" si="246"/>
        <v>0</v>
      </c>
      <c r="DD36" s="40">
        <f t="shared" si="246"/>
        <v>0</v>
      </c>
      <c r="DE36" s="47">
        <f t="shared" si="142"/>
        <v>7</v>
      </c>
      <c r="DG36" s="55">
        <f t="shared" si="143"/>
        <v>0</v>
      </c>
      <c r="DH36" s="50">
        <f t="shared" si="144"/>
        <v>4</v>
      </c>
      <c r="DI36" s="50">
        <f t="shared" si="145"/>
        <v>8</v>
      </c>
      <c r="DJ36" s="51">
        <f t="shared" si="146"/>
        <v>12</v>
      </c>
      <c r="DK36" s="59">
        <f>(SUM(DG36:DI36)/COUNT(E39:X39))</f>
        <v>0.6</v>
      </c>
      <c r="DL36" s="71">
        <f t="shared" si="166"/>
        <v>0</v>
      </c>
      <c r="DM36" s="66" t="e">
        <f t="shared" si="147"/>
        <v>#DIV/0!</v>
      </c>
      <c r="DN36" s="93">
        <f t="shared" si="148"/>
        <v>0</v>
      </c>
      <c r="DO36" s="67" t="e">
        <f t="shared" si="149"/>
        <v>#DIV/0!</v>
      </c>
      <c r="DP36" s="47">
        <f t="shared" si="150"/>
        <v>0</v>
      </c>
      <c r="DQ36" s="47">
        <f t="shared" si="151"/>
        <v>16</v>
      </c>
      <c r="DR36" s="47">
        <f t="shared" si="152"/>
        <v>49</v>
      </c>
      <c r="DS36" s="47">
        <f>SUM((DQ36/DJ36)-(D22))</f>
        <v>3.3333333333333215E-2</v>
      </c>
      <c r="DT36" s="47">
        <f>SUM((DR36/DJ36)-(D2))</f>
        <v>1.2833333333333332</v>
      </c>
      <c r="DU36" s="78">
        <f t="shared" si="153"/>
        <v>-1.25</v>
      </c>
      <c r="DW36" s="41" t="str">
        <f>IF(E36="J",SUM((E40)-(E20)),"")</f>
        <v/>
      </c>
      <c r="DX36" s="39" t="str">
        <f t="shared" ref="DX36:EP36" si="247">IF(F36="J",SUM((F40)-(F20)),"")</f>
        <v/>
      </c>
      <c r="DY36" s="39" t="str">
        <f t="shared" si="247"/>
        <v/>
      </c>
      <c r="DZ36" s="39" t="str">
        <f t="shared" si="247"/>
        <v/>
      </c>
      <c r="EA36" s="39" t="str">
        <f t="shared" si="247"/>
        <v/>
      </c>
      <c r="EB36" s="39" t="str">
        <f t="shared" si="247"/>
        <v/>
      </c>
      <c r="EC36" s="39" t="str">
        <f t="shared" si="247"/>
        <v/>
      </c>
      <c r="ED36" s="39" t="str">
        <f t="shared" si="247"/>
        <v/>
      </c>
      <c r="EE36" s="39" t="str">
        <f t="shared" si="247"/>
        <v/>
      </c>
      <c r="EF36" s="39" t="str">
        <f t="shared" si="247"/>
        <v/>
      </c>
      <c r="EG36" s="39" t="str">
        <f t="shared" si="247"/>
        <v/>
      </c>
      <c r="EH36" s="39" t="str">
        <f t="shared" si="247"/>
        <v/>
      </c>
      <c r="EI36" s="39" t="str">
        <f t="shared" si="247"/>
        <v/>
      </c>
      <c r="EJ36" s="39" t="str">
        <f t="shared" si="247"/>
        <v/>
      </c>
      <c r="EK36" s="39" t="str">
        <f t="shared" si="247"/>
        <v/>
      </c>
      <c r="EL36" s="39" t="str">
        <f t="shared" si="247"/>
        <v/>
      </c>
      <c r="EM36" s="39" t="str">
        <f t="shared" si="247"/>
        <v/>
      </c>
      <c r="EN36" s="39" t="str">
        <f t="shared" si="247"/>
        <v/>
      </c>
      <c r="EO36" s="39" t="str">
        <f t="shared" si="247"/>
        <v/>
      </c>
      <c r="EP36" s="40" t="str">
        <f t="shared" si="247"/>
        <v/>
      </c>
      <c r="EQ36" s="47">
        <f t="shared" si="155"/>
        <v>0</v>
      </c>
      <c r="ER36" s="41" t="str">
        <f>IF(E36="LJ",SUM((E40)-(E20)),"")</f>
        <v/>
      </c>
      <c r="ES36" s="39" t="str">
        <f t="shared" ref="ES36:FK36" si="248">IF(F36="LJ",SUM((F40)-(F20)),"")</f>
        <v/>
      </c>
      <c r="ET36" s="39" t="str">
        <f t="shared" si="248"/>
        <v/>
      </c>
      <c r="EU36" s="39" t="str">
        <f t="shared" si="248"/>
        <v/>
      </c>
      <c r="EV36" s="39" t="str">
        <f t="shared" si="248"/>
        <v/>
      </c>
      <c r="EW36" s="39" t="str">
        <f t="shared" si="248"/>
        <v/>
      </c>
      <c r="EX36" s="39" t="str">
        <f t="shared" si="248"/>
        <v/>
      </c>
      <c r="EY36" s="39" t="str">
        <f t="shared" si="248"/>
        <v/>
      </c>
      <c r="EZ36" s="39" t="str">
        <f t="shared" si="248"/>
        <v/>
      </c>
      <c r="FA36" s="39" t="str">
        <f t="shared" si="248"/>
        <v/>
      </c>
      <c r="FB36" s="39" t="str">
        <f t="shared" si="248"/>
        <v/>
      </c>
      <c r="FC36" s="39" t="str">
        <f t="shared" si="248"/>
        <v/>
      </c>
      <c r="FD36" s="39" t="str">
        <f t="shared" si="248"/>
        <v/>
      </c>
      <c r="FE36" s="39" t="str">
        <f t="shared" si="248"/>
        <v/>
      </c>
      <c r="FF36" s="39" t="str">
        <f t="shared" si="248"/>
        <v/>
      </c>
      <c r="FG36" s="39" t="str">
        <f t="shared" si="248"/>
        <v/>
      </c>
      <c r="FH36" s="39" t="str">
        <f t="shared" si="248"/>
        <v/>
      </c>
      <c r="FI36" s="39" t="str">
        <f t="shared" si="248"/>
        <v/>
      </c>
      <c r="FJ36" s="39" t="str">
        <f t="shared" si="248"/>
        <v/>
      </c>
      <c r="FK36" s="40" t="str">
        <f t="shared" si="248"/>
        <v/>
      </c>
      <c r="FL36" s="47">
        <f t="shared" si="157"/>
        <v>0</v>
      </c>
      <c r="FM36" s="41">
        <f t="shared" ref="FM36:GF36" si="249">IF(E36="B",E20,"")</f>
        <v>15</v>
      </c>
      <c r="FN36" s="39">
        <f t="shared" si="249"/>
        <v>1</v>
      </c>
      <c r="FO36" s="39" t="str">
        <f t="shared" si="249"/>
        <v/>
      </c>
      <c r="FP36" s="39">
        <f t="shared" si="249"/>
        <v>0</v>
      </c>
      <c r="FQ36" s="39" t="str">
        <f t="shared" si="249"/>
        <v/>
      </c>
      <c r="FR36" s="39" t="str">
        <f t="shared" si="249"/>
        <v/>
      </c>
      <c r="FS36" s="39">
        <f t="shared" si="249"/>
        <v>9</v>
      </c>
      <c r="FT36" s="39" t="str">
        <f t="shared" si="249"/>
        <v/>
      </c>
      <c r="FU36" s="39" t="str">
        <f t="shared" si="249"/>
        <v/>
      </c>
      <c r="FV36" s="39">
        <f t="shared" si="249"/>
        <v>4</v>
      </c>
      <c r="FW36" s="39" t="str">
        <f t="shared" si="249"/>
        <v/>
      </c>
      <c r="FX36" s="50" t="str">
        <f t="shared" si="249"/>
        <v/>
      </c>
      <c r="FY36" s="50">
        <f t="shared" si="249"/>
        <v>9</v>
      </c>
      <c r="FZ36" s="50">
        <f t="shared" si="249"/>
        <v>2</v>
      </c>
      <c r="GA36" s="50" t="str">
        <f t="shared" si="249"/>
        <v/>
      </c>
      <c r="GB36" s="50">
        <f t="shared" si="249"/>
        <v>0</v>
      </c>
      <c r="GC36" s="50" t="str">
        <f t="shared" si="249"/>
        <v/>
      </c>
      <c r="GD36" s="50" t="str">
        <f t="shared" si="249"/>
        <v/>
      </c>
      <c r="GE36" s="50" t="str">
        <f t="shared" si="249"/>
        <v/>
      </c>
      <c r="GF36" s="70" t="str">
        <f t="shared" si="249"/>
        <v/>
      </c>
      <c r="GG36" s="47">
        <f t="shared" si="159"/>
        <v>40</v>
      </c>
      <c r="GH36" s="41" t="str">
        <f t="shared" ref="GH36:HA36" si="250">IF(E36="P",E20,"")</f>
        <v/>
      </c>
      <c r="GI36" s="39" t="str">
        <f t="shared" si="250"/>
        <v/>
      </c>
      <c r="GJ36" s="39" t="str">
        <f t="shared" si="250"/>
        <v/>
      </c>
      <c r="GK36" s="39" t="str">
        <f t="shared" si="250"/>
        <v/>
      </c>
      <c r="GL36" s="39" t="str">
        <f t="shared" si="250"/>
        <v/>
      </c>
      <c r="GM36" s="39">
        <f t="shared" si="250"/>
        <v>0</v>
      </c>
      <c r="GN36" s="39" t="str">
        <f t="shared" si="250"/>
        <v/>
      </c>
      <c r="GO36" s="39" t="str">
        <f t="shared" si="250"/>
        <v/>
      </c>
      <c r="GP36" s="39" t="str">
        <f t="shared" si="250"/>
        <v/>
      </c>
      <c r="GQ36" s="39" t="str">
        <f t="shared" si="250"/>
        <v/>
      </c>
      <c r="GR36" s="39" t="str">
        <f t="shared" si="250"/>
        <v/>
      </c>
      <c r="GS36" s="50" t="str">
        <f t="shared" si="250"/>
        <v/>
      </c>
      <c r="GT36" s="50" t="str">
        <f t="shared" si="250"/>
        <v/>
      </c>
      <c r="GU36" s="50" t="str">
        <f t="shared" si="250"/>
        <v/>
      </c>
      <c r="GV36" s="50" t="str">
        <f t="shared" si="250"/>
        <v/>
      </c>
      <c r="GW36" s="50" t="str">
        <f t="shared" si="250"/>
        <v/>
      </c>
      <c r="GX36" s="50" t="str">
        <f t="shared" si="250"/>
        <v/>
      </c>
      <c r="GY36" s="50">
        <f t="shared" si="250"/>
        <v>9</v>
      </c>
      <c r="GZ36" s="50">
        <f t="shared" si="250"/>
        <v>0</v>
      </c>
      <c r="HA36" s="70">
        <f t="shared" si="250"/>
        <v>0</v>
      </c>
      <c r="HB36" s="47">
        <f t="shared" si="161"/>
        <v>9</v>
      </c>
    </row>
    <row r="37" spans="1:210" s="2" customFormat="1" ht="21.75" customHeight="1" thickBot="1">
      <c r="A37" s="531" t="s">
        <v>131</v>
      </c>
      <c r="B37" s="604" t="str">
        <f ca="1">('Game Summary'!C37)</f>
        <v>Seoul Slayer</v>
      </c>
      <c r="C37" s="605"/>
      <c r="D37" s="606"/>
      <c r="E37" s="230"/>
      <c r="F37" s="218"/>
      <c r="G37" s="218"/>
      <c r="H37" s="218"/>
      <c r="I37" s="218"/>
      <c r="J37" s="218"/>
      <c r="K37" s="218"/>
      <c r="L37" s="218"/>
      <c r="M37" s="218"/>
      <c r="N37" s="218"/>
      <c r="O37" s="218"/>
      <c r="P37" s="218"/>
      <c r="Q37" s="231"/>
      <c r="R37" s="231"/>
      <c r="S37" s="231"/>
      <c r="T37" s="231"/>
      <c r="U37" s="231"/>
      <c r="V37" s="231"/>
      <c r="W37" s="231"/>
      <c r="X37" s="219"/>
      <c r="Z37" s="41" t="str">
        <f t="shared" ref="Z37:AE37" si="251">IF(E37="J",E40,"")</f>
        <v/>
      </c>
      <c r="AA37" s="39" t="str">
        <f t="shared" si="251"/>
        <v/>
      </c>
      <c r="AB37" s="39" t="str">
        <f t="shared" si="251"/>
        <v/>
      </c>
      <c r="AC37" s="39" t="str">
        <f t="shared" si="251"/>
        <v/>
      </c>
      <c r="AD37" s="39" t="str">
        <f t="shared" si="251"/>
        <v/>
      </c>
      <c r="AE37" s="39" t="str">
        <f t="shared" si="251"/>
        <v/>
      </c>
      <c r="AF37" s="39" t="str">
        <f t="shared" ref="AF37:AS37" si="252">IF(K37="J",K40,"")</f>
        <v/>
      </c>
      <c r="AG37" s="39" t="str">
        <f t="shared" si="252"/>
        <v/>
      </c>
      <c r="AH37" s="39" t="str">
        <f t="shared" si="252"/>
        <v/>
      </c>
      <c r="AI37" s="39" t="str">
        <f t="shared" si="252"/>
        <v/>
      </c>
      <c r="AJ37" s="39" t="str">
        <f t="shared" si="252"/>
        <v/>
      </c>
      <c r="AK37" s="50" t="str">
        <f t="shared" si="252"/>
        <v/>
      </c>
      <c r="AL37" s="50" t="str">
        <f t="shared" si="252"/>
        <v/>
      </c>
      <c r="AM37" s="50" t="str">
        <f t="shared" si="252"/>
        <v/>
      </c>
      <c r="AN37" s="50" t="str">
        <f t="shared" si="252"/>
        <v/>
      </c>
      <c r="AO37" s="50" t="str">
        <f t="shared" si="252"/>
        <v/>
      </c>
      <c r="AP37" s="50" t="str">
        <f t="shared" si="252"/>
        <v/>
      </c>
      <c r="AQ37" s="50" t="str">
        <f t="shared" si="252"/>
        <v/>
      </c>
      <c r="AR37" s="50" t="str">
        <f t="shared" si="252"/>
        <v/>
      </c>
      <c r="AS37" s="70" t="str">
        <f t="shared" si="252"/>
        <v/>
      </c>
      <c r="AT37" s="47">
        <f t="shared" si="136"/>
        <v>0</v>
      </c>
      <c r="AU37" s="41" t="str">
        <f t="shared" ref="AU37:AZ37" si="253">IF(E37="LJ",E40,"")</f>
        <v/>
      </c>
      <c r="AV37" s="39" t="str">
        <f t="shared" si="253"/>
        <v/>
      </c>
      <c r="AW37" s="39" t="str">
        <f t="shared" si="253"/>
        <v/>
      </c>
      <c r="AX37" s="39" t="str">
        <f t="shared" si="253"/>
        <v/>
      </c>
      <c r="AY37" s="39" t="str">
        <f t="shared" si="253"/>
        <v/>
      </c>
      <c r="AZ37" s="39" t="str">
        <f t="shared" si="253"/>
        <v/>
      </c>
      <c r="BA37" s="39" t="str">
        <f t="shared" ref="BA37:BN37" si="254">IF(K37="LJ",K40,"")</f>
        <v/>
      </c>
      <c r="BB37" s="39" t="str">
        <f t="shared" si="254"/>
        <v/>
      </c>
      <c r="BC37" s="39" t="str">
        <f t="shared" si="254"/>
        <v/>
      </c>
      <c r="BD37" s="39" t="str">
        <f t="shared" si="254"/>
        <v/>
      </c>
      <c r="BE37" s="39" t="str">
        <f t="shared" si="254"/>
        <v/>
      </c>
      <c r="BF37" s="39" t="str">
        <f t="shared" si="254"/>
        <v/>
      </c>
      <c r="BG37" s="39" t="str">
        <f t="shared" si="254"/>
        <v/>
      </c>
      <c r="BH37" s="39" t="str">
        <f t="shared" si="254"/>
        <v/>
      </c>
      <c r="BI37" s="39" t="str">
        <f t="shared" si="254"/>
        <v/>
      </c>
      <c r="BJ37" s="39" t="str">
        <f t="shared" si="254"/>
        <v/>
      </c>
      <c r="BK37" s="39" t="str">
        <f t="shared" si="254"/>
        <v/>
      </c>
      <c r="BL37" s="39" t="str">
        <f t="shared" si="254"/>
        <v/>
      </c>
      <c r="BM37" s="39" t="str">
        <f t="shared" si="254"/>
        <v/>
      </c>
      <c r="BN37" s="40" t="str">
        <f t="shared" si="254"/>
        <v/>
      </c>
      <c r="BO37" s="47">
        <f t="shared" si="138"/>
        <v>0</v>
      </c>
      <c r="BP37" s="41" t="str">
        <f t="shared" ref="BP37:CI37" si="255">IF(E37="B",E40,"")</f>
        <v/>
      </c>
      <c r="BQ37" s="39" t="str">
        <f t="shared" si="255"/>
        <v/>
      </c>
      <c r="BR37" s="39" t="str">
        <f t="shared" si="255"/>
        <v/>
      </c>
      <c r="BS37" s="39" t="str">
        <f t="shared" si="255"/>
        <v/>
      </c>
      <c r="BT37" s="39" t="str">
        <f t="shared" si="255"/>
        <v/>
      </c>
      <c r="BU37" s="39" t="str">
        <f t="shared" si="255"/>
        <v/>
      </c>
      <c r="BV37" s="39" t="str">
        <f t="shared" si="255"/>
        <v/>
      </c>
      <c r="BW37" s="39" t="str">
        <f t="shared" si="255"/>
        <v/>
      </c>
      <c r="BX37" s="39" t="str">
        <f t="shared" si="255"/>
        <v/>
      </c>
      <c r="BY37" s="39" t="str">
        <f t="shared" si="255"/>
        <v/>
      </c>
      <c r="BZ37" s="39" t="str">
        <f t="shared" si="255"/>
        <v/>
      </c>
      <c r="CA37" s="50" t="str">
        <f t="shared" si="255"/>
        <v/>
      </c>
      <c r="CB37" s="50" t="str">
        <f t="shared" si="255"/>
        <v/>
      </c>
      <c r="CC37" s="50" t="str">
        <f t="shared" si="255"/>
        <v/>
      </c>
      <c r="CD37" s="50" t="str">
        <f t="shared" si="255"/>
        <v/>
      </c>
      <c r="CE37" s="50" t="str">
        <f t="shared" si="255"/>
        <v/>
      </c>
      <c r="CF37" s="50" t="str">
        <f t="shared" si="255"/>
        <v/>
      </c>
      <c r="CG37" s="50" t="str">
        <f t="shared" si="255"/>
        <v/>
      </c>
      <c r="CH37" s="50" t="str">
        <f t="shared" si="255"/>
        <v/>
      </c>
      <c r="CI37" s="70" t="str">
        <f t="shared" si="255"/>
        <v/>
      </c>
      <c r="CJ37" s="47">
        <f t="shared" si="140"/>
        <v>0</v>
      </c>
      <c r="CK37" s="41" t="str">
        <f t="shared" ref="CK37:DD37" si="256">IF(E37="P",E40,"")</f>
        <v/>
      </c>
      <c r="CL37" s="39" t="str">
        <f t="shared" si="256"/>
        <v/>
      </c>
      <c r="CM37" s="39" t="str">
        <f t="shared" si="256"/>
        <v/>
      </c>
      <c r="CN37" s="39" t="str">
        <f t="shared" si="256"/>
        <v/>
      </c>
      <c r="CO37" s="39" t="str">
        <f t="shared" si="256"/>
        <v/>
      </c>
      <c r="CP37" s="39" t="str">
        <f t="shared" si="256"/>
        <v/>
      </c>
      <c r="CQ37" s="39" t="str">
        <f t="shared" si="256"/>
        <v/>
      </c>
      <c r="CR37" s="39" t="str">
        <f t="shared" si="256"/>
        <v/>
      </c>
      <c r="CS37" s="39" t="str">
        <f t="shared" si="256"/>
        <v/>
      </c>
      <c r="CT37" s="39" t="str">
        <f t="shared" si="256"/>
        <v/>
      </c>
      <c r="CU37" s="39" t="str">
        <f t="shared" si="256"/>
        <v/>
      </c>
      <c r="CV37" s="39" t="str">
        <f t="shared" si="256"/>
        <v/>
      </c>
      <c r="CW37" s="39" t="str">
        <f t="shared" si="256"/>
        <v/>
      </c>
      <c r="CX37" s="39" t="str">
        <f t="shared" si="256"/>
        <v/>
      </c>
      <c r="CY37" s="39" t="str">
        <f t="shared" si="256"/>
        <v/>
      </c>
      <c r="CZ37" s="39" t="str">
        <f t="shared" si="256"/>
        <v/>
      </c>
      <c r="DA37" s="39" t="str">
        <f t="shared" si="256"/>
        <v/>
      </c>
      <c r="DB37" s="39" t="str">
        <f t="shared" si="256"/>
        <v/>
      </c>
      <c r="DC37" s="39" t="str">
        <f t="shared" si="256"/>
        <v/>
      </c>
      <c r="DD37" s="70" t="str">
        <f t="shared" si="256"/>
        <v/>
      </c>
      <c r="DE37" s="47">
        <f t="shared" si="142"/>
        <v>0</v>
      </c>
      <c r="DG37" s="53">
        <f t="shared" si="143"/>
        <v>0</v>
      </c>
      <c r="DH37" s="54">
        <f t="shared" si="144"/>
        <v>0</v>
      </c>
      <c r="DI37" s="54">
        <f t="shared" si="145"/>
        <v>0</v>
      </c>
      <c r="DJ37" s="52">
        <f>SUM(DH37+DH37)</f>
        <v>0</v>
      </c>
      <c r="DK37" s="59">
        <f>(SUM(DG37:DI37)/COUNT(E39:X39))</f>
        <v>0</v>
      </c>
      <c r="DL37" s="71">
        <f t="shared" si="166"/>
        <v>0</v>
      </c>
      <c r="DM37" s="66" t="e">
        <f t="shared" si="147"/>
        <v>#DIV/0!</v>
      </c>
      <c r="DN37" s="93">
        <f t="shared" si="148"/>
        <v>0</v>
      </c>
      <c r="DO37" s="67" t="e">
        <f t="shared" si="149"/>
        <v>#DIV/0!</v>
      </c>
      <c r="DP37" s="47">
        <f t="shared" si="150"/>
        <v>0</v>
      </c>
      <c r="DQ37" s="47">
        <f t="shared" si="151"/>
        <v>0</v>
      </c>
      <c r="DR37" s="47">
        <f t="shared" si="152"/>
        <v>0</v>
      </c>
      <c r="DS37" s="47" t="e">
        <f>SUM((DQ37/DJ37)-(D22))</f>
        <v>#DIV/0!</v>
      </c>
      <c r="DT37" s="47" t="e">
        <f>SUM((DR37/DJ37)-(D2))</f>
        <v>#DIV/0!</v>
      </c>
      <c r="DU37" s="78" t="e">
        <f t="shared" si="153"/>
        <v>#DIV/0!</v>
      </c>
      <c r="DW37" s="41" t="str">
        <f>IF(E37="J",SUM((E40)-(E20)),"")</f>
        <v/>
      </c>
      <c r="DX37" s="39" t="str">
        <f t="shared" ref="DX37:EP37" si="257">IF(F37="J",SUM((F40)-(F20)),"")</f>
        <v/>
      </c>
      <c r="DY37" s="39" t="str">
        <f t="shared" si="257"/>
        <v/>
      </c>
      <c r="DZ37" s="39" t="str">
        <f t="shared" si="257"/>
        <v/>
      </c>
      <c r="EA37" s="39" t="str">
        <f t="shared" si="257"/>
        <v/>
      </c>
      <c r="EB37" s="39" t="str">
        <f t="shared" si="257"/>
        <v/>
      </c>
      <c r="EC37" s="39" t="str">
        <f t="shared" si="257"/>
        <v/>
      </c>
      <c r="ED37" s="39" t="str">
        <f t="shared" si="257"/>
        <v/>
      </c>
      <c r="EE37" s="39" t="str">
        <f t="shared" si="257"/>
        <v/>
      </c>
      <c r="EF37" s="39" t="str">
        <f t="shared" si="257"/>
        <v/>
      </c>
      <c r="EG37" s="39" t="str">
        <f t="shared" si="257"/>
        <v/>
      </c>
      <c r="EH37" s="39" t="str">
        <f t="shared" si="257"/>
        <v/>
      </c>
      <c r="EI37" s="39" t="str">
        <f t="shared" si="257"/>
        <v/>
      </c>
      <c r="EJ37" s="39" t="str">
        <f t="shared" si="257"/>
        <v/>
      </c>
      <c r="EK37" s="39" t="str">
        <f t="shared" si="257"/>
        <v/>
      </c>
      <c r="EL37" s="39" t="str">
        <f t="shared" si="257"/>
        <v/>
      </c>
      <c r="EM37" s="39" t="str">
        <f t="shared" si="257"/>
        <v/>
      </c>
      <c r="EN37" s="39" t="str">
        <f t="shared" si="257"/>
        <v/>
      </c>
      <c r="EO37" s="39" t="str">
        <f t="shared" si="257"/>
        <v/>
      </c>
      <c r="EP37" s="40" t="str">
        <f t="shared" si="257"/>
        <v/>
      </c>
      <c r="EQ37" s="47">
        <f t="shared" si="155"/>
        <v>0</v>
      </c>
      <c r="ER37" s="41" t="str">
        <f>IF(E37="LJ",SUM((E40)-(E20)),"")</f>
        <v/>
      </c>
      <c r="ES37" s="39" t="str">
        <f t="shared" ref="ES37:FK37" si="258">IF(F37="LJ",SUM((F40)-(F20)),"")</f>
        <v/>
      </c>
      <c r="ET37" s="39" t="str">
        <f t="shared" si="258"/>
        <v/>
      </c>
      <c r="EU37" s="39" t="str">
        <f t="shared" si="258"/>
        <v/>
      </c>
      <c r="EV37" s="39" t="str">
        <f t="shared" si="258"/>
        <v/>
      </c>
      <c r="EW37" s="39" t="str">
        <f t="shared" si="258"/>
        <v/>
      </c>
      <c r="EX37" s="39" t="str">
        <f t="shared" si="258"/>
        <v/>
      </c>
      <c r="EY37" s="39" t="str">
        <f t="shared" si="258"/>
        <v/>
      </c>
      <c r="EZ37" s="39" t="str">
        <f t="shared" si="258"/>
        <v/>
      </c>
      <c r="FA37" s="39" t="str">
        <f t="shared" si="258"/>
        <v/>
      </c>
      <c r="FB37" s="39" t="str">
        <f t="shared" si="258"/>
        <v/>
      </c>
      <c r="FC37" s="39" t="str">
        <f t="shared" si="258"/>
        <v/>
      </c>
      <c r="FD37" s="39" t="str">
        <f t="shared" si="258"/>
        <v/>
      </c>
      <c r="FE37" s="39" t="str">
        <f t="shared" si="258"/>
        <v/>
      </c>
      <c r="FF37" s="39" t="str">
        <f t="shared" si="258"/>
        <v/>
      </c>
      <c r="FG37" s="39" t="str">
        <f t="shared" si="258"/>
        <v/>
      </c>
      <c r="FH37" s="39" t="str">
        <f t="shared" si="258"/>
        <v/>
      </c>
      <c r="FI37" s="39" t="str">
        <f t="shared" si="258"/>
        <v/>
      </c>
      <c r="FJ37" s="39" t="str">
        <f t="shared" si="258"/>
        <v/>
      </c>
      <c r="FK37" s="40" t="str">
        <f t="shared" si="258"/>
        <v/>
      </c>
      <c r="FL37" s="47">
        <f t="shared" si="157"/>
        <v>0</v>
      </c>
      <c r="FM37" s="41" t="str">
        <f t="shared" ref="FM37:GF37" si="259">IF(E37="B",E20,"")</f>
        <v/>
      </c>
      <c r="FN37" s="39" t="str">
        <f t="shared" si="259"/>
        <v/>
      </c>
      <c r="FO37" s="39" t="str">
        <f t="shared" si="259"/>
        <v/>
      </c>
      <c r="FP37" s="39" t="str">
        <f t="shared" si="259"/>
        <v/>
      </c>
      <c r="FQ37" s="39" t="str">
        <f t="shared" si="259"/>
        <v/>
      </c>
      <c r="FR37" s="39" t="str">
        <f t="shared" si="259"/>
        <v/>
      </c>
      <c r="FS37" s="39" t="str">
        <f t="shared" si="259"/>
        <v/>
      </c>
      <c r="FT37" s="39" t="str">
        <f t="shared" si="259"/>
        <v/>
      </c>
      <c r="FU37" s="39" t="str">
        <f t="shared" si="259"/>
        <v/>
      </c>
      <c r="FV37" s="39" t="str">
        <f t="shared" si="259"/>
        <v/>
      </c>
      <c r="FW37" s="39" t="str">
        <f t="shared" si="259"/>
        <v/>
      </c>
      <c r="FX37" s="50" t="str">
        <f t="shared" si="259"/>
        <v/>
      </c>
      <c r="FY37" s="50" t="str">
        <f t="shared" si="259"/>
        <v/>
      </c>
      <c r="FZ37" s="50" t="str">
        <f t="shared" si="259"/>
        <v/>
      </c>
      <c r="GA37" s="50" t="str">
        <f t="shared" si="259"/>
        <v/>
      </c>
      <c r="GB37" s="50" t="str">
        <f t="shared" si="259"/>
        <v/>
      </c>
      <c r="GC37" s="50" t="str">
        <f t="shared" si="259"/>
        <v/>
      </c>
      <c r="GD37" s="50" t="str">
        <f t="shared" si="259"/>
        <v/>
      </c>
      <c r="GE37" s="50" t="str">
        <f t="shared" si="259"/>
        <v/>
      </c>
      <c r="GF37" s="70" t="str">
        <f t="shared" si="259"/>
        <v/>
      </c>
      <c r="GG37" s="47">
        <f t="shared" si="159"/>
        <v>0</v>
      </c>
      <c r="GH37" s="41" t="str">
        <f t="shared" ref="GH37:HA37" si="260">IF(E37="P",E20,"")</f>
        <v/>
      </c>
      <c r="GI37" s="39" t="str">
        <f t="shared" si="260"/>
        <v/>
      </c>
      <c r="GJ37" s="39" t="str">
        <f t="shared" si="260"/>
        <v/>
      </c>
      <c r="GK37" s="39" t="str">
        <f t="shared" si="260"/>
        <v/>
      </c>
      <c r="GL37" s="39" t="str">
        <f t="shared" si="260"/>
        <v/>
      </c>
      <c r="GM37" s="39" t="str">
        <f t="shared" si="260"/>
        <v/>
      </c>
      <c r="GN37" s="39" t="str">
        <f t="shared" si="260"/>
        <v/>
      </c>
      <c r="GO37" s="39" t="str">
        <f t="shared" si="260"/>
        <v/>
      </c>
      <c r="GP37" s="39" t="str">
        <f t="shared" si="260"/>
        <v/>
      </c>
      <c r="GQ37" s="39" t="str">
        <f t="shared" si="260"/>
        <v/>
      </c>
      <c r="GR37" s="39" t="str">
        <f t="shared" si="260"/>
        <v/>
      </c>
      <c r="GS37" s="50" t="str">
        <f t="shared" si="260"/>
        <v/>
      </c>
      <c r="GT37" s="50" t="str">
        <f t="shared" si="260"/>
        <v/>
      </c>
      <c r="GU37" s="50" t="str">
        <f t="shared" si="260"/>
        <v/>
      </c>
      <c r="GV37" s="50" t="str">
        <f t="shared" si="260"/>
        <v/>
      </c>
      <c r="GW37" s="50" t="str">
        <f t="shared" si="260"/>
        <v/>
      </c>
      <c r="GX37" s="50" t="str">
        <f t="shared" si="260"/>
        <v/>
      </c>
      <c r="GY37" s="50" t="str">
        <f t="shared" si="260"/>
        <v/>
      </c>
      <c r="GZ37" s="50" t="str">
        <f t="shared" si="260"/>
        <v/>
      </c>
      <c r="HA37" s="70" t="str">
        <f t="shared" si="260"/>
        <v/>
      </c>
      <c r="HB37" s="47">
        <f t="shared" si="161"/>
        <v>0</v>
      </c>
    </row>
    <row r="38" spans="1:210" s="2" customFormat="1" ht="21.75" customHeight="1" thickBot="1">
      <c r="A38" s="539" t="str">
        <f ca="1">('Game Summary'!B38)</f>
        <v>NO2</v>
      </c>
      <c r="B38" s="601" t="str">
        <f ca="1">('Game Summary'!C38)</f>
        <v>Cool Whip</v>
      </c>
      <c r="C38" s="602"/>
      <c r="D38" s="603"/>
      <c r="E38" s="243"/>
      <c r="F38" s="244"/>
      <c r="G38" s="244" t="s">
        <v>172</v>
      </c>
      <c r="H38" s="244"/>
      <c r="I38" s="244"/>
      <c r="J38" s="244" t="s">
        <v>172</v>
      </c>
      <c r="K38" s="244" t="s">
        <v>172</v>
      </c>
      <c r="L38" s="244"/>
      <c r="M38" s="244"/>
      <c r="N38" s="244"/>
      <c r="O38" s="244"/>
      <c r="P38" s="244" t="s">
        <v>172</v>
      </c>
      <c r="Q38" s="245"/>
      <c r="R38" s="245"/>
      <c r="S38" s="245"/>
      <c r="T38" s="245"/>
      <c r="U38" s="245"/>
      <c r="V38" s="245" t="s">
        <v>172</v>
      </c>
      <c r="W38" s="245"/>
      <c r="X38" s="516"/>
      <c r="Z38" s="42" t="str">
        <f t="shared" ref="Z38:AE38" si="261">IF(E38="J",E40,"")</f>
        <v/>
      </c>
      <c r="AA38" s="43" t="str">
        <f t="shared" si="261"/>
        <v/>
      </c>
      <c r="AB38" s="43" t="str">
        <f t="shared" si="261"/>
        <v/>
      </c>
      <c r="AC38" s="43" t="str">
        <f t="shared" si="261"/>
        <v/>
      </c>
      <c r="AD38" s="43" t="str">
        <f t="shared" si="261"/>
        <v/>
      </c>
      <c r="AE38" s="43" t="str">
        <f t="shared" si="261"/>
        <v/>
      </c>
      <c r="AF38" s="43" t="str">
        <f t="shared" ref="AF38:AS38" si="262">IF(K38="J",K40,"")</f>
        <v/>
      </c>
      <c r="AG38" s="43" t="str">
        <f t="shared" si="262"/>
        <v/>
      </c>
      <c r="AH38" s="43" t="str">
        <f t="shared" si="262"/>
        <v/>
      </c>
      <c r="AI38" s="43" t="str">
        <f t="shared" si="262"/>
        <v/>
      </c>
      <c r="AJ38" s="43" t="str">
        <f t="shared" si="262"/>
        <v/>
      </c>
      <c r="AK38" s="80" t="str">
        <f t="shared" si="262"/>
        <v/>
      </c>
      <c r="AL38" s="80" t="str">
        <f t="shared" si="262"/>
        <v/>
      </c>
      <c r="AM38" s="80" t="str">
        <f t="shared" si="262"/>
        <v/>
      </c>
      <c r="AN38" s="80" t="str">
        <f t="shared" si="262"/>
        <v/>
      </c>
      <c r="AO38" s="80" t="str">
        <f t="shared" si="262"/>
        <v/>
      </c>
      <c r="AP38" s="80" t="str">
        <f t="shared" si="262"/>
        <v/>
      </c>
      <c r="AQ38" s="80" t="str">
        <f t="shared" si="262"/>
        <v/>
      </c>
      <c r="AR38" s="80" t="str">
        <f t="shared" si="262"/>
        <v/>
      </c>
      <c r="AS38" s="185" t="str">
        <f t="shared" si="262"/>
        <v/>
      </c>
      <c r="AT38" s="47">
        <f t="shared" si="136"/>
        <v>0</v>
      </c>
      <c r="AU38" s="42" t="str">
        <f t="shared" ref="AU38:AZ38" si="263">IF(E38="LJ",E40,"")</f>
        <v/>
      </c>
      <c r="AV38" s="43" t="str">
        <f t="shared" si="263"/>
        <v/>
      </c>
      <c r="AW38" s="43" t="str">
        <f t="shared" si="263"/>
        <v/>
      </c>
      <c r="AX38" s="43" t="str">
        <f t="shared" si="263"/>
        <v/>
      </c>
      <c r="AY38" s="43" t="str">
        <f t="shared" si="263"/>
        <v/>
      </c>
      <c r="AZ38" s="43" t="str">
        <f t="shared" si="263"/>
        <v/>
      </c>
      <c r="BA38" s="43" t="str">
        <f t="shared" ref="BA38:BN38" si="264">IF(K38="LJ",K40,"")</f>
        <v/>
      </c>
      <c r="BB38" s="43" t="str">
        <f t="shared" si="264"/>
        <v/>
      </c>
      <c r="BC38" s="43" t="str">
        <f t="shared" si="264"/>
        <v/>
      </c>
      <c r="BD38" s="43" t="str">
        <f t="shared" si="264"/>
        <v/>
      </c>
      <c r="BE38" s="43" t="str">
        <f t="shared" si="264"/>
        <v/>
      </c>
      <c r="BF38" s="43" t="str">
        <f t="shared" si="264"/>
        <v/>
      </c>
      <c r="BG38" s="43" t="str">
        <f t="shared" si="264"/>
        <v/>
      </c>
      <c r="BH38" s="43" t="str">
        <f t="shared" si="264"/>
        <v/>
      </c>
      <c r="BI38" s="43" t="str">
        <f t="shared" si="264"/>
        <v/>
      </c>
      <c r="BJ38" s="43" t="str">
        <f t="shared" si="264"/>
        <v/>
      </c>
      <c r="BK38" s="43" t="str">
        <f t="shared" si="264"/>
        <v/>
      </c>
      <c r="BL38" s="43" t="str">
        <f t="shared" si="264"/>
        <v/>
      </c>
      <c r="BM38" s="43" t="str">
        <f t="shared" si="264"/>
        <v/>
      </c>
      <c r="BN38" s="44" t="str">
        <f t="shared" si="264"/>
        <v/>
      </c>
      <c r="BO38" s="47">
        <f t="shared" si="138"/>
        <v>0</v>
      </c>
      <c r="BP38" s="42" t="str">
        <f t="shared" ref="BP38:CI38" si="265">IF(E38="B",E40,"")</f>
        <v/>
      </c>
      <c r="BQ38" s="43" t="str">
        <f t="shared" si="265"/>
        <v/>
      </c>
      <c r="BR38" s="43">
        <f t="shared" si="265"/>
        <v>2</v>
      </c>
      <c r="BS38" s="43" t="str">
        <f t="shared" si="265"/>
        <v/>
      </c>
      <c r="BT38" s="43" t="str">
        <f t="shared" si="265"/>
        <v/>
      </c>
      <c r="BU38" s="43">
        <f t="shared" si="265"/>
        <v>3</v>
      </c>
      <c r="BV38" s="43">
        <f t="shared" si="265"/>
        <v>0</v>
      </c>
      <c r="BW38" s="43" t="str">
        <f t="shared" si="265"/>
        <v/>
      </c>
      <c r="BX38" s="43" t="str">
        <f t="shared" si="265"/>
        <v/>
      </c>
      <c r="BY38" s="43" t="str">
        <f t="shared" si="265"/>
        <v/>
      </c>
      <c r="BZ38" s="43" t="str">
        <f t="shared" si="265"/>
        <v/>
      </c>
      <c r="CA38" s="80">
        <f t="shared" si="265"/>
        <v>4</v>
      </c>
      <c r="CB38" s="80" t="str">
        <f t="shared" si="265"/>
        <v/>
      </c>
      <c r="CC38" s="80" t="str">
        <f t="shared" si="265"/>
        <v/>
      </c>
      <c r="CD38" s="80" t="str">
        <f t="shared" si="265"/>
        <v/>
      </c>
      <c r="CE38" s="80" t="str">
        <f t="shared" si="265"/>
        <v/>
      </c>
      <c r="CF38" s="80" t="str">
        <f t="shared" si="265"/>
        <v/>
      </c>
      <c r="CG38" s="80">
        <f t="shared" si="265"/>
        <v>4</v>
      </c>
      <c r="CH38" s="80" t="str">
        <f t="shared" si="265"/>
        <v/>
      </c>
      <c r="CI38" s="185" t="str">
        <f t="shared" si="265"/>
        <v/>
      </c>
      <c r="CJ38" s="47">
        <f t="shared" si="140"/>
        <v>13</v>
      </c>
      <c r="CK38" s="42" t="str">
        <f t="shared" ref="CK38:CP38" si="266">IF(E38="P",E40,"")</f>
        <v/>
      </c>
      <c r="CL38" s="43" t="str">
        <f t="shared" si="266"/>
        <v/>
      </c>
      <c r="CM38" s="43" t="str">
        <f t="shared" si="266"/>
        <v/>
      </c>
      <c r="CN38" s="43" t="str">
        <f t="shared" si="266"/>
        <v/>
      </c>
      <c r="CO38" s="43" t="str">
        <f t="shared" si="266"/>
        <v/>
      </c>
      <c r="CP38" s="43" t="str">
        <f t="shared" si="266"/>
        <v/>
      </c>
      <c r="CQ38" s="43" t="str">
        <f t="shared" ref="CQ38:DD38" si="267">IF(K38="P",K40,"")</f>
        <v/>
      </c>
      <c r="CR38" s="43" t="str">
        <f t="shared" si="267"/>
        <v/>
      </c>
      <c r="CS38" s="43" t="str">
        <f t="shared" si="267"/>
        <v/>
      </c>
      <c r="CT38" s="43" t="str">
        <f t="shared" si="267"/>
        <v/>
      </c>
      <c r="CU38" s="43" t="str">
        <f t="shared" si="267"/>
        <v/>
      </c>
      <c r="CV38" s="43" t="str">
        <f t="shared" si="267"/>
        <v/>
      </c>
      <c r="CW38" s="43" t="str">
        <f t="shared" si="267"/>
        <v/>
      </c>
      <c r="CX38" s="43" t="str">
        <f t="shared" si="267"/>
        <v/>
      </c>
      <c r="CY38" s="43" t="str">
        <f t="shared" si="267"/>
        <v/>
      </c>
      <c r="CZ38" s="43" t="str">
        <f t="shared" si="267"/>
        <v/>
      </c>
      <c r="DA38" s="43" t="str">
        <f t="shared" si="267"/>
        <v/>
      </c>
      <c r="DB38" s="43" t="str">
        <f t="shared" si="267"/>
        <v/>
      </c>
      <c r="DC38" s="43" t="str">
        <f t="shared" si="267"/>
        <v/>
      </c>
      <c r="DD38" s="44" t="str">
        <f t="shared" si="267"/>
        <v/>
      </c>
      <c r="DE38" s="47">
        <f t="shared" si="142"/>
        <v>0</v>
      </c>
      <c r="DG38" s="79">
        <f t="shared" si="143"/>
        <v>0</v>
      </c>
      <c r="DH38" s="80">
        <f t="shared" si="144"/>
        <v>0</v>
      </c>
      <c r="DI38" s="80">
        <f t="shared" si="145"/>
        <v>5</v>
      </c>
      <c r="DJ38" s="81">
        <f>SUM(DH38+DI38)</f>
        <v>5</v>
      </c>
      <c r="DK38" s="82">
        <f>(SUM(DG38:DI38)/COUNT(E39:X39))</f>
        <v>0.25</v>
      </c>
      <c r="DL38" s="71">
        <f t="shared" si="166"/>
        <v>0</v>
      </c>
      <c r="DM38" s="86" t="e">
        <f t="shared" si="147"/>
        <v>#DIV/0!</v>
      </c>
      <c r="DN38" s="95">
        <f t="shared" si="148"/>
        <v>0</v>
      </c>
      <c r="DO38" s="87" t="e">
        <f t="shared" si="149"/>
        <v>#DIV/0!</v>
      </c>
      <c r="DP38" s="83">
        <f t="shared" si="150"/>
        <v>0</v>
      </c>
      <c r="DQ38" s="83">
        <f t="shared" si="151"/>
        <v>13</v>
      </c>
      <c r="DR38" s="83">
        <f t="shared" si="152"/>
        <v>20</v>
      </c>
      <c r="DS38" s="83">
        <f>SUM((DQ38/DJ38)-(D22))</f>
        <v>1.3</v>
      </c>
      <c r="DT38" s="83">
        <f>SUM((DR38/DJ38)-(D2))</f>
        <v>1.2000000000000002</v>
      </c>
      <c r="DU38" s="84">
        <f t="shared" si="153"/>
        <v>9.9999999999999867E-2</v>
      </c>
      <c r="DW38" s="42" t="str">
        <f>IF(E38="J",SUM((E40)-(E20)),"")</f>
        <v/>
      </c>
      <c r="DX38" s="43" t="str">
        <f t="shared" ref="DX38:EP38" si="268">IF(F38="J",SUM((F40)-(F20)),"")</f>
        <v/>
      </c>
      <c r="DY38" s="43" t="str">
        <f t="shared" si="268"/>
        <v/>
      </c>
      <c r="DZ38" s="43" t="str">
        <f t="shared" si="268"/>
        <v/>
      </c>
      <c r="EA38" s="43" t="str">
        <f t="shared" si="268"/>
        <v/>
      </c>
      <c r="EB38" s="43" t="str">
        <f t="shared" si="268"/>
        <v/>
      </c>
      <c r="EC38" s="43" t="str">
        <f t="shared" si="268"/>
        <v/>
      </c>
      <c r="ED38" s="43" t="str">
        <f t="shared" si="268"/>
        <v/>
      </c>
      <c r="EE38" s="43" t="str">
        <f t="shared" si="268"/>
        <v/>
      </c>
      <c r="EF38" s="43" t="str">
        <f t="shared" si="268"/>
        <v/>
      </c>
      <c r="EG38" s="43" t="str">
        <f t="shared" si="268"/>
        <v/>
      </c>
      <c r="EH38" s="43" t="str">
        <f t="shared" si="268"/>
        <v/>
      </c>
      <c r="EI38" s="43" t="str">
        <f t="shared" si="268"/>
        <v/>
      </c>
      <c r="EJ38" s="43" t="str">
        <f t="shared" si="268"/>
        <v/>
      </c>
      <c r="EK38" s="43" t="str">
        <f t="shared" si="268"/>
        <v/>
      </c>
      <c r="EL38" s="43" t="str">
        <f t="shared" si="268"/>
        <v/>
      </c>
      <c r="EM38" s="43" t="str">
        <f t="shared" si="268"/>
        <v/>
      </c>
      <c r="EN38" s="43" t="str">
        <f t="shared" si="268"/>
        <v/>
      </c>
      <c r="EO38" s="43" t="str">
        <f t="shared" si="268"/>
        <v/>
      </c>
      <c r="EP38" s="44" t="str">
        <f t="shared" si="268"/>
        <v/>
      </c>
      <c r="EQ38" s="47">
        <f t="shared" si="155"/>
        <v>0</v>
      </c>
      <c r="ER38" s="42" t="str">
        <f>IF(E38="LJ",SUM((E40)-(E20)),"")</f>
        <v/>
      </c>
      <c r="ES38" s="43" t="str">
        <f t="shared" ref="ES38:FK38" si="269">IF(F38="LJ",SUM((F40)-(F20)),"")</f>
        <v/>
      </c>
      <c r="ET38" s="43" t="str">
        <f t="shared" si="269"/>
        <v/>
      </c>
      <c r="EU38" s="43" t="str">
        <f t="shared" si="269"/>
        <v/>
      </c>
      <c r="EV38" s="43" t="str">
        <f t="shared" si="269"/>
        <v/>
      </c>
      <c r="EW38" s="43" t="str">
        <f t="shared" si="269"/>
        <v/>
      </c>
      <c r="EX38" s="43" t="str">
        <f t="shared" si="269"/>
        <v/>
      </c>
      <c r="EY38" s="43" t="str">
        <f t="shared" si="269"/>
        <v/>
      </c>
      <c r="EZ38" s="43" t="str">
        <f t="shared" si="269"/>
        <v/>
      </c>
      <c r="FA38" s="43" t="str">
        <f t="shared" si="269"/>
        <v/>
      </c>
      <c r="FB38" s="43" t="str">
        <f t="shared" si="269"/>
        <v/>
      </c>
      <c r="FC38" s="43" t="str">
        <f t="shared" si="269"/>
        <v/>
      </c>
      <c r="FD38" s="43" t="str">
        <f t="shared" si="269"/>
        <v/>
      </c>
      <c r="FE38" s="43" t="str">
        <f t="shared" si="269"/>
        <v/>
      </c>
      <c r="FF38" s="43" t="str">
        <f t="shared" si="269"/>
        <v/>
      </c>
      <c r="FG38" s="43" t="str">
        <f t="shared" si="269"/>
        <v/>
      </c>
      <c r="FH38" s="43" t="str">
        <f t="shared" si="269"/>
        <v/>
      </c>
      <c r="FI38" s="43" t="str">
        <f t="shared" si="269"/>
        <v/>
      </c>
      <c r="FJ38" s="43" t="str">
        <f t="shared" si="269"/>
        <v/>
      </c>
      <c r="FK38" s="44" t="str">
        <f t="shared" si="269"/>
        <v/>
      </c>
      <c r="FL38" s="47">
        <f t="shared" si="157"/>
        <v>0</v>
      </c>
      <c r="FM38" s="42" t="str">
        <f t="shared" ref="FM38:GF38" si="270">IF(E38="B",E20,"")</f>
        <v/>
      </c>
      <c r="FN38" s="43" t="str">
        <f t="shared" si="270"/>
        <v/>
      </c>
      <c r="FO38" s="43">
        <f t="shared" si="270"/>
        <v>2</v>
      </c>
      <c r="FP38" s="43" t="str">
        <f t="shared" si="270"/>
        <v/>
      </c>
      <c r="FQ38" s="43" t="str">
        <f t="shared" si="270"/>
        <v/>
      </c>
      <c r="FR38" s="43">
        <f t="shared" si="270"/>
        <v>0</v>
      </c>
      <c r="FS38" s="43">
        <f t="shared" si="270"/>
        <v>9</v>
      </c>
      <c r="FT38" s="43" t="str">
        <f t="shared" si="270"/>
        <v/>
      </c>
      <c r="FU38" s="43" t="str">
        <f t="shared" si="270"/>
        <v/>
      </c>
      <c r="FV38" s="43" t="str">
        <f t="shared" si="270"/>
        <v/>
      </c>
      <c r="FW38" s="43" t="str">
        <f t="shared" si="270"/>
        <v/>
      </c>
      <c r="FX38" s="80">
        <f t="shared" si="270"/>
        <v>0</v>
      </c>
      <c r="FY38" s="80" t="str">
        <f t="shared" si="270"/>
        <v/>
      </c>
      <c r="FZ38" s="80" t="str">
        <f t="shared" si="270"/>
        <v/>
      </c>
      <c r="GA38" s="80" t="str">
        <f t="shared" si="270"/>
        <v/>
      </c>
      <c r="GB38" s="80" t="str">
        <f t="shared" si="270"/>
        <v/>
      </c>
      <c r="GC38" s="80" t="str">
        <f t="shared" si="270"/>
        <v/>
      </c>
      <c r="GD38" s="80">
        <f t="shared" si="270"/>
        <v>9</v>
      </c>
      <c r="GE38" s="80" t="str">
        <f t="shared" si="270"/>
        <v/>
      </c>
      <c r="GF38" s="185" t="str">
        <f t="shared" si="270"/>
        <v/>
      </c>
      <c r="GG38" s="47">
        <f t="shared" si="159"/>
        <v>20</v>
      </c>
      <c r="GH38" s="42" t="str">
        <f t="shared" ref="GH38:HA38" si="271">IF(E38="P",E20,"")</f>
        <v/>
      </c>
      <c r="GI38" s="43" t="str">
        <f t="shared" si="271"/>
        <v/>
      </c>
      <c r="GJ38" s="43" t="str">
        <f t="shared" si="271"/>
        <v/>
      </c>
      <c r="GK38" s="43" t="str">
        <f t="shared" si="271"/>
        <v/>
      </c>
      <c r="GL38" s="43" t="str">
        <f t="shared" si="271"/>
        <v/>
      </c>
      <c r="GM38" s="43" t="str">
        <f t="shared" si="271"/>
        <v/>
      </c>
      <c r="GN38" s="43" t="str">
        <f t="shared" si="271"/>
        <v/>
      </c>
      <c r="GO38" s="43" t="str">
        <f t="shared" si="271"/>
        <v/>
      </c>
      <c r="GP38" s="43" t="str">
        <f t="shared" si="271"/>
        <v/>
      </c>
      <c r="GQ38" s="43" t="str">
        <f t="shared" si="271"/>
        <v/>
      </c>
      <c r="GR38" s="43" t="str">
        <f t="shared" si="271"/>
        <v/>
      </c>
      <c r="GS38" s="80" t="str">
        <f t="shared" si="271"/>
        <v/>
      </c>
      <c r="GT38" s="80" t="str">
        <f t="shared" si="271"/>
        <v/>
      </c>
      <c r="GU38" s="80" t="str">
        <f t="shared" si="271"/>
        <v/>
      </c>
      <c r="GV38" s="80" t="str">
        <f t="shared" si="271"/>
        <v/>
      </c>
      <c r="GW38" s="80" t="str">
        <f t="shared" si="271"/>
        <v/>
      </c>
      <c r="GX38" s="80" t="str">
        <f t="shared" si="271"/>
        <v/>
      </c>
      <c r="GY38" s="80" t="str">
        <f t="shared" si="271"/>
        <v/>
      </c>
      <c r="GZ38" s="80" t="str">
        <f t="shared" si="271"/>
        <v/>
      </c>
      <c r="HA38" s="185" t="str">
        <f t="shared" si="271"/>
        <v/>
      </c>
      <c r="HB38" s="47">
        <f t="shared" si="161"/>
        <v>0</v>
      </c>
    </row>
    <row r="39" spans="1:210" s="2" customFormat="1" ht="21.75" customHeight="1" thickBot="1">
      <c r="A39" s="271"/>
      <c r="B39" s="265"/>
      <c r="C39" s="275"/>
      <c r="D39" s="274" t="s">
        <v>39</v>
      </c>
      <c r="E39" s="525">
        <f t="shared" ref="E39:X39" si="272">SUM(E40)-(E20)</f>
        <v>-15</v>
      </c>
      <c r="F39" s="526">
        <f t="shared" si="272"/>
        <v>-1</v>
      </c>
      <c r="G39" s="526">
        <f t="shared" si="272"/>
        <v>0</v>
      </c>
      <c r="H39" s="526">
        <f t="shared" si="272"/>
        <v>0</v>
      </c>
      <c r="I39" s="526">
        <f t="shared" si="272"/>
        <v>-3</v>
      </c>
      <c r="J39" s="526">
        <f t="shared" si="272"/>
        <v>3</v>
      </c>
      <c r="K39" s="526">
        <f t="shared" si="272"/>
        <v>-9</v>
      </c>
      <c r="L39" s="526">
        <f t="shared" si="272"/>
        <v>2</v>
      </c>
      <c r="M39" s="526">
        <f t="shared" si="272"/>
        <v>0</v>
      </c>
      <c r="N39" s="526">
        <f t="shared" si="272"/>
        <v>-4</v>
      </c>
      <c r="O39" s="526">
        <f t="shared" si="272"/>
        <v>0</v>
      </c>
      <c r="P39" s="526">
        <f t="shared" si="272"/>
        <v>4</v>
      </c>
      <c r="Q39" s="526">
        <f t="shared" si="272"/>
        <v>-9</v>
      </c>
      <c r="R39" s="526">
        <f t="shared" si="272"/>
        <v>-2</v>
      </c>
      <c r="S39" s="526">
        <f t="shared" si="272"/>
        <v>0</v>
      </c>
      <c r="T39" s="526">
        <f t="shared" si="272"/>
        <v>9</v>
      </c>
      <c r="U39" s="526">
        <f t="shared" si="272"/>
        <v>0</v>
      </c>
      <c r="V39" s="526">
        <f t="shared" si="272"/>
        <v>-5</v>
      </c>
      <c r="W39" s="526">
        <f t="shared" si="272"/>
        <v>0</v>
      </c>
      <c r="X39" s="526">
        <f t="shared" si="272"/>
        <v>0</v>
      </c>
      <c r="AU39" s="46"/>
      <c r="AV39" s="46"/>
      <c r="AW39" s="46"/>
      <c r="AX39" s="46"/>
      <c r="AY39" s="46"/>
      <c r="AZ39" s="46"/>
      <c r="BA39" s="46"/>
      <c r="BB39" s="46"/>
      <c r="BC39" s="46"/>
      <c r="BD39" s="46"/>
      <c r="BE39" s="46"/>
      <c r="BF39" s="46"/>
      <c r="BG39" s="46"/>
      <c r="BH39" s="46"/>
      <c r="BI39" s="46"/>
      <c r="BJ39" s="46"/>
      <c r="BK39" s="46"/>
      <c r="BL39" s="46"/>
      <c r="BO39" s="47"/>
      <c r="BP39" s="46"/>
      <c r="BQ39" s="46"/>
      <c r="BR39" s="46"/>
      <c r="BS39" s="46"/>
      <c r="BT39" s="46"/>
      <c r="BU39" s="46"/>
      <c r="BV39" s="46"/>
      <c r="BW39" s="46"/>
      <c r="BX39" s="46"/>
      <c r="BY39" s="46"/>
      <c r="BZ39" s="46"/>
      <c r="CJ39" s="47"/>
      <c r="CK39" s="46"/>
      <c r="CL39" s="46"/>
      <c r="CM39" s="46"/>
      <c r="CN39" s="46"/>
      <c r="CO39" s="46"/>
      <c r="CP39" s="46"/>
      <c r="CQ39" s="46"/>
      <c r="CR39" s="46"/>
      <c r="CS39" s="46"/>
      <c r="CT39" s="46"/>
      <c r="CU39" s="46"/>
      <c r="DE39" s="47"/>
      <c r="DG39" s="47">
        <f>SUM(DG25:DG38)</f>
        <v>20</v>
      </c>
      <c r="DH39" s="47">
        <f>SUM(DH25:DH38)</f>
        <v>20</v>
      </c>
      <c r="DI39" s="47">
        <f>SUM(DI25:DI38)</f>
        <v>59</v>
      </c>
      <c r="DJ39" s="47">
        <f>SUM(DH39+DI39)</f>
        <v>79</v>
      </c>
      <c r="DK39" s="48"/>
      <c r="DL39" s="48"/>
      <c r="DM39" s="48"/>
      <c r="DN39" s="47">
        <f>SUM(DN25:DN38)</f>
        <v>26</v>
      </c>
      <c r="DO39" s="47">
        <f t="shared" si="149"/>
        <v>1.3</v>
      </c>
      <c r="DP39" s="48"/>
      <c r="DQ39" s="47">
        <f>SUM(DQ25:DQ38)</f>
        <v>100</v>
      </c>
      <c r="DR39" s="47">
        <f>SUM(DR25:DR38)</f>
        <v>224</v>
      </c>
      <c r="DS39" s="48"/>
      <c r="DT39" s="48"/>
      <c r="DU39" s="48"/>
    </row>
    <row r="40" spans="1:210" s="2" customFormat="1" ht="21.75" customHeight="1" thickBot="1">
      <c r="A40" s="265" t="s">
        <v>48</v>
      </c>
      <c r="B40" s="265">
        <f>COUNT(E40:X40)</f>
        <v>20</v>
      </c>
      <c r="C40" s="275" t="s">
        <v>81</v>
      </c>
      <c r="D40" s="276">
        <f ca="1">'Period 1'!X24</f>
        <v>38</v>
      </c>
      <c r="E40" s="198">
        <v>0</v>
      </c>
      <c r="F40" s="199">
        <v>0</v>
      </c>
      <c r="G40" s="199">
        <v>2</v>
      </c>
      <c r="H40" s="199">
        <v>0</v>
      </c>
      <c r="I40" s="199">
        <v>0</v>
      </c>
      <c r="J40" s="199">
        <v>3</v>
      </c>
      <c r="K40" s="199">
        <v>0</v>
      </c>
      <c r="L40" s="199">
        <v>4</v>
      </c>
      <c r="M40" s="199">
        <v>0</v>
      </c>
      <c r="N40" s="199">
        <v>0</v>
      </c>
      <c r="O40" s="199">
        <v>0</v>
      </c>
      <c r="P40" s="199">
        <v>4</v>
      </c>
      <c r="Q40" s="199">
        <v>0</v>
      </c>
      <c r="R40" s="199">
        <v>0</v>
      </c>
      <c r="S40" s="199">
        <v>0</v>
      </c>
      <c r="T40" s="199">
        <v>9</v>
      </c>
      <c r="U40" s="199">
        <v>0</v>
      </c>
      <c r="V40" s="199">
        <v>4</v>
      </c>
      <c r="W40" s="199">
        <v>0</v>
      </c>
      <c r="X40" s="199">
        <v>0</v>
      </c>
    </row>
  </sheetData>
  <sheetCalcPr fullCalcOnLoad="1"/>
  <mergeCells count="54">
    <mergeCell ref="B38:D38"/>
    <mergeCell ref="B37:D37"/>
    <mergeCell ref="B27:D27"/>
    <mergeCell ref="B28:D28"/>
    <mergeCell ref="B29:D29"/>
    <mergeCell ref="B30:D30"/>
    <mergeCell ref="B31:D31"/>
    <mergeCell ref="B36:D36"/>
    <mergeCell ref="B35:D35"/>
    <mergeCell ref="B32:D32"/>
    <mergeCell ref="I1:K1"/>
    <mergeCell ref="E2:X2"/>
    <mergeCell ref="D1:G1"/>
    <mergeCell ref="D21:G21"/>
    <mergeCell ref="B12:D12"/>
    <mergeCell ref="C3:D3"/>
    <mergeCell ref="B11:D11"/>
    <mergeCell ref="B8:D8"/>
    <mergeCell ref="B9:D9"/>
    <mergeCell ref="B5:D5"/>
    <mergeCell ref="B7:D7"/>
    <mergeCell ref="FM2:GF2"/>
    <mergeCell ref="GH2:HA2"/>
    <mergeCell ref="DW22:EP22"/>
    <mergeCell ref="ER22:FK22"/>
    <mergeCell ref="FM22:GF22"/>
    <mergeCell ref="GH22:HA22"/>
    <mergeCell ref="B6:D6"/>
    <mergeCell ref="B10:D10"/>
    <mergeCell ref="B13:D13"/>
    <mergeCell ref="DW2:EP2"/>
    <mergeCell ref="ER2:FK2"/>
    <mergeCell ref="AU2:BN2"/>
    <mergeCell ref="A4:D4"/>
    <mergeCell ref="BP2:CI2"/>
    <mergeCell ref="CK2:DD2"/>
    <mergeCell ref="Z2:AS2"/>
    <mergeCell ref="B18:D18"/>
    <mergeCell ref="CK22:DD22"/>
    <mergeCell ref="I21:K21"/>
    <mergeCell ref="E22:X22"/>
    <mergeCell ref="Z22:AS22"/>
    <mergeCell ref="AU22:BN22"/>
    <mergeCell ref="BP22:CI22"/>
    <mergeCell ref="B33:D33"/>
    <mergeCell ref="B34:D34"/>
    <mergeCell ref="B25:D25"/>
    <mergeCell ref="B26:D26"/>
    <mergeCell ref="A24:D24"/>
    <mergeCell ref="B14:D14"/>
    <mergeCell ref="B15:D15"/>
    <mergeCell ref="B16:D16"/>
    <mergeCell ref="C23:D23"/>
    <mergeCell ref="B17:D17"/>
  </mergeCells>
  <phoneticPr fontId="55" type="noConversion"/>
  <pageMargins left="0.46" right="0.34" top="0.45" bottom="0.7" header="0.48" footer="0.52"/>
  <headerFooter>
    <oddFooter>&amp;A</oddFooter>
  </headerFooter>
  <rowBreaks count="1" manualBreakCount="1">
    <brk id="20" max="2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B40"/>
  <sheetViews>
    <sheetView topLeftCell="A13" zoomScale="60" zoomScaleNormal="75" zoomScalePageLayoutView="75" workbookViewId="0">
      <selection activeCell="P47" sqref="P47"/>
    </sheetView>
  </sheetViews>
  <sheetFormatPr baseColWidth="10" defaultColWidth="8.83203125" defaultRowHeight="12"/>
  <cols>
    <col min="1" max="2" width="12.33203125" customWidth="1"/>
    <col min="3" max="3" width="13.1640625" customWidth="1"/>
    <col min="4" max="24" width="8.6640625" customWidth="1"/>
    <col min="25" max="25" width="11.6640625" customWidth="1"/>
    <col min="26" max="28" width="10.83203125" hidden="1" customWidth="1"/>
    <col min="29" max="29" width="7.33203125" hidden="1" customWidth="1"/>
    <col min="30" max="30" width="7.6640625" hidden="1" customWidth="1"/>
    <col min="31" max="45" width="10.83203125" hidden="1" customWidth="1"/>
    <col min="46" max="46" width="10.5" hidden="1" customWidth="1"/>
    <col min="47" max="47" width="7.6640625" hidden="1" customWidth="1"/>
    <col min="48" max="48" width="8.1640625" hidden="1" customWidth="1"/>
    <col min="49" max="49" width="9.83203125" hidden="1" customWidth="1"/>
    <col min="50" max="50" width="11" hidden="1" customWidth="1"/>
    <col min="51" max="51" width="8.1640625" hidden="1" customWidth="1"/>
    <col min="52" max="52" width="10.83203125" hidden="1" customWidth="1"/>
    <col min="53" max="53" width="8.6640625" hidden="1" customWidth="1"/>
    <col min="54" max="87" width="10.83203125" hidden="1" customWidth="1"/>
    <col min="88" max="88" width="9.83203125" hidden="1" customWidth="1"/>
    <col min="89" max="114" width="10.83203125" hidden="1" customWidth="1"/>
    <col min="115" max="115" width="20.1640625" hidden="1" customWidth="1"/>
    <col min="116" max="116" width="10.83203125" hidden="1" customWidth="1"/>
    <col min="117" max="117" width="10.5" hidden="1" customWidth="1"/>
    <col min="118" max="118" width="9.33203125" hidden="1" customWidth="1"/>
    <col min="119" max="119" width="14.33203125" hidden="1" customWidth="1"/>
    <col min="120" max="120" width="14.6640625" hidden="1" customWidth="1"/>
    <col min="121" max="121" width="14" hidden="1" customWidth="1"/>
    <col min="122" max="122" width="16.5" hidden="1" customWidth="1"/>
    <col min="123" max="123" width="13.5" hidden="1" customWidth="1"/>
    <col min="124" max="124" width="13" hidden="1" customWidth="1"/>
    <col min="125" max="125" width="13.6640625" hidden="1" customWidth="1"/>
    <col min="126" max="126" width="10.83203125" hidden="1" customWidth="1"/>
    <col min="127" max="132" width="9.33203125" hidden="1" customWidth="1"/>
    <col min="133" max="133" width="16.5" hidden="1" customWidth="1"/>
    <col min="134" max="134" width="9.33203125" hidden="1" customWidth="1"/>
    <col min="135" max="135" width="16.5" hidden="1" customWidth="1"/>
    <col min="136" max="146" width="9.33203125" hidden="1" customWidth="1"/>
    <col min="147" max="147" width="16.5" hidden="1" customWidth="1"/>
    <col min="148" max="153" width="9.33203125" hidden="1" customWidth="1"/>
    <col min="154" max="154" width="16.5" hidden="1" customWidth="1"/>
    <col min="155" max="155" width="9.33203125" hidden="1" customWidth="1"/>
    <col min="156" max="156" width="16.5" hidden="1" customWidth="1"/>
    <col min="157" max="167" width="9.33203125" hidden="1" customWidth="1"/>
    <col min="168" max="168" width="16.5" hidden="1" customWidth="1"/>
    <col min="169" max="210" width="10.83203125" hidden="1" customWidth="1"/>
    <col min="211" max="211" width="10.83203125" customWidth="1"/>
  </cols>
  <sheetData>
    <row r="1" spans="1:210" ht="21.75" customHeight="1" thickBot="1">
      <c r="A1" s="19" t="s">
        <v>2</v>
      </c>
      <c r="B1" s="19"/>
      <c r="C1" s="21"/>
      <c r="D1" s="635" t="str">
        <f ca="1">('Period 1'!C1)</f>
        <v>Jagger</v>
      </c>
      <c r="E1" s="635"/>
      <c r="F1" s="635"/>
      <c r="G1" s="635"/>
      <c r="H1" s="19" t="s">
        <v>20</v>
      </c>
      <c r="I1" s="613">
        <f ca="1">('Game Summary'!L2)</f>
        <v>39655</v>
      </c>
      <c r="J1" s="613"/>
      <c r="K1" s="613"/>
      <c r="L1" s="183" t="s">
        <v>80</v>
      </c>
      <c r="M1" s="184" t="str">
        <f ca="1">('Period 1'!M1)</f>
        <v>Bethany</v>
      </c>
      <c r="N1" s="184"/>
      <c r="O1" s="184"/>
      <c r="P1" s="183"/>
      <c r="Q1" s="183"/>
      <c r="R1" s="183"/>
      <c r="S1" s="183"/>
      <c r="T1" s="183"/>
      <c r="U1" s="183"/>
      <c r="V1" s="183"/>
      <c r="W1" s="183"/>
      <c r="X1" s="183"/>
      <c r="AU1" s="23"/>
      <c r="AV1" s="23"/>
      <c r="AW1" s="23"/>
      <c r="AX1" s="23"/>
      <c r="AY1" s="23"/>
      <c r="AZ1" s="23"/>
      <c r="BA1" s="23"/>
      <c r="BB1" s="23"/>
      <c r="BC1" s="23"/>
      <c r="BD1" s="23"/>
      <c r="BE1" s="23"/>
      <c r="BF1" s="23"/>
      <c r="BG1" s="23"/>
      <c r="BH1" s="23"/>
      <c r="BI1" s="23"/>
      <c r="BJ1" s="23"/>
      <c r="BK1" s="23"/>
      <c r="BL1" s="23"/>
      <c r="BM1" s="23"/>
      <c r="BN1" s="23"/>
    </row>
    <row r="2" spans="1:210" ht="21.75" customHeight="1">
      <c r="A2" s="189" t="s">
        <v>29</v>
      </c>
      <c r="B2" s="19">
        <f>SUM(E20:X20)</f>
        <v>0</v>
      </c>
      <c r="C2" s="19" t="s">
        <v>30</v>
      </c>
      <c r="D2" s="183" t="e">
        <f>AVERAGE(E20:X20)</f>
        <v>#DIV/0!</v>
      </c>
      <c r="E2" s="614" t="s">
        <v>47</v>
      </c>
      <c r="F2" s="615"/>
      <c r="G2" s="615"/>
      <c r="H2" s="615"/>
      <c r="I2" s="615"/>
      <c r="J2" s="615"/>
      <c r="K2" s="615"/>
      <c r="L2" s="615"/>
      <c r="M2" s="615"/>
      <c r="N2" s="615"/>
      <c r="O2" s="615"/>
      <c r="P2" s="615"/>
      <c r="Q2" s="616"/>
      <c r="R2" s="616"/>
      <c r="S2" s="616"/>
      <c r="T2" s="616"/>
      <c r="U2" s="616"/>
      <c r="V2" s="616"/>
      <c r="W2" s="616"/>
      <c r="X2" s="617"/>
      <c r="Z2" s="632" t="s">
        <v>55</v>
      </c>
      <c r="AA2" s="633"/>
      <c r="AB2" s="633"/>
      <c r="AC2" s="633"/>
      <c r="AD2" s="633"/>
      <c r="AE2" s="633"/>
      <c r="AF2" s="633"/>
      <c r="AG2" s="633"/>
      <c r="AH2" s="633"/>
      <c r="AI2" s="633"/>
      <c r="AJ2" s="633"/>
      <c r="AK2" s="633"/>
      <c r="AL2" s="633"/>
      <c r="AM2" s="633"/>
      <c r="AN2" s="633"/>
      <c r="AO2" s="633"/>
      <c r="AP2" s="633"/>
      <c r="AQ2" s="633"/>
      <c r="AR2" s="633"/>
      <c r="AS2" s="634"/>
      <c r="AU2" s="632" t="s">
        <v>56</v>
      </c>
      <c r="AV2" s="633"/>
      <c r="AW2" s="633"/>
      <c r="AX2" s="633"/>
      <c r="AY2" s="633"/>
      <c r="AZ2" s="633"/>
      <c r="BA2" s="633"/>
      <c r="BB2" s="633"/>
      <c r="BC2" s="633"/>
      <c r="BD2" s="633"/>
      <c r="BE2" s="633"/>
      <c r="BF2" s="633"/>
      <c r="BG2" s="633"/>
      <c r="BH2" s="633"/>
      <c r="BI2" s="633"/>
      <c r="BJ2" s="633"/>
      <c r="BK2" s="633"/>
      <c r="BL2" s="633"/>
      <c r="BM2" s="633"/>
      <c r="BN2" s="634"/>
      <c r="BO2" s="49"/>
      <c r="BP2" s="632" t="s">
        <v>57</v>
      </c>
      <c r="BQ2" s="633"/>
      <c r="BR2" s="633"/>
      <c r="BS2" s="633"/>
      <c r="BT2" s="633"/>
      <c r="BU2" s="633"/>
      <c r="BV2" s="633"/>
      <c r="BW2" s="633"/>
      <c r="BX2" s="633"/>
      <c r="BY2" s="633"/>
      <c r="BZ2" s="633"/>
      <c r="CA2" s="633"/>
      <c r="CB2" s="633"/>
      <c r="CC2" s="633"/>
      <c r="CD2" s="633"/>
      <c r="CE2" s="633"/>
      <c r="CF2" s="633"/>
      <c r="CG2" s="633"/>
      <c r="CH2" s="633"/>
      <c r="CI2" s="634"/>
      <c r="CK2" s="632" t="s">
        <v>58</v>
      </c>
      <c r="CL2" s="633"/>
      <c r="CM2" s="633"/>
      <c r="CN2" s="633"/>
      <c r="CO2" s="633"/>
      <c r="CP2" s="633"/>
      <c r="CQ2" s="633"/>
      <c r="CR2" s="633"/>
      <c r="CS2" s="633"/>
      <c r="CT2" s="633"/>
      <c r="CU2" s="633"/>
      <c r="CV2" s="633"/>
      <c r="CW2" s="633"/>
      <c r="CX2" s="633"/>
      <c r="CY2" s="633"/>
      <c r="CZ2" s="633"/>
      <c r="DA2" s="633"/>
      <c r="DB2" s="633"/>
      <c r="DC2" s="633"/>
      <c r="DD2" s="634"/>
      <c r="DW2" s="632" t="s">
        <v>59</v>
      </c>
      <c r="DX2" s="633"/>
      <c r="DY2" s="633"/>
      <c r="DZ2" s="633"/>
      <c r="EA2" s="633"/>
      <c r="EB2" s="633"/>
      <c r="EC2" s="633"/>
      <c r="ED2" s="633"/>
      <c r="EE2" s="633"/>
      <c r="EF2" s="633"/>
      <c r="EG2" s="633"/>
      <c r="EH2" s="633"/>
      <c r="EI2" s="633"/>
      <c r="EJ2" s="633"/>
      <c r="EK2" s="633"/>
      <c r="EL2" s="633"/>
      <c r="EM2" s="633"/>
      <c r="EN2" s="633"/>
      <c r="EO2" s="633"/>
      <c r="EP2" s="634"/>
      <c r="ER2" s="632" t="s">
        <v>60</v>
      </c>
      <c r="ES2" s="633"/>
      <c r="ET2" s="633"/>
      <c r="EU2" s="633"/>
      <c r="EV2" s="633"/>
      <c r="EW2" s="633"/>
      <c r="EX2" s="633"/>
      <c r="EY2" s="633"/>
      <c r="EZ2" s="633"/>
      <c r="FA2" s="633"/>
      <c r="FB2" s="633"/>
      <c r="FC2" s="633"/>
      <c r="FD2" s="633"/>
      <c r="FE2" s="633"/>
      <c r="FF2" s="633"/>
      <c r="FG2" s="633"/>
      <c r="FH2" s="633"/>
      <c r="FI2" s="633"/>
      <c r="FJ2" s="633"/>
      <c r="FK2" s="634"/>
      <c r="FL2" s="49"/>
      <c r="FM2" s="632" t="s">
        <v>61</v>
      </c>
      <c r="FN2" s="633"/>
      <c r="FO2" s="633"/>
      <c r="FP2" s="633"/>
      <c r="FQ2" s="633"/>
      <c r="FR2" s="633"/>
      <c r="FS2" s="633"/>
      <c r="FT2" s="633"/>
      <c r="FU2" s="633"/>
      <c r="FV2" s="633"/>
      <c r="FW2" s="633"/>
      <c r="FX2" s="633"/>
      <c r="FY2" s="633"/>
      <c r="FZ2" s="633"/>
      <c r="GA2" s="633"/>
      <c r="GB2" s="633"/>
      <c r="GC2" s="633"/>
      <c r="GD2" s="633"/>
      <c r="GE2" s="633"/>
      <c r="GF2" s="634"/>
      <c r="GH2" s="632" t="s">
        <v>62</v>
      </c>
      <c r="GI2" s="633"/>
      <c r="GJ2" s="633"/>
      <c r="GK2" s="633"/>
      <c r="GL2" s="633"/>
      <c r="GM2" s="633"/>
      <c r="GN2" s="633"/>
      <c r="GO2" s="633"/>
      <c r="GP2" s="633"/>
      <c r="GQ2" s="633"/>
      <c r="GR2" s="633"/>
      <c r="GS2" s="633"/>
      <c r="GT2" s="633"/>
      <c r="GU2" s="633"/>
      <c r="GV2" s="633"/>
      <c r="GW2" s="633"/>
      <c r="GX2" s="633"/>
      <c r="GY2" s="633"/>
      <c r="GZ2" s="633"/>
      <c r="HA2" s="634"/>
    </row>
    <row r="3" spans="1:210" ht="21.75" customHeight="1" thickBot="1">
      <c r="A3" s="189"/>
      <c r="B3" s="19"/>
      <c r="C3" s="620" t="s">
        <v>52</v>
      </c>
      <c r="D3" s="631"/>
      <c r="E3" s="191">
        <v>1</v>
      </c>
      <c r="F3" s="192">
        <v>2</v>
      </c>
      <c r="G3" s="192">
        <v>3</v>
      </c>
      <c r="H3" s="192">
        <v>4</v>
      </c>
      <c r="I3" s="192">
        <v>5</v>
      </c>
      <c r="J3" s="192">
        <v>6</v>
      </c>
      <c r="K3" s="192">
        <v>7</v>
      </c>
      <c r="L3" s="192">
        <v>8</v>
      </c>
      <c r="M3" s="192">
        <v>9</v>
      </c>
      <c r="N3" s="192">
        <v>10</v>
      </c>
      <c r="O3" s="192">
        <v>11</v>
      </c>
      <c r="P3" s="192">
        <v>12</v>
      </c>
      <c r="Q3" s="193">
        <v>13</v>
      </c>
      <c r="R3" s="193">
        <v>14</v>
      </c>
      <c r="S3" s="193">
        <v>15</v>
      </c>
      <c r="T3" s="193">
        <v>16</v>
      </c>
      <c r="U3" s="193">
        <v>17</v>
      </c>
      <c r="V3" s="193">
        <v>18</v>
      </c>
      <c r="W3" s="193">
        <v>19</v>
      </c>
      <c r="X3" s="194">
        <v>20</v>
      </c>
      <c r="Z3" s="88"/>
      <c r="AA3" s="89"/>
      <c r="AB3" s="89"/>
      <c r="AC3" s="89"/>
      <c r="AD3" s="89"/>
      <c r="AE3" s="89"/>
      <c r="AF3" s="89"/>
      <c r="AG3" s="89"/>
      <c r="AH3" s="89"/>
      <c r="AI3" s="89"/>
      <c r="AJ3" s="89"/>
      <c r="AK3" s="89"/>
      <c r="AL3" s="89"/>
      <c r="AM3" s="89"/>
      <c r="AN3" s="89"/>
      <c r="AO3" s="89"/>
      <c r="AP3" s="89"/>
      <c r="AQ3" s="89"/>
      <c r="AR3" s="89"/>
      <c r="AS3" s="90"/>
      <c r="AU3" s="88"/>
      <c r="AV3" s="89"/>
      <c r="AW3" s="89"/>
      <c r="AX3" s="89"/>
      <c r="AY3" s="89"/>
      <c r="AZ3" s="89"/>
      <c r="BA3" s="89"/>
      <c r="BB3" s="89"/>
      <c r="BC3" s="89"/>
      <c r="BD3" s="89"/>
      <c r="BE3" s="89"/>
      <c r="BF3" s="89"/>
      <c r="BG3" s="89"/>
      <c r="BH3" s="89"/>
      <c r="BI3" s="89"/>
      <c r="BJ3" s="89"/>
      <c r="BK3" s="89"/>
      <c r="BL3" s="89"/>
      <c r="BM3" s="89"/>
      <c r="BN3" s="90"/>
      <c r="BO3" s="49"/>
      <c r="BP3" s="88"/>
      <c r="BQ3" s="89"/>
      <c r="BR3" s="89"/>
      <c r="BS3" s="89"/>
      <c r="BT3" s="89"/>
      <c r="BU3" s="89"/>
      <c r="BV3" s="89"/>
      <c r="BW3" s="89"/>
      <c r="BX3" s="89"/>
      <c r="BY3" s="89"/>
      <c r="BZ3" s="89"/>
      <c r="CA3" s="89"/>
      <c r="CB3" s="89"/>
      <c r="CC3" s="89"/>
      <c r="CD3" s="89"/>
      <c r="CE3" s="89"/>
      <c r="CF3" s="89"/>
      <c r="CG3" s="89"/>
      <c r="CH3" s="89"/>
      <c r="CI3" s="90"/>
      <c r="CK3" s="88"/>
      <c r="CL3" s="89"/>
      <c r="CM3" s="89"/>
      <c r="CN3" s="89"/>
      <c r="CO3" s="89"/>
      <c r="CP3" s="89"/>
      <c r="CQ3" s="89"/>
      <c r="CR3" s="89"/>
      <c r="CS3" s="89"/>
      <c r="CT3" s="89"/>
      <c r="CU3" s="89"/>
      <c r="CV3" s="89"/>
      <c r="CW3" s="89"/>
      <c r="CX3" s="89"/>
      <c r="CY3" s="89"/>
      <c r="CZ3" s="89"/>
      <c r="DA3" s="89"/>
      <c r="DB3" s="89"/>
      <c r="DC3" s="89"/>
      <c r="DD3" s="90"/>
      <c r="DW3" s="88"/>
      <c r="DX3" s="89"/>
      <c r="DY3" s="89"/>
      <c r="DZ3" s="89"/>
      <c r="EA3" s="89"/>
      <c r="EB3" s="89"/>
      <c r="EC3" s="89"/>
      <c r="ED3" s="89"/>
      <c r="EE3" s="89"/>
      <c r="EF3" s="89"/>
      <c r="EG3" s="89"/>
      <c r="EH3" s="89"/>
      <c r="EI3" s="89"/>
      <c r="EJ3" s="89"/>
      <c r="EK3" s="89"/>
      <c r="EL3" s="89"/>
      <c r="EM3" s="89"/>
      <c r="EN3" s="89"/>
      <c r="EO3" s="89"/>
      <c r="EP3" s="90"/>
      <c r="ER3" s="88"/>
      <c r="ES3" s="89"/>
      <c r="ET3" s="89"/>
      <c r="EU3" s="89"/>
      <c r="EV3" s="89"/>
      <c r="EW3" s="89"/>
      <c r="EX3" s="89"/>
      <c r="EY3" s="89"/>
      <c r="EZ3" s="89"/>
      <c r="FA3" s="89"/>
      <c r="FB3" s="89"/>
      <c r="FC3" s="89"/>
      <c r="FD3" s="89"/>
      <c r="FE3" s="89"/>
      <c r="FF3" s="89"/>
      <c r="FG3" s="89"/>
      <c r="FH3" s="89"/>
      <c r="FI3" s="89"/>
      <c r="FJ3" s="89"/>
      <c r="FK3" s="90"/>
      <c r="FL3" s="49"/>
      <c r="FM3" s="88"/>
      <c r="FN3" s="89"/>
      <c r="FO3" s="89"/>
      <c r="FP3" s="89"/>
      <c r="FQ3" s="89"/>
      <c r="FR3" s="89"/>
      <c r="FS3" s="89"/>
      <c r="FT3" s="89"/>
      <c r="FU3" s="89"/>
      <c r="FV3" s="89"/>
      <c r="FW3" s="89"/>
      <c r="FX3" s="89"/>
      <c r="FY3" s="89"/>
      <c r="FZ3" s="89"/>
      <c r="GA3" s="89"/>
      <c r="GB3" s="89"/>
      <c r="GC3" s="89"/>
      <c r="GD3" s="89"/>
      <c r="GE3" s="89"/>
      <c r="GF3" s="90"/>
      <c r="GH3" s="88"/>
      <c r="GI3" s="89"/>
      <c r="GJ3" s="89"/>
      <c r="GK3" s="89"/>
      <c r="GL3" s="89"/>
      <c r="GM3" s="89"/>
      <c r="GN3" s="89"/>
      <c r="GO3" s="89"/>
      <c r="GP3" s="89"/>
      <c r="GQ3" s="89"/>
      <c r="GR3" s="89"/>
      <c r="GS3" s="89"/>
      <c r="GT3" s="89"/>
      <c r="GU3" s="89"/>
      <c r="GV3" s="89"/>
      <c r="GW3" s="89"/>
      <c r="GX3" s="89"/>
      <c r="GY3" s="89"/>
      <c r="GZ3" s="89"/>
      <c r="HA3" s="90"/>
    </row>
    <row r="4" spans="1:210" s="1" customFormat="1" ht="21.75" customHeight="1" thickBot="1">
      <c r="A4" s="622" t="str">
        <f ca="1">('Game Summary'!A4)</f>
        <v>Kalamazoo</v>
      </c>
      <c r="B4" s="623"/>
      <c r="C4" s="623"/>
      <c r="D4" s="624"/>
      <c r="E4" s="198">
        <f>SUM(D20:E20)</f>
        <v>101</v>
      </c>
      <c r="F4" s="199">
        <f>SUM(D20:F20)</f>
        <v>101</v>
      </c>
      <c r="G4" s="199">
        <f>SUM(D20:G20)</f>
        <v>101</v>
      </c>
      <c r="H4" s="199">
        <f>SUM(D20:H20)</f>
        <v>101</v>
      </c>
      <c r="I4" s="199">
        <f>SUM(D20:I20)</f>
        <v>101</v>
      </c>
      <c r="J4" s="199">
        <f>SUM(D20:J20)</f>
        <v>101</v>
      </c>
      <c r="K4" s="199">
        <f>SUM(D20:K20)</f>
        <v>101</v>
      </c>
      <c r="L4" s="199">
        <f>SUM(D20:L20)</f>
        <v>101</v>
      </c>
      <c r="M4" s="199">
        <f>SUM(D20:M20)</f>
        <v>101</v>
      </c>
      <c r="N4" s="199">
        <f>SUM(D20:N20)</f>
        <v>101</v>
      </c>
      <c r="O4" s="199">
        <f>SUM(D20:O20)</f>
        <v>101</v>
      </c>
      <c r="P4" s="199">
        <f>SUM(D20:P20)</f>
        <v>101</v>
      </c>
      <c r="Q4" s="199">
        <f>SUM(D20:Q20)</f>
        <v>101</v>
      </c>
      <c r="R4" s="199">
        <f>SUM(D20:R20)</f>
        <v>101</v>
      </c>
      <c r="S4" s="199">
        <f>SUM(D20:S20)</f>
        <v>101</v>
      </c>
      <c r="T4" s="199">
        <f>SUM(D20:T20)</f>
        <v>101</v>
      </c>
      <c r="U4" s="199">
        <f>SUM(D20:U20)</f>
        <v>101</v>
      </c>
      <c r="V4" s="199">
        <f>SUM(D20:V20)</f>
        <v>101</v>
      </c>
      <c r="W4" s="199">
        <f>SUM(D20:W20)</f>
        <v>101</v>
      </c>
      <c r="X4" s="199">
        <f>SUM(D20:X20)</f>
        <v>101</v>
      </c>
      <c r="Z4" s="26">
        <v>1</v>
      </c>
      <c r="AA4" s="25">
        <v>2</v>
      </c>
      <c r="AB4" s="25">
        <v>3</v>
      </c>
      <c r="AC4" s="25">
        <v>4</v>
      </c>
      <c r="AD4" s="25">
        <v>5</v>
      </c>
      <c r="AE4" s="25">
        <v>6</v>
      </c>
      <c r="AF4" s="25">
        <v>7</v>
      </c>
      <c r="AG4" s="25">
        <v>8</v>
      </c>
      <c r="AH4" s="25">
        <v>9</v>
      </c>
      <c r="AI4" s="25">
        <v>10</v>
      </c>
      <c r="AJ4" s="25">
        <v>11</v>
      </c>
      <c r="AK4" s="25">
        <v>12</v>
      </c>
      <c r="AL4" s="99">
        <v>13</v>
      </c>
      <c r="AM4" s="99">
        <v>14</v>
      </c>
      <c r="AN4" s="99">
        <v>15</v>
      </c>
      <c r="AO4" s="99">
        <v>16</v>
      </c>
      <c r="AP4" s="99">
        <v>17</v>
      </c>
      <c r="AQ4" s="99">
        <v>18</v>
      </c>
      <c r="AR4" s="99">
        <v>19</v>
      </c>
      <c r="AS4" s="32">
        <v>20</v>
      </c>
      <c r="AT4" s="48" t="s">
        <v>34</v>
      </c>
      <c r="AU4" s="26">
        <v>1</v>
      </c>
      <c r="AV4" s="25">
        <v>2</v>
      </c>
      <c r="AW4" s="25">
        <v>3</v>
      </c>
      <c r="AX4" s="25">
        <v>4</v>
      </c>
      <c r="AY4" s="25">
        <v>5</v>
      </c>
      <c r="AZ4" s="25">
        <v>6</v>
      </c>
      <c r="BA4" s="25">
        <v>7</v>
      </c>
      <c r="BB4" s="25">
        <v>8</v>
      </c>
      <c r="BC4" s="25">
        <v>9</v>
      </c>
      <c r="BD4" s="25">
        <v>10</v>
      </c>
      <c r="BE4" s="25">
        <v>11</v>
      </c>
      <c r="BF4" s="25">
        <v>12</v>
      </c>
      <c r="BG4" s="25">
        <v>13</v>
      </c>
      <c r="BH4" s="25">
        <v>14</v>
      </c>
      <c r="BI4" s="25">
        <v>15</v>
      </c>
      <c r="BJ4" s="25">
        <v>16</v>
      </c>
      <c r="BK4" s="25">
        <v>17</v>
      </c>
      <c r="BL4" s="25">
        <v>18</v>
      </c>
      <c r="BM4" s="25">
        <v>19</v>
      </c>
      <c r="BN4" s="32">
        <v>20</v>
      </c>
      <c r="BO4" s="48" t="s">
        <v>32</v>
      </c>
      <c r="BP4" s="101">
        <v>1</v>
      </c>
      <c r="BQ4" s="100">
        <v>2</v>
      </c>
      <c r="BR4" s="100">
        <v>3</v>
      </c>
      <c r="BS4" s="100">
        <v>4</v>
      </c>
      <c r="BT4" s="100">
        <v>5</v>
      </c>
      <c r="BU4" s="100">
        <v>6</v>
      </c>
      <c r="BV4" s="100">
        <v>7</v>
      </c>
      <c r="BW4" s="100">
        <v>8</v>
      </c>
      <c r="BX4" s="100">
        <v>9</v>
      </c>
      <c r="BY4" s="100">
        <v>10</v>
      </c>
      <c r="BZ4" s="100">
        <v>11</v>
      </c>
      <c r="CA4" s="100">
        <v>12</v>
      </c>
      <c r="CB4" s="100">
        <v>13</v>
      </c>
      <c r="CC4" s="100">
        <v>14</v>
      </c>
      <c r="CD4" s="100">
        <v>15</v>
      </c>
      <c r="CE4" s="100">
        <v>16</v>
      </c>
      <c r="CF4" s="100">
        <v>17</v>
      </c>
      <c r="CG4" s="100">
        <v>18</v>
      </c>
      <c r="CH4" s="100">
        <v>19</v>
      </c>
      <c r="CI4" s="102">
        <v>20</v>
      </c>
      <c r="CJ4" s="47"/>
      <c r="CK4" s="26">
        <v>1</v>
      </c>
      <c r="CL4" s="25">
        <v>2</v>
      </c>
      <c r="CM4" s="25">
        <v>3</v>
      </c>
      <c r="CN4" s="25">
        <v>4</v>
      </c>
      <c r="CO4" s="25">
        <v>5</v>
      </c>
      <c r="CP4" s="25">
        <v>6</v>
      </c>
      <c r="CQ4" s="25">
        <v>7</v>
      </c>
      <c r="CR4" s="25">
        <v>8</v>
      </c>
      <c r="CS4" s="25">
        <v>9</v>
      </c>
      <c r="CT4" s="25">
        <v>10</v>
      </c>
      <c r="CU4" s="25">
        <v>11</v>
      </c>
      <c r="CV4" s="25">
        <v>12</v>
      </c>
      <c r="CW4" s="99">
        <v>13</v>
      </c>
      <c r="CX4" s="99">
        <v>14</v>
      </c>
      <c r="CY4" s="99">
        <v>15</v>
      </c>
      <c r="CZ4" s="99">
        <v>16</v>
      </c>
      <c r="DA4" s="99">
        <v>17</v>
      </c>
      <c r="DB4" s="99">
        <v>18</v>
      </c>
      <c r="DC4" s="99">
        <v>19</v>
      </c>
      <c r="DD4" s="32">
        <v>20</v>
      </c>
      <c r="DE4" s="48" t="s">
        <v>34</v>
      </c>
      <c r="DG4" s="56" t="s">
        <v>19</v>
      </c>
      <c r="DH4" s="57" t="s">
        <v>17</v>
      </c>
      <c r="DI4" s="57" t="s">
        <v>18</v>
      </c>
      <c r="DJ4" s="62" t="s">
        <v>42</v>
      </c>
      <c r="DK4" s="58" t="s">
        <v>9</v>
      </c>
      <c r="DL4" s="56" t="s">
        <v>10</v>
      </c>
      <c r="DM4" s="62" t="s">
        <v>11</v>
      </c>
      <c r="DN4" s="91" t="s">
        <v>12</v>
      </c>
      <c r="DO4" s="63" t="s">
        <v>13</v>
      </c>
      <c r="DP4" s="64" t="s">
        <v>46</v>
      </c>
      <c r="DQ4" s="64" t="s">
        <v>43</v>
      </c>
      <c r="DR4" s="64" t="s">
        <v>44</v>
      </c>
      <c r="DS4" s="56" t="s">
        <v>37</v>
      </c>
      <c r="DT4" s="57" t="s">
        <v>38</v>
      </c>
      <c r="DU4" s="58" t="s">
        <v>27</v>
      </c>
      <c r="DW4" s="26">
        <v>1</v>
      </c>
      <c r="DX4" s="25">
        <v>2</v>
      </c>
      <c r="DY4" s="25">
        <v>3</v>
      </c>
      <c r="DZ4" s="25">
        <v>4</v>
      </c>
      <c r="EA4" s="25">
        <v>5</v>
      </c>
      <c r="EB4" s="25">
        <v>6</v>
      </c>
      <c r="EC4" s="25">
        <v>7</v>
      </c>
      <c r="ED4" s="25">
        <v>8</v>
      </c>
      <c r="EE4" s="25">
        <v>9</v>
      </c>
      <c r="EF4" s="25">
        <v>10</v>
      </c>
      <c r="EG4" s="25">
        <v>11</v>
      </c>
      <c r="EH4" s="25">
        <v>12</v>
      </c>
      <c r="EI4" s="99">
        <v>13</v>
      </c>
      <c r="EJ4" s="99">
        <v>14</v>
      </c>
      <c r="EK4" s="99">
        <v>15</v>
      </c>
      <c r="EL4" s="99">
        <v>16</v>
      </c>
      <c r="EM4" s="99">
        <v>17</v>
      </c>
      <c r="EN4" s="99">
        <v>18</v>
      </c>
      <c r="EO4" s="99">
        <v>19</v>
      </c>
      <c r="EP4" s="32">
        <v>20</v>
      </c>
      <c r="EQ4" s="48" t="s">
        <v>34</v>
      </c>
      <c r="ER4" s="26">
        <v>1</v>
      </c>
      <c r="ES4" s="25">
        <v>2</v>
      </c>
      <c r="ET4" s="25">
        <v>3</v>
      </c>
      <c r="EU4" s="25">
        <v>4</v>
      </c>
      <c r="EV4" s="25">
        <v>5</v>
      </c>
      <c r="EW4" s="25">
        <v>6</v>
      </c>
      <c r="EX4" s="25">
        <v>7</v>
      </c>
      <c r="EY4" s="25">
        <v>8</v>
      </c>
      <c r="EZ4" s="25">
        <v>9</v>
      </c>
      <c r="FA4" s="25">
        <v>10</v>
      </c>
      <c r="FB4" s="25">
        <v>11</v>
      </c>
      <c r="FC4" s="25">
        <v>12</v>
      </c>
      <c r="FD4" s="99">
        <v>13</v>
      </c>
      <c r="FE4" s="99">
        <v>14</v>
      </c>
      <c r="FF4" s="99">
        <v>15</v>
      </c>
      <c r="FG4" s="99">
        <v>16</v>
      </c>
      <c r="FH4" s="99">
        <v>17</v>
      </c>
      <c r="FI4" s="99">
        <v>18</v>
      </c>
      <c r="FJ4" s="99">
        <v>19</v>
      </c>
      <c r="FK4" s="32">
        <v>20</v>
      </c>
      <c r="FL4" s="48" t="s">
        <v>32</v>
      </c>
      <c r="FM4" s="26">
        <v>1</v>
      </c>
      <c r="FN4" s="25">
        <v>2</v>
      </c>
      <c r="FO4" s="25">
        <v>3</v>
      </c>
      <c r="FP4" s="25">
        <v>4</v>
      </c>
      <c r="FQ4" s="25">
        <v>5</v>
      </c>
      <c r="FR4" s="25">
        <v>6</v>
      </c>
      <c r="FS4" s="25">
        <v>7</v>
      </c>
      <c r="FT4" s="25">
        <v>8</v>
      </c>
      <c r="FU4" s="25">
        <v>9</v>
      </c>
      <c r="FV4" s="25">
        <v>10</v>
      </c>
      <c r="FW4" s="25">
        <v>11</v>
      </c>
      <c r="FX4" s="25">
        <v>12</v>
      </c>
      <c r="FY4" s="99">
        <v>13</v>
      </c>
      <c r="FZ4" s="99">
        <v>14</v>
      </c>
      <c r="GA4" s="99">
        <v>15</v>
      </c>
      <c r="GB4" s="99">
        <v>16</v>
      </c>
      <c r="GC4" s="99">
        <v>17</v>
      </c>
      <c r="GD4" s="99">
        <v>18</v>
      </c>
      <c r="GE4" s="99">
        <v>19</v>
      </c>
      <c r="GF4" s="32">
        <v>20</v>
      </c>
      <c r="GH4" s="26">
        <v>1</v>
      </c>
      <c r="GI4" s="25">
        <v>2</v>
      </c>
      <c r="GJ4" s="25">
        <v>3</v>
      </c>
      <c r="GK4" s="25">
        <v>4</v>
      </c>
      <c r="GL4" s="25">
        <v>5</v>
      </c>
      <c r="GM4" s="25">
        <v>6</v>
      </c>
      <c r="GN4" s="25">
        <v>7</v>
      </c>
      <c r="GO4" s="25">
        <v>8</v>
      </c>
      <c r="GP4" s="25">
        <v>9</v>
      </c>
      <c r="GQ4" s="25">
        <v>10</v>
      </c>
      <c r="GR4" s="25">
        <v>11</v>
      </c>
      <c r="GS4" s="25">
        <v>12</v>
      </c>
      <c r="GT4" s="99">
        <v>13</v>
      </c>
      <c r="GU4" s="99">
        <v>14</v>
      </c>
      <c r="GV4" s="99">
        <v>15</v>
      </c>
      <c r="GW4" s="99">
        <v>16</v>
      </c>
      <c r="GX4" s="99">
        <v>17</v>
      </c>
      <c r="GY4" s="99">
        <v>18</v>
      </c>
      <c r="GZ4" s="99">
        <v>19</v>
      </c>
      <c r="HA4" s="32">
        <v>20</v>
      </c>
      <c r="HB4" s="48" t="s">
        <v>34</v>
      </c>
    </row>
    <row r="5" spans="1:210" s="2" customFormat="1" ht="21.75" customHeight="1" thickBot="1">
      <c r="A5" s="214">
        <f ca="1">('Game Summary'!B5)</f>
        <v>7.62</v>
      </c>
      <c r="B5" s="610" t="str">
        <f ca="1">('Game Summary'!C5)</f>
        <v>ORGAN GRINDER</v>
      </c>
      <c r="C5" s="611"/>
      <c r="D5" s="612"/>
      <c r="E5" s="222"/>
      <c r="F5" s="222"/>
      <c r="G5" s="222"/>
      <c r="H5" s="222"/>
      <c r="I5" s="222"/>
      <c r="J5" s="222"/>
      <c r="K5" s="222"/>
      <c r="L5" s="222"/>
      <c r="M5" s="222"/>
      <c r="N5" s="222"/>
      <c r="O5" s="222"/>
      <c r="P5" s="223"/>
      <c r="Q5" s="223"/>
      <c r="R5" s="223"/>
      <c r="S5" s="223"/>
      <c r="T5" s="223"/>
      <c r="U5" s="223"/>
      <c r="V5" s="223"/>
      <c r="W5" s="223"/>
      <c r="X5" s="515"/>
      <c r="Z5" s="41" t="str">
        <f t="shared" ref="Z5:AS5" si="0">IF(E5="J",E20,"")</f>
        <v/>
      </c>
      <c r="AA5" s="39" t="str">
        <f t="shared" si="0"/>
        <v/>
      </c>
      <c r="AB5" s="39" t="str">
        <f t="shared" si="0"/>
        <v/>
      </c>
      <c r="AC5" s="39" t="str">
        <f t="shared" si="0"/>
        <v/>
      </c>
      <c r="AD5" s="39" t="str">
        <f t="shared" si="0"/>
        <v/>
      </c>
      <c r="AE5" s="39" t="str">
        <f t="shared" si="0"/>
        <v/>
      </c>
      <c r="AF5" s="39" t="str">
        <f t="shared" si="0"/>
        <v/>
      </c>
      <c r="AG5" s="39" t="str">
        <f t="shared" si="0"/>
        <v/>
      </c>
      <c r="AH5" s="39" t="str">
        <f t="shared" si="0"/>
        <v/>
      </c>
      <c r="AI5" s="39" t="str">
        <f t="shared" si="0"/>
        <v/>
      </c>
      <c r="AJ5" s="39" t="str">
        <f t="shared" si="0"/>
        <v/>
      </c>
      <c r="AK5" s="50" t="str">
        <f t="shared" si="0"/>
        <v/>
      </c>
      <c r="AL5" s="50" t="str">
        <f t="shared" si="0"/>
        <v/>
      </c>
      <c r="AM5" s="50" t="str">
        <f t="shared" si="0"/>
        <v/>
      </c>
      <c r="AN5" s="50" t="str">
        <f t="shared" si="0"/>
        <v/>
      </c>
      <c r="AO5" s="50" t="str">
        <f t="shared" si="0"/>
        <v/>
      </c>
      <c r="AP5" s="50" t="str">
        <f t="shared" si="0"/>
        <v/>
      </c>
      <c r="AQ5" s="50" t="str">
        <f t="shared" si="0"/>
        <v/>
      </c>
      <c r="AR5" s="50" t="str">
        <f t="shared" si="0"/>
        <v/>
      </c>
      <c r="AS5" s="70" t="str">
        <f t="shared" si="0"/>
        <v/>
      </c>
      <c r="AT5" s="47">
        <f t="shared" ref="AT5:AT18" si="1">SUM(Z5:AS5)</f>
        <v>0</v>
      </c>
      <c r="AU5" s="41" t="str">
        <f t="shared" ref="AU5:BN5" si="2">IF(E5="LJ",E20,"")</f>
        <v/>
      </c>
      <c r="AV5" s="39" t="str">
        <f t="shared" si="2"/>
        <v/>
      </c>
      <c r="AW5" s="39" t="str">
        <f t="shared" si="2"/>
        <v/>
      </c>
      <c r="AX5" s="39" t="str">
        <f t="shared" si="2"/>
        <v/>
      </c>
      <c r="AY5" s="39" t="str">
        <f t="shared" si="2"/>
        <v/>
      </c>
      <c r="AZ5" s="39" t="str">
        <f t="shared" si="2"/>
        <v/>
      </c>
      <c r="BA5" s="39" t="str">
        <f t="shared" si="2"/>
        <v/>
      </c>
      <c r="BB5" s="39" t="str">
        <f t="shared" si="2"/>
        <v/>
      </c>
      <c r="BC5" s="39" t="str">
        <f t="shared" si="2"/>
        <v/>
      </c>
      <c r="BD5" s="39" t="str">
        <f t="shared" si="2"/>
        <v/>
      </c>
      <c r="BE5" s="39" t="str">
        <f t="shared" si="2"/>
        <v/>
      </c>
      <c r="BF5" s="39" t="str">
        <f t="shared" si="2"/>
        <v/>
      </c>
      <c r="BG5" s="39" t="str">
        <f t="shared" si="2"/>
        <v/>
      </c>
      <c r="BH5" s="39" t="str">
        <f t="shared" si="2"/>
        <v/>
      </c>
      <c r="BI5" s="39" t="str">
        <f t="shared" si="2"/>
        <v/>
      </c>
      <c r="BJ5" s="39" t="str">
        <f t="shared" si="2"/>
        <v/>
      </c>
      <c r="BK5" s="39" t="str">
        <f t="shared" si="2"/>
        <v/>
      </c>
      <c r="BL5" s="39" t="str">
        <f t="shared" si="2"/>
        <v/>
      </c>
      <c r="BM5" s="39" t="str">
        <f t="shared" si="2"/>
        <v/>
      </c>
      <c r="BN5" s="40" t="str">
        <f t="shared" si="2"/>
        <v/>
      </c>
      <c r="BO5" s="47">
        <f t="shared" ref="BO5:BO18" si="3">SUM(AU5:BN5)</f>
        <v>0</v>
      </c>
      <c r="BP5" s="41" t="str">
        <f t="shared" ref="BP5:CI5" si="4">IF(E5="B",E20,"")</f>
        <v/>
      </c>
      <c r="BQ5" s="39" t="str">
        <f t="shared" si="4"/>
        <v/>
      </c>
      <c r="BR5" s="39" t="str">
        <f t="shared" si="4"/>
        <v/>
      </c>
      <c r="BS5" s="39" t="str">
        <f t="shared" si="4"/>
        <v/>
      </c>
      <c r="BT5" s="39" t="str">
        <f t="shared" si="4"/>
        <v/>
      </c>
      <c r="BU5" s="39" t="str">
        <f t="shared" si="4"/>
        <v/>
      </c>
      <c r="BV5" s="39" t="str">
        <f t="shared" si="4"/>
        <v/>
      </c>
      <c r="BW5" s="39" t="str">
        <f t="shared" si="4"/>
        <v/>
      </c>
      <c r="BX5" s="39" t="str">
        <f t="shared" si="4"/>
        <v/>
      </c>
      <c r="BY5" s="39" t="str">
        <f t="shared" si="4"/>
        <v/>
      </c>
      <c r="BZ5" s="39" t="str">
        <f t="shared" si="4"/>
        <v/>
      </c>
      <c r="CA5" s="50" t="str">
        <f t="shared" si="4"/>
        <v/>
      </c>
      <c r="CB5" s="50" t="str">
        <f t="shared" si="4"/>
        <v/>
      </c>
      <c r="CC5" s="50" t="str">
        <f t="shared" si="4"/>
        <v/>
      </c>
      <c r="CD5" s="50" t="str">
        <f t="shared" si="4"/>
        <v/>
      </c>
      <c r="CE5" s="50" t="str">
        <f t="shared" si="4"/>
        <v/>
      </c>
      <c r="CF5" s="50" t="str">
        <f t="shared" si="4"/>
        <v/>
      </c>
      <c r="CG5" s="50" t="str">
        <f t="shared" si="4"/>
        <v/>
      </c>
      <c r="CH5" s="50" t="str">
        <f t="shared" si="4"/>
        <v/>
      </c>
      <c r="CI5" s="70" t="str">
        <f t="shared" si="4"/>
        <v/>
      </c>
      <c r="CJ5" s="47">
        <f t="shared" ref="CJ5:CJ18" si="5">SUM(BP5:CI5)</f>
        <v>0</v>
      </c>
      <c r="CK5" s="41" t="str">
        <f t="shared" ref="CK5:DD5" si="6">IF(E5="P",E20,"")</f>
        <v/>
      </c>
      <c r="CL5" s="39" t="str">
        <f t="shared" si="6"/>
        <v/>
      </c>
      <c r="CM5" s="39" t="str">
        <f t="shared" si="6"/>
        <v/>
      </c>
      <c r="CN5" s="39" t="str">
        <f t="shared" si="6"/>
        <v/>
      </c>
      <c r="CO5" s="39" t="str">
        <f t="shared" si="6"/>
        <v/>
      </c>
      <c r="CP5" s="39" t="str">
        <f t="shared" si="6"/>
        <v/>
      </c>
      <c r="CQ5" s="39" t="str">
        <f t="shared" si="6"/>
        <v/>
      </c>
      <c r="CR5" s="39" t="str">
        <f t="shared" si="6"/>
        <v/>
      </c>
      <c r="CS5" s="39" t="str">
        <f t="shared" si="6"/>
        <v/>
      </c>
      <c r="CT5" s="39" t="str">
        <f t="shared" si="6"/>
        <v/>
      </c>
      <c r="CU5" s="39" t="str">
        <f t="shared" si="6"/>
        <v/>
      </c>
      <c r="CV5" s="39" t="str">
        <f t="shared" si="6"/>
        <v/>
      </c>
      <c r="CW5" s="39" t="str">
        <f t="shared" si="6"/>
        <v/>
      </c>
      <c r="CX5" s="39" t="str">
        <f t="shared" si="6"/>
        <v/>
      </c>
      <c r="CY5" s="39" t="str">
        <f t="shared" si="6"/>
        <v/>
      </c>
      <c r="CZ5" s="39" t="str">
        <f t="shared" si="6"/>
        <v/>
      </c>
      <c r="DA5" s="39" t="str">
        <f t="shared" si="6"/>
        <v/>
      </c>
      <c r="DB5" s="39" t="str">
        <f t="shared" si="6"/>
        <v/>
      </c>
      <c r="DC5" s="39" t="str">
        <f t="shared" si="6"/>
        <v/>
      </c>
      <c r="DD5" s="70" t="str">
        <f t="shared" si="6"/>
        <v/>
      </c>
      <c r="DE5" s="47">
        <f t="shared" ref="DE5:DE18" si="7">SUM(CK5:DD5)</f>
        <v>0</v>
      </c>
      <c r="DG5" s="71">
        <f t="shared" ref="DG5:DG18" si="8">SUM((COUNTIF(E5:X5,"J")),(COUNTIF(E5:X5,"LJ")))</f>
        <v>0</v>
      </c>
      <c r="DH5" s="72">
        <f t="shared" ref="DH5:DH18" si="9">COUNTIF(E5:X5,"P")</f>
        <v>0</v>
      </c>
      <c r="DI5" s="72">
        <f t="shared" ref="DI5:DI18" si="10">COUNTIF(E5:X5,"B")</f>
        <v>0</v>
      </c>
      <c r="DJ5" s="73">
        <f t="shared" ref="DJ5:DJ19" si="11">SUM(DH5+DI5)</f>
        <v>0</v>
      </c>
      <c r="DK5" s="74">
        <f>(SUM(DG5:DI5)/COUNT(E19:X19))</f>
        <v>0</v>
      </c>
      <c r="DL5" s="71">
        <f t="shared" ref="DL5:DL18" si="12">COUNTIF(E5:O5,"LJ")</f>
        <v>0</v>
      </c>
      <c r="DM5" s="85" t="e">
        <f t="shared" ref="DM5:DM18" si="13">DL5/DG5</f>
        <v>#DIV/0!</v>
      </c>
      <c r="DN5" s="92">
        <f t="shared" ref="DN5:DN18" si="14">SUM((AT5)+(BO5))</f>
        <v>0</v>
      </c>
      <c r="DO5" s="75" t="e">
        <f t="shared" ref="DO5:DO19" si="15">DN5/DG5</f>
        <v>#DIV/0!</v>
      </c>
      <c r="DP5" s="76">
        <f t="shared" ref="DP5:DP18" si="16">SUM(EQ5+FL5)</f>
        <v>0</v>
      </c>
      <c r="DQ5" s="76">
        <f t="shared" ref="DQ5:DQ18" si="17">SUM((CJ5+DE5))</f>
        <v>0</v>
      </c>
      <c r="DR5" s="76">
        <f t="shared" ref="DR5:DR18" si="18">SUM(GG5+HB5)</f>
        <v>0</v>
      </c>
      <c r="DS5" s="76" t="e">
        <f>SUM((DQ5/DJ5)-(D2))</f>
        <v>#DIV/0!</v>
      </c>
      <c r="DT5" s="76" t="e">
        <f>SUM((DR5/DJ5)-(D22))</f>
        <v>#DIV/0!</v>
      </c>
      <c r="DU5" s="77" t="e">
        <f t="shared" ref="DU5:DU18" si="19">SUM(DS5-DT5)</f>
        <v>#DIV/0!</v>
      </c>
      <c r="DW5" s="41" t="str">
        <f>IF(E5="J",SUM((E20)-(E40)),"")</f>
        <v/>
      </c>
      <c r="DX5" s="39" t="str">
        <f t="shared" ref="DX5:EP5" si="20">IF(F5="J",SUM((F20)-(F40)),"")</f>
        <v/>
      </c>
      <c r="DY5" s="39" t="str">
        <f t="shared" si="20"/>
        <v/>
      </c>
      <c r="DZ5" s="39" t="str">
        <f t="shared" si="20"/>
        <v/>
      </c>
      <c r="EA5" s="39" t="str">
        <f t="shared" si="20"/>
        <v/>
      </c>
      <c r="EB5" s="39" t="str">
        <f t="shared" si="20"/>
        <v/>
      </c>
      <c r="EC5" s="39" t="str">
        <f t="shared" si="20"/>
        <v/>
      </c>
      <c r="ED5" s="39" t="str">
        <f t="shared" si="20"/>
        <v/>
      </c>
      <c r="EE5" s="39" t="str">
        <f t="shared" si="20"/>
        <v/>
      </c>
      <c r="EF5" s="39" t="str">
        <f t="shared" si="20"/>
        <v/>
      </c>
      <c r="EG5" s="39" t="str">
        <f t="shared" si="20"/>
        <v/>
      </c>
      <c r="EH5" s="39" t="str">
        <f t="shared" si="20"/>
        <v/>
      </c>
      <c r="EI5" s="39" t="str">
        <f t="shared" si="20"/>
        <v/>
      </c>
      <c r="EJ5" s="39" t="str">
        <f t="shared" si="20"/>
        <v/>
      </c>
      <c r="EK5" s="39" t="str">
        <f t="shared" si="20"/>
        <v/>
      </c>
      <c r="EL5" s="39" t="str">
        <f t="shared" si="20"/>
        <v/>
      </c>
      <c r="EM5" s="39" t="str">
        <f t="shared" si="20"/>
        <v/>
      </c>
      <c r="EN5" s="39" t="str">
        <f t="shared" si="20"/>
        <v/>
      </c>
      <c r="EO5" s="39" t="str">
        <f t="shared" si="20"/>
        <v/>
      </c>
      <c r="EP5" s="40" t="str">
        <f t="shared" si="20"/>
        <v/>
      </c>
      <c r="EQ5" s="47">
        <f t="shared" ref="EQ5:EQ18" si="21">SUM(DW5:EP5)</f>
        <v>0</v>
      </c>
      <c r="ER5" s="41" t="str">
        <f>IF(E5="LJ",SUM((E20)-(E40)),"")</f>
        <v/>
      </c>
      <c r="ES5" s="39" t="str">
        <f t="shared" ref="ES5:FK5" si="22">IF(F5="LJ",SUM((F20)-(F40)),"")</f>
        <v/>
      </c>
      <c r="ET5" s="39" t="str">
        <f t="shared" si="22"/>
        <v/>
      </c>
      <c r="EU5" s="39" t="str">
        <f t="shared" si="22"/>
        <v/>
      </c>
      <c r="EV5" s="39" t="str">
        <f t="shared" si="22"/>
        <v/>
      </c>
      <c r="EW5" s="39" t="str">
        <f t="shared" si="22"/>
        <v/>
      </c>
      <c r="EX5" s="39" t="str">
        <f t="shared" si="22"/>
        <v/>
      </c>
      <c r="EY5" s="39" t="str">
        <f t="shared" si="22"/>
        <v/>
      </c>
      <c r="EZ5" s="39" t="str">
        <f t="shared" si="22"/>
        <v/>
      </c>
      <c r="FA5" s="39" t="str">
        <f t="shared" si="22"/>
        <v/>
      </c>
      <c r="FB5" s="39" t="str">
        <f t="shared" si="22"/>
        <v/>
      </c>
      <c r="FC5" s="39" t="str">
        <f t="shared" si="22"/>
        <v/>
      </c>
      <c r="FD5" s="39" t="str">
        <f t="shared" si="22"/>
        <v/>
      </c>
      <c r="FE5" s="39" t="str">
        <f t="shared" si="22"/>
        <v/>
      </c>
      <c r="FF5" s="39" t="str">
        <f t="shared" si="22"/>
        <v/>
      </c>
      <c r="FG5" s="39" t="str">
        <f t="shared" si="22"/>
        <v/>
      </c>
      <c r="FH5" s="39" t="str">
        <f t="shared" si="22"/>
        <v/>
      </c>
      <c r="FI5" s="39" t="str">
        <f t="shared" si="22"/>
        <v/>
      </c>
      <c r="FJ5" s="39" t="str">
        <f t="shared" si="22"/>
        <v/>
      </c>
      <c r="FK5" s="40" t="str">
        <f t="shared" si="22"/>
        <v/>
      </c>
      <c r="FL5" s="47">
        <f t="shared" ref="FL5:FL18" si="23">SUM(ER5:FK5)</f>
        <v>0</v>
      </c>
      <c r="FM5" s="41" t="str">
        <f t="shared" ref="FM5:GF5" si="24">IF(E5="B",E40,"")</f>
        <v/>
      </c>
      <c r="FN5" s="39" t="str">
        <f t="shared" si="24"/>
        <v/>
      </c>
      <c r="FO5" s="39" t="str">
        <f t="shared" si="24"/>
        <v/>
      </c>
      <c r="FP5" s="39" t="str">
        <f t="shared" si="24"/>
        <v/>
      </c>
      <c r="FQ5" s="39" t="str">
        <f t="shared" si="24"/>
        <v/>
      </c>
      <c r="FR5" s="39" t="str">
        <f t="shared" si="24"/>
        <v/>
      </c>
      <c r="FS5" s="39" t="str">
        <f t="shared" si="24"/>
        <v/>
      </c>
      <c r="FT5" s="39" t="str">
        <f t="shared" si="24"/>
        <v/>
      </c>
      <c r="FU5" s="39" t="str">
        <f t="shared" si="24"/>
        <v/>
      </c>
      <c r="FV5" s="39" t="str">
        <f t="shared" si="24"/>
        <v/>
      </c>
      <c r="FW5" s="39" t="str">
        <f t="shared" si="24"/>
        <v/>
      </c>
      <c r="FX5" s="50" t="str">
        <f t="shared" si="24"/>
        <v/>
      </c>
      <c r="FY5" s="50" t="str">
        <f t="shared" si="24"/>
        <v/>
      </c>
      <c r="FZ5" s="50" t="str">
        <f t="shared" si="24"/>
        <v/>
      </c>
      <c r="GA5" s="50" t="str">
        <f t="shared" si="24"/>
        <v/>
      </c>
      <c r="GB5" s="50" t="str">
        <f t="shared" si="24"/>
        <v/>
      </c>
      <c r="GC5" s="50" t="str">
        <f t="shared" si="24"/>
        <v/>
      </c>
      <c r="GD5" s="50" t="str">
        <f t="shared" si="24"/>
        <v/>
      </c>
      <c r="GE5" s="50" t="str">
        <f t="shared" si="24"/>
        <v/>
      </c>
      <c r="GF5" s="70" t="str">
        <f t="shared" si="24"/>
        <v/>
      </c>
      <c r="GG5" s="47">
        <f t="shared" ref="GG5:GG18" si="25">SUM(FM5:GF5)</f>
        <v>0</v>
      </c>
      <c r="GH5" s="41" t="str">
        <f t="shared" ref="GH5:HA5" si="26">IF(E5="P",E40,"")</f>
        <v/>
      </c>
      <c r="GI5" s="39" t="str">
        <f t="shared" si="26"/>
        <v/>
      </c>
      <c r="GJ5" s="39" t="str">
        <f t="shared" si="26"/>
        <v/>
      </c>
      <c r="GK5" s="39" t="str">
        <f t="shared" si="26"/>
        <v/>
      </c>
      <c r="GL5" s="39" t="str">
        <f t="shared" si="26"/>
        <v/>
      </c>
      <c r="GM5" s="39" t="str">
        <f t="shared" si="26"/>
        <v/>
      </c>
      <c r="GN5" s="39" t="str">
        <f t="shared" si="26"/>
        <v/>
      </c>
      <c r="GO5" s="39" t="str">
        <f t="shared" si="26"/>
        <v/>
      </c>
      <c r="GP5" s="39" t="str">
        <f t="shared" si="26"/>
        <v/>
      </c>
      <c r="GQ5" s="39" t="str">
        <f t="shared" si="26"/>
        <v/>
      </c>
      <c r="GR5" s="39" t="str">
        <f t="shared" si="26"/>
        <v/>
      </c>
      <c r="GS5" s="50" t="str">
        <f t="shared" si="26"/>
        <v/>
      </c>
      <c r="GT5" s="50" t="str">
        <f t="shared" si="26"/>
        <v/>
      </c>
      <c r="GU5" s="50" t="str">
        <f t="shared" si="26"/>
        <v/>
      </c>
      <c r="GV5" s="50" t="str">
        <f t="shared" si="26"/>
        <v/>
      </c>
      <c r="GW5" s="50" t="str">
        <f t="shared" si="26"/>
        <v/>
      </c>
      <c r="GX5" s="50" t="str">
        <f t="shared" si="26"/>
        <v/>
      </c>
      <c r="GY5" s="50" t="str">
        <f t="shared" si="26"/>
        <v/>
      </c>
      <c r="GZ5" s="50" t="str">
        <f t="shared" si="26"/>
        <v/>
      </c>
      <c r="HA5" s="70" t="str">
        <f t="shared" si="26"/>
        <v/>
      </c>
      <c r="HB5" s="47">
        <f t="shared" ref="HB5:HB18" si="27">SUM(GH5:HA5)</f>
        <v>0</v>
      </c>
    </row>
    <row r="6" spans="1:210" s="2" customFormat="1" ht="21.75" customHeight="1" thickBot="1">
      <c r="A6" s="214">
        <f ca="1">('Game Summary'!B6)</f>
        <v>11</v>
      </c>
      <c r="B6" s="610" t="str">
        <f ca="1">('Game Summary'!C6)</f>
        <v>LADY HAWK</v>
      </c>
      <c r="C6" s="611"/>
      <c r="D6" s="612"/>
      <c r="E6" s="218"/>
      <c r="F6" s="218"/>
      <c r="G6" s="218"/>
      <c r="H6" s="218"/>
      <c r="I6" s="218"/>
      <c r="J6" s="218"/>
      <c r="K6" s="218"/>
      <c r="L6" s="218"/>
      <c r="M6" s="218"/>
      <c r="N6" s="218"/>
      <c r="O6" s="218"/>
      <c r="P6" s="231"/>
      <c r="Q6" s="231"/>
      <c r="R6" s="231"/>
      <c r="S6" s="231"/>
      <c r="T6" s="231"/>
      <c r="U6" s="231"/>
      <c r="V6" s="231"/>
      <c r="W6" s="231"/>
      <c r="X6" s="219"/>
      <c r="Z6" s="41" t="str">
        <f t="shared" ref="Z6:AS6" si="28">IF(E6="J",E20,"")</f>
        <v/>
      </c>
      <c r="AA6" s="39" t="str">
        <f t="shared" si="28"/>
        <v/>
      </c>
      <c r="AB6" s="39" t="str">
        <f t="shared" si="28"/>
        <v/>
      </c>
      <c r="AC6" s="39" t="str">
        <f t="shared" si="28"/>
        <v/>
      </c>
      <c r="AD6" s="39" t="str">
        <f t="shared" si="28"/>
        <v/>
      </c>
      <c r="AE6" s="39" t="str">
        <f t="shared" si="28"/>
        <v/>
      </c>
      <c r="AF6" s="39" t="str">
        <f t="shared" si="28"/>
        <v/>
      </c>
      <c r="AG6" s="39" t="str">
        <f t="shared" si="28"/>
        <v/>
      </c>
      <c r="AH6" s="39" t="str">
        <f t="shared" si="28"/>
        <v/>
      </c>
      <c r="AI6" s="39" t="str">
        <f t="shared" si="28"/>
        <v/>
      </c>
      <c r="AJ6" s="39" t="str">
        <f t="shared" si="28"/>
        <v/>
      </c>
      <c r="AK6" s="50" t="str">
        <f t="shared" si="28"/>
        <v/>
      </c>
      <c r="AL6" s="50" t="str">
        <f t="shared" si="28"/>
        <v/>
      </c>
      <c r="AM6" s="50" t="str">
        <f t="shared" si="28"/>
        <v/>
      </c>
      <c r="AN6" s="50" t="str">
        <f t="shared" si="28"/>
        <v/>
      </c>
      <c r="AO6" s="50" t="str">
        <f t="shared" si="28"/>
        <v/>
      </c>
      <c r="AP6" s="50" t="str">
        <f t="shared" si="28"/>
        <v/>
      </c>
      <c r="AQ6" s="50" t="str">
        <f t="shared" si="28"/>
        <v/>
      </c>
      <c r="AR6" s="50" t="str">
        <f t="shared" si="28"/>
        <v/>
      </c>
      <c r="AS6" s="70" t="str">
        <f t="shared" si="28"/>
        <v/>
      </c>
      <c r="AT6" s="47">
        <f t="shared" si="1"/>
        <v>0</v>
      </c>
      <c r="AU6" s="41" t="str">
        <f t="shared" ref="AU6:BN6" si="29">IF(E6="LJ",E20,"")</f>
        <v/>
      </c>
      <c r="AV6" s="39" t="str">
        <f t="shared" si="29"/>
        <v/>
      </c>
      <c r="AW6" s="39" t="str">
        <f t="shared" si="29"/>
        <v/>
      </c>
      <c r="AX6" s="39" t="str">
        <f t="shared" si="29"/>
        <v/>
      </c>
      <c r="AY6" s="39" t="str">
        <f t="shared" si="29"/>
        <v/>
      </c>
      <c r="AZ6" s="39" t="str">
        <f t="shared" si="29"/>
        <v/>
      </c>
      <c r="BA6" s="39" t="str">
        <f t="shared" si="29"/>
        <v/>
      </c>
      <c r="BB6" s="39" t="str">
        <f t="shared" si="29"/>
        <v/>
      </c>
      <c r="BC6" s="39" t="str">
        <f t="shared" si="29"/>
        <v/>
      </c>
      <c r="BD6" s="39" t="str">
        <f t="shared" si="29"/>
        <v/>
      </c>
      <c r="BE6" s="39" t="str">
        <f t="shared" si="29"/>
        <v/>
      </c>
      <c r="BF6" s="39" t="str">
        <f t="shared" si="29"/>
        <v/>
      </c>
      <c r="BG6" s="39" t="str">
        <f t="shared" si="29"/>
        <v/>
      </c>
      <c r="BH6" s="39" t="str">
        <f t="shared" si="29"/>
        <v/>
      </c>
      <c r="BI6" s="39" t="str">
        <f t="shared" si="29"/>
        <v/>
      </c>
      <c r="BJ6" s="39" t="str">
        <f t="shared" si="29"/>
        <v/>
      </c>
      <c r="BK6" s="39" t="str">
        <f t="shared" si="29"/>
        <v/>
      </c>
      <c r="BL6" s="39" t="str">
        <f t="shared" si="29"/>
        <v/>
      </c>
      <c r="BM6" s="39" t="str">
        <f t="shared" si="29"/>
        <v/>
      </c>
      <c r="BN6" s="40" t="str">
        <f t="shared" si="29"/>
        <v/>
      </c>
      <c r="BO6" s="47">
        <f t="shared" si="3"/>
        <v>0</v>
      </c>
      <c r="BP6" s="41" t="str">
        <f t="shared" ref="BP6:CI6" si="30">IF(E6="B",E20,"")</f>
        <v/>
      </c>
      <c r="BQ6" s="39" t="str">
        <f t="shared" si="30"/>
        <v/>
      </c>
      <c r="BR6" s="39" t="str">
        <f t="shared" si="30"/>
        <v/>
      </c>
      <c r="BS6" s="39" t="str">
        <f t="shared" si="30"/>
        <v/>
      </c>
      <c r="BT6" s="39" t="str">
        <f t="shared" si="30"/>
        <v/>
      </c>
      <c r="BU6" s="39" t="str">
        <f t="shared" si="30"/>
        <v/>
      </c>
      <c r="BV6" s="39" t="str">
        <f t="shared" si="30"/>
        <v/>
      </c>
      <c r="BW6" s="39" t="str">
        <f t="shared" si="30"/>
        <v/>
      </c>
      <c r="BX6" s="39" t="str">
        <f t="shared" si="30"/>
        <v/>
      </c>
      <c r="BY6" s="39" t="str">
        <f t="shared" si="30"/>
        <v/>
      </c>
      <c r="BZ6" s="39" t="str">
        <f t="shared" si="30"/>
        <v/>
      </c>
      <c r="CA6" s="50" t="str">
        <f t="shared" si="30"/>
        <v/>
      </c>
      <c r="CB6" s="50" t="str">
        <f t="shared" si="30"/>
        <v/>
      </c>
      <c r="CC6" s="50" t="str">
        <f t="shared" si="30"/>
        <v/>
      </c>
      <c r="CD6" s="50" t="str">
        <f t="shared" si="30"/>
        <v/>
      </c>
      <c r="CE6" s="50" t="str">
        <f t="shared" si="30"/>
        <v/>
      </c>
      <c r="CF6" s="50" t="str">
        <f t="shared" si="30"/>
        <v/>
      </c>
      <c r="CG6" s="50" t="str">
        <f t="shared" si="30"/>
        <v/>
      </c>
      <c r="CH6" s="50" t="str">
        <f t="shared" si="30"/>
        <v/>
      </c>
      <c r="CI6" s="70" t="str">
        <f t="shared" si="30"/>
        <v/>
      </c>
      <c r="CJ6" s="47">
        <f t="shared" si="5"/>
        <v>0</v>
      </c>
      <c r="CK6" s="41" t="str">
        <f t="shared" ref="CK6:DD6" si="31">IF(E6="P",E20,"")</f>
        <v/>
      </c>
      <c r="CL6" s="39" t="str">
        <f t="shared" si="31"/>
        <v/>
      </c>
      <c r="CM6" s="39" t="str">
        <f t="shared" si="31"/>
        <v/>
      </c>
      <c r="CN6" s="39" t="str">
        <f t="shared" si="31"/>
        <v/>
      </c>
      <c r="CO6" s="39" t="str">
        <f t="shared" si="31"/>
        <v/>
      </c>
      <c r="CP6" s="39" t="str">
        <f t="shared" si="31"/>
        <v/>
      </c>
      <c r="CQ6" s="39" t="str">
        <f t="shared" si="31"/>
        <v/>
      </c>
      <c r="CR6" s="39" t="str">
        <f t="shared" si="31"/>
        <v/>
      </c>
      <c r="CS6" s="39" t="str">
        <f t="shared" si="31"/>
        <v/>
      </c>
      <c r="CT6" s="39" t="str">
        <f t="shared" si="31"/>
        <v/>
      </c>
      <c r="CU6" s="39" t="str">
        <f t="shared" si="31"/>
        <v/>
      </c>
      <c r="CV6" s="39" t="str">
        <f t="shared" si="31"/>
        <v/>
      </c>
      <c r="CW6" s="39" t="str">
        <f t="shared" si="31"/>
        <v/>
      </c>
      <c r="CX6" s="39" t="str">
        <f t="shared" si="31"/>
        <v/>
      </c>
      <c r="CY6" s="39" t="str">
        <f t="shared" si="31"/>
        <v/>
      </c>
      <c r="CZ6" s="39" t="str">
        <f t="shared" si="31"/>
        <v/>
      </c>
      <c r="DA6" s="39" t="str">
        <f t="shared" si="31"/>
        <v/>
      </c>
      <c r="DB6" s="39" t="str">
        <f t="shared" si="31"/>
        <v/>
      </c>
      <c r="DC6" s="39" t="str">
        <f t="shared" si="31"/>
        <v/>
      </c>
      <c r="DD6" s="70" t="str">
        <f t="shared" si="31"/>
        <v/>
      </c>
      <c r="DE6" s="47">
        <f t="shared" si="7"/>
        <v>0</v>
      </c>
      <c r="DG6" s="55">
        <f t="shared" si="8"/>
        <v>0</v>
      </c>
      <c r="DH6" s="50">
        <f t="shared" si="9"/>
        <v>0</v>
      </c>
      <c r="DI6" s="50">
        <f t="shared" si="10"/>
        <v>0</v>
      </c>
      <c r="DJ6" s="51">
        <f t="shared" si="11"/>
        <v>0</v>
      </c>
      <c r="DK6" s="59">
        <f>(SUM(DG6:DI6)/COUNT(E19:X19))</f>
        <v>0</v>
      </c>
      <c r="DL6" s="55">
        <f t="shared" si="12"/>
        <v>0</v>
      </c>
      <c r="DM6" s="66" t="e">
        <f t="shared" si="13"/>
        <v>#DIV/0!</v>
      </c>
      <c r="DN6" s="93">
        <f t="shared" si="14"/>
        <v>0</v>
      </c>
      <c r="DO6" s="67" t="e">
        <f t="shared" si="15"/>
        <v>#DIV/0!</v>
      </c>
      <c r="DP6" s="47">
        <f t="shared" si="16"/>
        <v>0</v>
      </c>
      <c r="DQ6" s="47">
        <f t="shared" si="17"/>
        <v>0</v>
      </c>
      <c r="DR6" s="47">
        <f t="shared" si="18"/>
        <v>0</v>
      </c>
      <c r="DS6" s="47" t="e">
        <f>SUM((DQ6/DJ6)-(D2))</f>
        <v>#DIV/0!</v>
      </c>
      <c r="DT6" s="47" t="e">
        <f>SUM((DR6/DJ6)-(D22))</f>
        <v>#DIV/0!</v>
      </c>
      <c r="DU6" s="78" t="e">
        <f t="shared" si="19"/>
        <v>#DIV/0!</v>
      </c>
      <c r="DW6" s="41" t="str">
        <f>IF(E6="J",SUM((E20)-(E40)),"")</f>
        <v/>
      </c>
      <c r="DX6" s="39" t="str">
        <f t="shared" ref="DX6:EP6" si="32">IF(F6="J",SUM((F20)-(F40)),"")</f>
        <v/>
      </c>
      <c r="DY6" s="39" t="str">
        <f t="shared" si="32"/>
        <v/>
      </c>
      <c r="DZ6" s="39" t="str">
        <f t="shared" si="32"/>
        <v/>
      </c>
      <c r="EA6" s="39" t="str">
        <f t="shared" si="32"/>
        <v/>
      </c>
      <c r="EB6" s="39" t="str">
        <f t="shared" si="32"/>
        <v/>
      </c>
      <c r="EC6" s="39" t="str">
        <f t="shared" si="32"/>
        <v/>
      </c>
      <c r="ED6" s="39" t="str">
        <f t="shared" si="32"/>
        <v/>
      </c>
      <c r="EE6" s="39" t="str">
        <f t="shared" si="32"/>
        <v/>
      </c>
      <c r="EF6" s="39" t="str">
        <f t="shared" si="32"/>
        <v/>
      </c>
      <c r="EG6" s="39" t="str">
        <f t="shared" si="32"/>
        <v/>
      </c>
      <c r="EH6" s="39" t="str">
        <f t="shared" si="32"/>
        <v/>
      </c>
      <c r="EI6" s="39" t="str">
        <f t="shared" si="32"/>
        <v/>
      </c>
      <c r="EJ6" s="39" t="str">
        <f t="shared" si="32"/>
        <v/>
      </c>
      <c r="EK6" s="39" t="str">
        <f t="shared" si="32"/>
        <v/>
      </c>
      <c r="EL6" s="39" t="str">
        <f t="shared" si="32"/>
        <v/>
      </c>
      <c r="EM6" s="39" t="str">
        <f t="shared" si="32"/>
        <v/>
      </c>
      <c r="EN6" s="39" t="str">
        <f t="shared" si="32"/>
        <v/>
      </c>
      <c r="EO6" s="39" t="str">
        <f t="shared" si="32"/>
        <v/>
      </c>
      <c r="EP6" s="40" t="str">
        <f t="shared" si="32"/>
        <v/>
      </c>
      <c r="EQ6" s="47">
        <f t="shared" si="21"/>
        <v>0</v>
      </c>
      <c r="ER6" s="41" t="str">
        <f>IF(E6="LJ",SUM((E20)-(E40)),"")</f>
        <v/>
      </c>
      <c r="ES6" s="39" t="str">
        <f t="shared" ref="ES6:FK6" si="33">IF(F6="LJ",SUM((F20)-(F40)),"")</f>
        <v/>
      </c>
      <c r="ET6" s="39" t="str">
        <f t="shared" si="33"/>
        <v/>
      </c>
      <c r="EU6" s="39" t="str">
        <f t="shared" si="33"/>
        <v/>
      </c>
      <c r="EV6" s="39" t="str">
        <f t="shared" si="33"/>
        <v/>
      </c>
      <c r="EW6" s="39" t="str">
        <f t="shared" si="33"/>
        <v/>
      </c>
      <c r="EX6" s="39" t="str">
        <f t="shared" si="33"/>
        <v/>
      </c>
      <c r="EY6" s="39" t="str">
        <f t="shared" si="33"/>
        <v/>
      </c>
      <c r="EZ6" s="39" t="str">
        <f t="shared" si="33"/>
        <v/>
      </c>
      <c r="FA6" s="39" t="str">
        <f t="shared" si="33"/>
        <v/>
      </c>
      <c r="FB6" s="39" t="str">
        <f t="shared" si="33"/>
        <v/>
      </c>
      <c r="FC6" s="39" t="str">
        <f t="shared" si="33"/>
        <v/>
      </c>
      <c r="FD6" s="39" t="str">
        <f t="shared" si="33"/>
        <v/>
      </c>
      <c r="FE6" s="39" t="str">
        <f t="shared" si="33"/>
        <v/>
      </c>
      <c r="FF6" s="39" t="str">
        <f t="shared" si="33"/>
        <v/>
      </c>
      <c r="FG6" s="39" t="str">
        <f t="shared" si="33"/>
        <v/>
      </c>
      <c r="FH6" s="39" t="str">
        <f t="shared" si="33"/>
        <v/>
      </c>
      <c r="FI6" s="39" t="str">
        <f t="shared" si="33"/>
        <v/>
      </c>
      <c r="FJ6" s="39" t="str">
        <f t="shared" si="33"/>
        <v/>
      </c>
      <c r="FK6" s="40" t="str">
        <f t="shared" si="33"/>
        <v/>
      </c>
      <c r="FL6" s="47">
        <f t="shared" si="23"/>
        <v>0</v>
      </c>
      <c r="FM6" s="41" t="str">
        <f t="shared" ref="FM6:GF6" si="34">IF(E6="B",E40,"")</f>
        <v/>
      </c>
      <c r="FN6" s="39" t="str">
        <f t="shared" si="34"/>
        <v/>
      </c>
      <c r="FO6" s="39" t="str">
        <f t="shared" si="34"/>
        <v/>
      </c>
      <c r="FP6" s="39" t="str">
        <f t="shared" si="34"/>
        <v/>
      </c>
      <c r="FQ6" s="39" t="str">
        <f t="shared" si="34"/>
        <v/>
      </c>
      <c r="FR6" s="39" t="str">
        <f t="shared" si="34"/>
        <v/>
      </c>
      <c r="FS6" s="39" t="str">
        <f t="shared" si="34"/>
        <v/>
      </c>
      <c r="FT6" s="39" t="str">
        <f t="shared" si="34"/>
        <v/>
      </c>
      <c r="FU6" s="39" t="str">
        <f t="shared" si="34"/>
        <v/>
      </c>
      <c r="FV6" s="39" t="str">
        <f t="shared" si="34"/>
        <v/>
      </c>
      <c r="FW6" s="39" t="str">
        <f t="shared" si="34"/>
        <v/>
      </c>
      <c r="FX6" s="50" t="str">
        <f t="shared" si="34"/>
        <v/>
      </c>
      <c r="FY6" s="50" t="str">
        <f t="shared" si="34"/>
        <v/>
      </c>
      <c r="FZ6" s="50" t="str">
        <f t="shared" si="34"/>
        <v/>
      </c>
      <c r="GA6" s="50" t="str">
        <f t="shared" si="34"/>
        <v/>
      </c>
      <c r="GB6" s="50" t="str">
        <f t="shared" si="34"/>
        <v/>
      </c>
      <c r="GC6" s="50" t="str">
        <f t="shared" si="34"/>
        <v/>
      </c>
      <c r="GD6" s="50" t="str">
        <f t="shared" si="34"/>
        <v/>
      </c>
      <c r="GE6" s="50" t="str">
        <f t="shared" si="34"/>
        <v/>
      </c>
      <c r="GF6" s="70" t="str">
        <f t="shared" si="34"/>
        <v/>
      </c>
      <c r="GG6" s="47">
        <f t="shared" si="25"/>
        <v>0</v>
      </c>
      <c r="GH6" s="41" t="str">
        <f t="shared" ref="GH6:HA6" si="35">IF(E6="P",E40,"")</f>
        <v/>
      </c>
      <c r="GI6" s="39" t="str">
        <f t="shared" si="35"/>
        <v/>
      </c>
      <c r="GJ6" s="39" t="str">
        <f t="shared" si="35"/>
        <v/>
      </c>
      <c r="GK6" s="39" t="str">
        <f t="shared" si="35"/>
        <v/>
      </c>
      <c r="GL6" s="39" t="str">
        <f t="shared" si="35"/>
        <v/>
      </c>
      <c r="GM6" s="39" t="str">
        <f t="shared" si="35"/>
        <v/>
      </c>
      <c r="GN6" s="39" t="str">
        <f t="shared" si="35"/>
        <v/>
      </c>
      <c r="GO6" s="39" t="str">
        <f t="shared" si="35"/>
        <v/>
      </c>
      <c r="GP6" s="39" t="str">
        <f t="shared" si="35"/>
        <v/>
      </c>
      <c r="GQ6" s="39" t="str">
        <f t="shared" si="35"/>
        <v/>
      </c>
      <c r="GR6" s="39" t="str">
        <f t="shared" si="35"/>
        <v/>
      </c>
      <c r="GS6" s="50" t="str">
        <f t="shared" si="35"/>
        <v/>
      </c>
      <c r="GT6" s="50" t="str">
        <f t="shared" si="35"/>
        <v/>
      </c>
      <c r="GU6" s="50" t="str">
        <f t="shared" si="35"/>
        <v/>
      </c>
      <c r="GV6" s="50" t="str">
        <f t="shared" si="35"/>
        <v/>
      </c>
      <c r="GW6" s="50" t="str">
        <f t="shared" si="35"/>
        <v/>
      </c>
      <c r="GX6" s="50" t="str">
        <f t="shared" si="35"/>
        <v/>
      </c>
      <c r="GY6" s="50" t="str">
        <f t="shared" si="35"/>
        <v/>
      </c>
      <c r="GZ6" s="50" t="str">
        <f t="shared" si="35"/>
        <v/>
      </c>
      <c r="HA6" s="70" t="str">
        <f t="shared" si="35"/>
        <v/>
      </c>
      <c r="HB6" s="47">
        <f t="shared" si="27"/>
        <v>0</v>
      </c>
    </row>
    <row r="7" spans="1:210" s="2" customFormat="1" ht="21.75" customHeight="1" thickBot="1">
      <c r="A7" s="214">
        <f ca="1">('Game Summary'!B7)</f>
        <v>21</v>
      </c>
      <c r="B7" s="610" t="str">
        <f ca="1">('Game Summary'!C7)</f>
        <v>LETHA VENOM</v>
      </c>
      <c r="C7" s="611"/>
      <c r="D7" s="612"/>
      <c r="E7" s="218"/>
      <c r="F7" s="218"/>
      <c r="G7" s="218"/>
      <c r="H7" s="218"/>
      <c r="I7" s="218"/>
      <c r="J7" s="218"/>
      <c r="K7" s="218"/>
      <c r="L7" s="218"/>
      <c r="M7" s="218"/>
      <c r="N7" s="218"/>
      <c r="O7" s="218"/>
      <c r="P7" s="231"/>
      <c r="Q7" s="231"/>
      <c r="R7" s="231"/>
      <c r="S7" s="231"/>
      <c r="T7" s="231"/>
      <c r="U7" s="231"/>
      <c r="V7" s="231"/>
      <c r="W7" s="231"/>
      <c r="X7" s="219"/>
      <c r="Z7" s="41" t="str">
        <f t="shared" ref="Z7:AS7" si="36">IF(E7="J",E20,"")</f>
        <v/>
      </c>
      <c r="AA7" s="39" t="str">
        <f t="shared" si="36"/>
        <v/>
      </c>
      <c r="AB7" s="39" t="str">
        <f t="shared" si="36"/>
        <v/>
      </c>
      <c r="AC7" s="39" t="str">
        <f t="shared" si="36"/>
        <v/>
      </c>
      <c r="AD7" s="39" t="str">
        <f t="shared" si="36"/>
        <v/>
      </c>
      <c r="AE7" s="39" t="str">
        <f t="shared" si="36"/>
        <v/>
      </c>
      <c r="AF7" s="39" t="str">
        <f t="shared" si="36"/>
        <v/>
      </c>
      <c r="AG7" s="39" t="str">
        <f t="shared" si="36"/>
        <v/>
      </c>
      <c r="AH7" s="39" t="str">
        <f t="shared" si="36"/>
        <v/>
      </c>
      <c r="AI7" s="39" t="str">
        <f t="shared" si="36"/>
        <v/>
      </c>
      <c r="AJ7" s="39" t="str">
        <f t="shared" si="36"/>
        <v/>
      </c>
      <c r="AK7" s="50" t="str">
        <f t="shared" si="36"/>
        <v/>
      </c>
      <c r="AL7" s="50" t="str">
        <f t="shared" si="36"/>
        <v/>
      </c>
      <c r="AM7" s="50" t="str">
        <f t="shared" si="36"/>
        <v/>
      </c>
      <c r="AN7" s="50" t="str">
        <f t="shared" si="36"/>
        <v/>
      </c>
      <c r="AO7" s="50" t="str">
        <f t="shared" si="36"/>
        <v/>
      </c>
      <c r="AP7" s="50" t="str">
        <f t="shared" si="36"/>
        <v/>
      </c>
      <c r="AQ7" s="50" t="str">
        <f t="shared" si="36"/>
        <v/>
      </c>
      <c r="AR7" s="50" t="str">
        <f t="shared" si="36"/>
        <v/>
      </c>
      <c r="AS7" s="70" t="str">
        <f t="shared" si="36"/>
        <v/>
      </c>
      <c r="AT7" s="47">
        <f t="shared" si="1"/>
        <v>0</v>
      </c>
      <c r="AU7" s="41" t="str">
        <f t="shared" ref="AU7:BN7" si="37">IF(E7="LJ",E20,"")</f>
        <v/>
      </c>
      <c r="AV7" s="39" t="str">
        <f t="shared" si="37"/>
        <v/>
      </c>
      <c r="AW7" s="39" t="str">
        <f t="shared" si="37"/>
        <v/>
      </c>
      <c r="AX7" s="39" t="str">
        <f t="shared" si="37"/>
        <v/>
      </c>
      <c r="AY7" s="39" t="str">
        <f t="shared" si="37"/>
        <v/>
      </c>
      <c r="AZ7" s="39" t="str">
        <f t="shared" si="37"/>
        <v/>
      </c>
      <c r="BA7" s="39" t="str">
        <f t="shared" si="37"/>
        <v/>
      </c>
      <c r="BB7" s="39" t="str">
        <f t="shared" si="37"/>
        <v/>
      </c>
      <c r="BC7" s="39" t="str">
        <f t="shared" si="37"/>
        <v/>
      </c>
      <c r="BD7" s="39" t="str">
        <f t="shared" si="37"/>
        <v/>
      </c>
      <c r="BE7" s="39" t="str">
        <f t="shared" si="37"/>
        <v/>
      </c>
      <c r="BF7" s="39" t="str">
        <f t="shared" si="37"/>
        <v/>
      </c>
      <c r="BG7" s="39" t="str">
        <f t="shared" si="37"/>
        <v/>
      </c>
      <c r="BH7" s="39" t="str">
        <f t="shared" si="37"/>
        <v/>
      </c>
      <c r="BI7" s="39" t="str">
        <f t="shared" si="37"/>
        <v/>
      </c>
      <c r="BJ7" s="39" t="str">
        <f t="shared" si="37"/>
        <v/>
      </c>
      <c r="BK7" s="39" t="str">
        <f t="shared" si="37"/>
        <v/>
      </c>
      <c r="BL7" s="39" t="str">
        <f t="shared" si="37"/>
        <v/>
      </c>
      <c r="BM7" s="39" t="str">
        <f t="shared" si="37"/>
        <v/>
      </c>
      <c r="BN7" s="40" t="str">
        <f t="shared" si="37"/>
        <v/>
      </c>
      <c r="BO7" s="47">
        <f t="shared" si="3"/>
        <v>0</v>
      </c>
      <c r="BP7" s="41" t="str">
        <f t="shared" ref="BP7:CI7" si="38">IF(E7="B",E20,"")</f>
        <v/>
      </c>
      <c r="BQ7" s="39" t="str">
        <f t="shared" si="38"/>
        <v/>
      </c>
      <c r="BR7" s="39" t="str">
        <f t="shared" si="38"/>
        <v/>
      </c>
      <c r="BS7" s="39" t="str">
        <f t="shared" si="38"/>
        <v/>
      </c>
      <c r="BT7" s="39" t="str">
        <f t="shared" si="38"/>
        <v/>
      </c>
      <c r="BU7" s="39" t="str">
        <f t="shared" si="38"/>
        <v/>
      </c>
      <c r="BV7" s="39" t="str">
        <f t="shared" si="38"/>
        <v/>
      </c>
      <c r="BW7" s="39" t="str">
        <f t="shared" si="38"/>
        <v/>
      </c>
      <c r="BX7" s="39" t="str">
        <f t="shared" si="38"/>
        <v/>
      </c>
      <c r="BY7" s="39" t="str">
        <f t="shared" si="38"/>
        <v/>
      </c>
      <c r="BZ7" s="39" t="str">
        <f t="shared" si="38"/>
        <v/>
      </c>
      <c r="CA7" s="50" t="str">
        <f t="shared" si="38"/>
        <v/>
      </c>
      <c r="CB7" s="50" t="str">
        <f t="shared" si="38"/>
        <v/>
      </c>
      <c r="CC7" s="50" t="str">
        <f t="shared" si="38"/>
        <v/>
      </c>
      <c r="CD7" s="50" t="str">
        <f t="shared" si="38"/>
        <v/>
      </c>
      <c r="CE7" s="50" t="str">
        <f t="shared" si="38"/>
        <v/>
      </c>
      <c r="CF7" s="50" t="str">
        <f t="shared" si="38"/>
        <v/>
      </c>
      <c r="CG7" s="50" t="str">
        <f t="shared" si="38"/>
        <v/>
      </c>
      <c r="CH7" s="50" t="str">
        <f t="shared" si="38"/>
        <v/>
      </c>
      <c r="CI7" s="70" t="str">
        <f t="shared" si="38"/>
        <v/>
      </c>
      <c r="CJ7" s="47">
        <f t="shared" si="5"/>
        <v>0</v>
      </c>
      <c r="CK7" s="41" t="str">
        <f t="shared" ref="CK7:DD7" si="39">IF(E7="P",E20,"")</f>
        <v/>
      </c>
      <c r="CL7" s="39" t="str">
        <f t="shared" si="39"/>
        <v/>
      </c>
      <c r="CM7" s="39" t="str">
        <f t="shared" si="39"/>
        <v/>
      </c>
      <c r="CN7" s="39" t="str">
        <f t="shared" si="39"/>
        <v/>
      </c>
      <c r="CO7" s="39" t="str">
        <f t="shared" si="39"/>
        <v/>
      </c>
      <c r="CP7" s="39" t="str">
        <f t="shared" si="39"/>
        <v/>
      </c>
      <c r="CQ7" s="39" t="str">
        <f t="shared" si="39"/>
        <v/>
      </c>
      <c r="CR7" s="39" t="str">
        <f t="shared" si="39"/>
        <v/>
      </c>
      <c r="CS7" s="39" t="str">
        <f t="shared" si="39"/>
        <v/>
      </c>
      <c r="CT7" s="39" t="str">
        <f t="shared" si="39"/>
        <v/>
      </c>
      <c r="CU7" s="39" t="str">
        <f t="shared" si="39"/>
        <v/>
      </c>
      <c r="CV7" s="39" t="str">
        <f t="shared" si="39"/>
        <v/>
      </c>
      <c r="CW7" s="39" t="str">
        <f t="shared" si="39"/>
        <v/>
      </c>
      <c r="CX7" s="39" t="str">
        <f t="shared" si="39"/>
        <v/>
      </c>
      <c r="CY7" s="39" t="str">
        <f t="shared" si="39"/>
        <v/>
      </c>
      <c r="CZ7" s="39" t="str">
        <f t="shared" si="39"/>
        <v/>
      </c>
      <c r="DA7" s="39" t="str">
        <f t="shared" si="39"/>
        <v/>
      </c>
      <c r="DB7" s="39" t="str">
        <f t="shared" si="39"/>
        <v/>
      </c>
      <c r="DC7" s="39" t="str">
        <f t="shared" si="39"/>
        <v/>
      </c>
      <c r="DD7" s="70" t="str">
        <f t="shared" si="39"/>
        <v/>
      </c>
      <c r="DE7" s="47">
        <f t="shared" si="7"/>
        <v>0</v>
      </c>
      <c r="DG7" s="55">
        <f t="shared" si="8"/>
        <v>0</v>
      </c>
      <c r="DH7" s="50">
        <f t="shared" si="9"/>
        <v>0</v>
      </c>
      <c r="DI7" s="50">
        <f t="shared" si="10"/>
        <v>0</v>
      </c>
      <c r="DJ7" s="51">
        <f t="shared" si="11"/>
        <v>0</v>
      </c>
      <c r="DK7" s="59">
        <f>(SUM(DG7:DI7)/COUNT(E19:X19))</f>
        <v>0</v>
      </c>
      <c r="DL7" s="55">
        <f t="shared" si="12"/>
        <v>0</v>
      </c>
      <c r="DM7" s="66" t="e">
        <f t="shared" si="13"/>
        <v>#DIV/0!</v>
      </c>
      <c r="DN7" s="93">
        <f t="shared" si="14"/>
        <v>0</v>
      </c>
      <c r="DO7" s="67" t="e">
        <f t="shared" si="15"/>
        <v>#DIV/0!</v>
      </c>
      <c r="DP7" s="47">
        <f t="shared" si="16"/>
        <v>0</v>
      </c>
      <c r="DQ7" s="47">
        <f t="shared" si="17"/>
        <v>0</v>
      </c>
      <c r="DR7" s="47">
        <f t="shared" si="18"/>
        <v>0</v>
      </c>
      <c r="DS7" s="47" t="e">
        <f>SUM((DQ7/DJ7)-(D2))</f>
        <v>#DIV/0!</v>
      </c>
      <c r="DT7" s="47" t="e">
        <f>SUM((DR7/DJ7)-(D22))</f>
        <v>#DIV/0!</v>
      </c>
      <c r="DU7" s="78" t="e">
        <f t="shared" si="19"/>
        <v>#DIV/0!</v>
      </c>
      <c r="DW7" s="41" t="str">
        <f>IF(E7="J",SUM((E20)-(E40)),"")</f>
        <v/>
      </c>
      <c r="DX7" s="39" t="str">
        <f t="shared" ref="DX7:EP7" si="40">IF(F7="J",SUM((F20)-(F40)),"")</f>
        <v/>
      </c>
      <c r="DY7" s="39" t="str">
        <f t="shared" si="40"/>
        <v/>
      </c>
      <c r="DZ7" s="39" t="str">
        <f t="shared" si="40"/>
        <v/>
      </c>
      <c r="EA7" s="39" t="str">
        <f t="shared" si="40"/>
        <v/>
      </c>
      <c r="EB7" s="39" t="str">
        <f t="shared" si="40"/>
        <v/>
      </c>
      <c r="EC7" s="39" t="str">
        <f t="shared" si="40"/>
        <v/>
      </c>
      <c r="ED7" s="39" t="str">
        <f t="shared" si="40"/>
        <v/>
      </c>
      <c r="EE7" s="39" t="str">
        <f t="shared" si="40"/>
        <v/>
      </c>
      <c r="EF7" s="39" t="str">
        <f t="shared" si="40"/>
        <v/>
      </c>
      <c r="EG7" s="39" t="str">
        <f t="shared" si="40"/>
        <v/>
      </c>
      <c r="EH7" s="39" t="str">
        <f t="shared" si="40"/>
        <v/>
      </c>
      <c r="EI7" s="39" t="str">
        <f t="shared" si="40"/>
        <v/>
      </c>
      <c r="EJ7" s="39" t="str">
        <f t="shared" si="40"/>
        <v/>
      </c>
      <c r="EK7" s="39" t="str">
        <f t="shared" si="40"/>
        <v/>
      </c>
      <c r="EL7" s="39" t="str">
        <f t="shared" si="40"/>
        <v/>
      </c>
      <c r="EM7" s="39" t="str">
        <f t="shared" si="40"/>
        <v/>
      </c>
      <c r="EN7" s="39" t="str">
        <f t="shared" si="40"/>
        <v/>
      </c>
      <c r="EO7" s="39" t="str">
        <f t="shared" si="40"/>
        <v/>
      </c>
      <c r="EP7" s="40" t="str">
        <f t="shared" si="40"/>
        <v/>
      </c>
      <c r="EQ7" s="47">
        <f t="shared" si="21"/>
        <v>0</v>
      </c>
      <c r="ER7" s="41" t="str">
        <f>IF(E7="LJ",SUM((E20)-(E40)),"")</f>
        <v/>
      </c>
      <c r="ES7" s="39" t="str">
        <f t="shared" ref="ES7:FK7" si="41">IF(F7="LJ",SUM((F20)-(F40)),"")</f>
        <v/>
      </c>
      <c r="ET7" s="39" t="str">
        <f t="shared" si="41"/>
        <v/>
      </c>
      <c r="EU7" s="39" t="str">
        <f t="shared" si="41"/>
        <v/>
      </c>
      <c r="EV7" s="39" t="str">
        <f t="shared" si="41"/>
        <v/>
      </c>
      <c r="EW7" s="39" t="str">
        <f t="shared" si="41"/>
        <v/>
      </c>
      <c r="EX7" s="39" t="str">
        <f t="shared" si="41"/>
        <v/>
      </c>
      <c r="EY7" s="39" t="str">
        <f t="shared" si="41"/>
        <v/>
      </c>
      <c r="EZ7" s="39" t="str">
        <f t="shared" si="41"/>
        <v/>
      </c>
      <c r="FA7" s="39" t="str">
        <f t="shared" si="41"/>
        <v/>
      </c>
      <c r="FB7" s="39" t="str">
        <f t="shared" si="41"/>
        <v/>
      </c>
      <c r="FC7" s="39" t="str">
        <f t="shared" si="41"/>
        <v/>
      </c>
      <c r="FD7" s="39" t="str">
        <f t="shared" si="41"/>
        <v/>
      </c>
      <c r="FE7" s="39" t="str">
        <f t="shared" si="41"/>
        <v/>
      </c>
      <c r="FF7" s="39" t="str">
        <f t="shared" si="41"/>
        <v/>
      </c>
      <c r="FG7" s="39" t="str">
        <f t="shared" si="41"/>
        <v/>
      </c>
      <c r="FH7" s="39" t="str">
        <f t="shared" si="41"/>
        <v/>
      </c>
      <c r="FI7" s="39" t="str">
        <f t="shared" si="41"/>
        <v/>
      </c>
      <c r="FJ7" s="39" t="str">
        <f t="shared" si="41"/>
        <v/>
      </c>
      <c r="FK7" s="40" t="str">
        <f t="shared" si="41"/>
        <v/>
      </c>
      <c r="FL7" s="47">
        <f t="shared" si="23"/>
        <v>0</v>
      </c>
      <c r="FM7" s="41" t="str">
        <f t="shared" ref="FM7:GF7" si="42">IF(E7="B",E40,"")</f>
        <v/>
      </c>
      <c r="FN7" s="39" t="str">
        <f t="shared" si="42"/>
        <v/>
      </c>
      <c r="FO7" s="39" t="str">
        <f t="shared" si="42"/>
        <v/>
      </c>
      <c r="FP7" s="39" t="str">
        <f t="shared" si="42"/>
        <v/>
      </c>
      <c r="FQ7" s="39" t="str">
        <f t="shared" si="42"/>
        <v/>
      </c>
      <c r="FR7" s="39" t="str">
        <f t="shared" si="42"/>
        <v/>
      </c>
      <c r="FS7" s="39" t="str">
        <f t="shared" si="42"/>
        <v/>
      </c>
      <c r="FT7" s="39" t="str">
        <f t="shared" si="42"/>
        <v/>
      </c>
      <c r="FU7" s="39" t="str">
        <f t="shared" si="42"/>
        <v/>
      </c>
      <c r="FV7" s="39" t="str">
        <f t="shared" si="42"/>
        <v/>
      </c>
      <c r="FW7" s="39" t="str">
        <f t="shared" si="42"/>
        <v/>
      </c>
      <c r="FX7" s="50" t="str">
        <f t="shared" si="42"/>
        <v/>
      </c>
      <c r="FY7" s="50" t="str">
        <f t="shared" si="42"/>
        <v/>
      </c>
      <c r="FZ7" s="50" t="str">
        <f t="shared" si="42"/>
        <v/>
      </c>
      <c r="GA7" s="50" t="str">
        <f t="shared" si="42"/>
        <v/>
      </c>
      <c r="GB7" s="50" t="str">
        <f t="shared" si="42"/>
        <v/>
      </c>
      <c r="GC7" s="50" t="str">
        <f t="shared" si="42"/>
        <v/>
      </c>
      <c r="GD7" s="50" t="str">
        <f t="shared" si="42"/>
        <v/>
      </c>
      <c r="GE7" s="50" t="str">
        <f t="shared" si="42"/>
        <v/>
      </c>
      <c r="GF7" s="70" t="str">
        <f t="shared" si="42"/>
        <v/>
      </c>
      <c r="GG7" s="47">
        <f t="shared" si="25"/>
        <v>0</v>
      </c>
      <c r="GH7" s="41" t="str">
        <f t="shared" ref="GH7:HA7" si="43">IF(E7="P",E40,"")</f>
        <v/>
      </c>
      <c r="GI7" s="39" t="str">
        <f t="shared" si="43"/>
        <v/>
      </c>
      <c r="GJ7" s="39" t="str">
        <f t="shared" si="43"/>
        <v/>
      </c>
      <c r="GK7" s="39" t="str">
        <f t="shared" si="43"/>
        <v/>
      </c>
      <c r="GL7" s="39" t="str">
        <f t="shared" si="43"/>
        <v/>
      </c>
      <c r="GM7" s="39" t="str">
        <f t="shared" si="43"/>
        <v/>
      </c>
      <c r="GN7" s="39" t="str">
        <f t="shared" si="43"/>
        <v/>
      </c>
      <c r="GO7" s="39" t="str">
        <f t="shared" si="43"/>
        <v/>
      </c>
      <c r="GP7" s="39" t="str">
        <f t="shared" si="43"/>
        <v/>
      </c>
      <c r="GQ7" s="39" t="str">
        <f t="shared" si="43"/>
        <v/>
      </c>
      <c r="GR7" s="39" t="str">
        <f t="shared" si="43"/>
        <v/>
      </c>
      <c r="GS7" s="50" t="str">
        <f t="shared" si="43"/>
        <v/>
      </c>
      <c r="GT7" s="50" t="str">
        <f t="shared" si="43"/>
        <v/>
      </c>
      <c r="GU7" s="50" t="str">
        <f t="shared" si="43"/>
        <v/>
      </c>
      <c r="GV7" s="50" t="str">
        <f t="shared" si="43"/>
        <v/>
      </c>
      <c r="GW7" s="50" t="str">
        <f t="shared" si="43"/>
        <v/>
      </c>
      <c r="GX7" s="50" t="str">
        <f t="shared" si="43"/>
        <v/>
      </c>
      <c r="GY7" s="50" t="str">
        <f t="shared" si="43"/>
        <v/>
      </c>
      <c r="GZ7" s="50" t="str">
        <f t="shared" si="43"/>
        <v/>
      </c>
      <c r="HA7" s="70" t="str">
        <f t="shared" si="43"/>
        <v/>
      </c>
      <c r="HB7" s="47">
        <f t="shared" si="27"/>
        <v>0</v>
      </c>
    </row>
    <row r="8" spans="1:210" s="2" customFormat="1" ht="21.75" customHeight="1" thickBot="1">
      <c r="A8" s="214">
        <f ca="1">('Game Summary'!B8)</f>
        <v>33</v>
      </c>
      <c r="B8" s="610" t="str">
        <f ca="1">('Game Summary'!C8)</f>
        <v>JAVELIN</v>
      </c>
      <c r="C8" s="611"/>
      <c r="D8" s="612"/>
      <c r="E8" s="218"/>
      <c r="F8" s="218"/>
      <c r="G8" s="218"/>
      <c r="H8" s="218"/>
      <c r="I8" s="218"/>
      <c r="J8" s="218"/>
      <c r="K8" s="218"/>
      <c r="L8" s="218"/>
      <c r="M8" s="218"/>
      <c r="N8" s="218"/>
      <c r="O8" s="218"/>
      <c r="P8" s="231"/>
      <c r="Q8" s="231"/>
      <c r="R8" s="231"/>
      <c r="S8" s="231"/>
      <c r="T8" s="231"/>
      <c r="U8" s="231"/>
      <c r="V8" s="231"/>
      <c r="W8" s="231"/>
      <c r="X8" s="219"/>
      <c r="Z8" s="41" t="str">
        <f t="shared" ref="Z8:AS8" si="44">IF(E8="J",E20,"")</f>
        <v/>
      </c>
      <c r="AA8" s="39" t="str">
        <f t="shared" si="44"/>
        <v/>
      </c>
      <c r="AB8" s="39" t="str">
        <f t="shared" si="44"/>
        <v/>
      </c>
      <c r="AC8" s="39" t="str">
        <f t="shared" si="44"/>
        <v/>
      </c>
      <c r="AD8" s="39" t="str">
        <f t="shared" si="44"/>
        <v/>
      </c>
      <c r="AE8" s="39" t="str">
        <f t="shared" si="44"/>
        <v/>
      </c>
      <c r="AF8" s="39" t="str">
        <f t="shared" si="44"/>
        <v/>
      </c>
      <c r="AG8" s="39" t="str">
        <f t="shared" si="44"/>
        <v/>
      </c>
      <c r="AH8" s="39" t="str">
        <f t="shared" si="44"/>
        <v/>
      </c>
      <c r="AI8" s="39" t="str">
        <f t="shared" si="44"/>
        <v/>
      </c>
      <c r="AJ8" s="39" t="str">
        <f t="shared" si="44"/>
        <v/>
      </c>
      <c r="AK8" s="50" t="str">
        <f t="shared" si="44"/>
        <v/>
      </c>
      <c r="AL8" s="50" t="str">
        <f t="shared" si="44"/>
        <v/>
      </c>
      <c r="AM8" s="50" t="str">
        <f t="shared" si="44"/>
        <v/>
      </c>
      <c r="AN8" s="50" t="str">
        <f t="shared" si="44"/>
        <v/>
      </c>
      <c r="AO8" s="50" t="str">
        <f t="shared" si="44"/>
        <v/>
      </c>
      <c r="AP8" s="50" t="str">
        <f t="shared" si="44"/>
        <v/>
      </c>
      <c r="AQ8" s="50" t="str">
        <f t="shared" si="44"/>
        <v/>
      </c>
      <c r="AR8" s="50" t="str">
        <f t="shared" si="44"/>
        <v/>
      </c>
      <c r="AS8" s="70" t="str">
        <f t="shared" si="44"/>
        <v/>
      </c>
      <c r="AT8" s="47">
        <f t="shared" si="1"/>
        <v>0</v>
      </c>
      <c r="AU8" s="41" t="str">
        <f t="shared" ref="AU8:BN8" si="45">IF(E8="LJ",E20,"")</f>
        <v/>
      </c>
      <c r="AV8" s="39" t="str">
        <f t="shared" si="45"/>
        <v/>
      </c>
      <c r="AW8" s="39" t="str">
        <f t="shared" si="45"/>
        <v/>
      </c>
      <c r="AX8" s="39" t="str">
        <f t="shared" si="45"/>
        <v/>
      </c>
      <c r="AY8" s="39" t="str">
        <f t="shared" si="45"/>
        <v/>
      </c>
      <c r="AZ8" s="39" t="str">
        <f t="shared" si="45"/>
        <v/>
      </c>
      <c r="BA8" s="39" t="str">
        <f t="shared" si="45"/>
        <v/>
      </c>
      <c r="BB8" s="39" t="str">
        <f t="shared" si="45"/>
        <v/>
      </c>
      <c r="BC8" s="39" t="str">
        <f t="shared" si="45"/>
        <v/>
      </c>
      <c r="BD8" s="39" t="str">
        <f t="shared" si="45"/>
        <v/>
      </c>
      <c r="BE8" s="39" t="str">
        <f t="shared" si="45"/>
        <v/>
      </c>
      <c r="BF8" s="39" t="str">
        <f t="shared" si="45"/>
        <v/>
      </c>
      <c r="BG8" s="39" t="str">
        <f t="shared" si="45"/>
        <v/>
      </c>
      <c r="BH8" s="39" t="str">
        <f t="shared" si="45"/>
        <v/>
      </c>
      <c r="BI8" s="39" t="str">
        <f t="shared" si="45"/>
        <v/>
      </c>
      <c r="BJ8" s="39" t="str">
        <f t="shared" si="45"/>
        <v/>
      </c>
      <c r="BK8" s="39" t="str">
        <f t="shared" si="45"/>
        <v/>
      </c>
      <c r="BL8" s="39" t="str">
        <f t="shared" si="45"/>
        <v/>
      </c>
      <c r="BM8" s="39" t="str">
        <f t="shared" si="45"/>
        <v/>
      </c>
      <c r="BN8" s="40" t="str">
        <f t="shared" si="45"/>
        <v/>
      </c>
      <c r="BO8" s="47">
        <f t="shared" si="3"/>
        <v>0</v>
      </c>
      <c r="BP8" s="41" t="str">
        <f t="shared" ref="BP8:CI8" si="46">IF(E8="B",E20,"")</f>
        <v/>
      </c>
      <c r="BQ8" s="39" t="str">
        <f t="shared" si="46"/>
        <v/>
      </c>
      <c r="BR8" s="39" t="str">
        <f t="shared" si="46"/>
        <v/>
      </c>
      <c r="BS8" s="39" t="str">
        <f t="shared" si="46"/>
        <v/>
      </c>
      <c r="BT8" s="39" t="str">
        <f t="shared" si="46"/>
        <v/>
      </c>
      <c r="BU8" s="39" t="str">
        <f t="shared" si="46"/>
        <v/>
      </c>
      <c r="BV8" s="39" t="str">
        <f t="shared" si="46"/>
        <v/>
      </c>
      <c r="BW8" s="39" t="str">
        <f t="shared" si="46"/>
        <v/>
      </c>
      <c r="BX8" s="39" t="str">
        <f t="shared" si="46"/>
        <v/>
      </c>
      <c r="BY8" s="39" t="str">
        <f t="shared" si="46"/>
        <v/>
      </c>
      <c r="BZ8" s="39" t="str">
        <f t="shared" si="46"/>
        <v/>
      </c>
      <c r="CA8" s="50" t="str">
        <f t="shared" si="46"/>
        <v/>
      </c>
      <c r="CB8" s="50" t="str">
        <f t="shared" si="46"/>
        <v/>
      </c>
      <c r="CC8" s="50" t="str">
        <f t="shared" si="46"/>
        <v/>
      </c>
      <c r="CD8" s="50" t="str">
        <f t="shared" si="46"/>
        <v/>
      </c>
      <c r="CE8" s="50" t="str">
        <f t="shared" si="46"/>
        <v/>
      </c>
      <c r="CF8" s="50" t="str">
        <f t="shared" si="46"/>
        <v/>
      </c>
      <c r="CG8" s="50" t="str">
        <f t="shared" si="46"/>
        <v/>
      </c>
      <c r="CH8" s="50" t="str">
        <f t="shared" si="46"/>
        <v/>
      </c>
      <c r="CI8" s="70" t="str">
        <f t="shared" si="46"/>
        <v/>
      </c>
      <c r="CJ8" s="47">
        <f t="shared" si="5"/>
        <v>0</v>
      </c>
      <c r="CK8" s="41" t="str">
        <f t="shared" ref="CK8:DD8" si="47">IF(E8="P",E20,"")</f>
        <v/>
      </c>
      <c r="CL8" s="39" t="str">
        <f t="shared" si="47"/>
        <v/>
      </c>
      <c r="CM8" s="39" t="str">
        <f t="shared" si="47"/>
        <v/>
      </c>
      <c r="CN8" s="39" t="str">
        <f t="shared" si="47"/>
        <v/>
      </c>
      <c r="CO8" s="39" t="str">
        <f t="shared" si="47"/>
        <v/>
      </c>
      <c r="CP8" s="39" t="str">
        <f t="shared" si="47"/>
        <v/>
      </c>
      <c r="CQ8" s="39" t="str">
        <f t="shared" si="47"/>
        <v/>
      </c>
      <c r="CR8" s="39" t="str">
        <f t="shared" si="47"/>
        <v/>
      </c>
      <c r="CS8" s="39" t="str">
        <f t="shared" si="47"/>
        <v/>
      </c>
      <c r="CT8" s="39" t="str">
        <f t="shared" si="47"/>
        <v/>
      </c>
      <c r="CU8" s="39" t="str">
        <f t="shared" si="47"/>
        <v/>
      </c>
      <c r="CV8" s="39" t="str">
        <f t="shared" si="47"/>
        <v/>
      </c>
      <c r="CW8" s="39" t="str">
        <f t="shared" si="47"/>
        <v/>
      </c>
      <c r="CX8" s="39" t="str">
        <f t="shared" si="47"/>
        <v/>
      </c>
      <c r="CY8" s="39" t="str">
        <f t="shared" si="47"/>
        <v/>
      </c>
      <c r="CZ8" s="39" t="str">
        <f t="shared" si="47"/>
        <v/>
      </c>
      <c r="DA8" s="39" t="str">
        <f t="shared" si="47"/>
        <v/>
      </c>
      <c r="DB8" s="39" t="str">
        <f t="shared" si="47"/>
        <v/>
      </c>
      <c r="DC8" s="39" t="str">
        <f t="shared" si="47"/>
        <v/>
      </c>
      <c r="DD8" s="70" t="str">
        <f t="shared" si="47"/>
        <v/>
      </c>
      <c r="DE8" s="47">
        <f t="shared" si="7"/>
        <v>0</v>
      </c>
      <c r="DG8" s="55">
        <f t="shared" si="8"/>
        <v>0</v>
      </c>
      <c r="DH8" s="50">
        <f t="shared" si="9"/>
        <v>0</v>
      </c>
      <c r="DI8" s="50">
        <f t="shared" si="10"/>
        <v>0</v>
      </c>
      <c r="DJ8" s="51">
        <f t="shared" si="11"/>
        <v>0</v>
      </c>
      <c r="DK8" s="59">
        <f>(SUM(DG8:DI8)/COUNT(E19:X19))</f>
        <v>0</v>
      </c>
      <c r="DL8" s="55">
        <f t="shared" si="12"/>
        <v>0</v>
      </c>
      <c r="DM8" s="66" t="e">
        <f t="shared" si="13"/>
        <v>#DIV/0!</v>
      </c>
      <c r="DN8" s="93">
        <f t="shared" si="14"/>
        <v>0</v>
      </c>
      <c r="DO8" s="67" t="e">
        <f t="shared" si="15"/>
        <v>#DIV/0!</v>
      </c>
      <c r="DP8" s="47">
        <f t="shared" si="16"/>
        <v>0</v>
      </c>
      <c r="DQ8" s="47">
        <f t="shared" si="17"/>
        <v>0</v>
      </c>
      <c r="DR8" s="47">
        <f t="shared" si="18"/>
        <v>0</v>
      </c>
      <c r="DS8" s="47" t="e">
        <f>SUM((DQ8/DJ8)-(D2))</f>
        <v>#DIV/0!</v>
      </c>
      <c r="DT8" s="47" t="e">
        <f>SUM((DR8/DJ8)-(D22))</f>
        <v>#DIV/0!</v>
      </c>
      <c r="DU8" s="78" t="e">
        <f t="shared" si="19"/>
        <v>#DIV/0!</v>
      </c>
      <c r="DW8" s="41" t="str">
        <f>IF(E8="J",SUM((E20)-(E40)),"")</f>
        <v/>
      </c>
      <c r="DX8" s="39" t="str">
        <f t="shared" ref="DX8:EP8" si="48">IF(F8="J",SUM((F20)-(F40)),"")</f>
        <v/>
      </c>
      <c r="DY8" s="39" t="str">
        <f t="shared" si="48"/>
        <v/>
      </c>
      <c r="DZ8" s="39" t="str">
        <f t="shared" si="48"/>
        <v/>
      </c>
      <c r="EA8" s="39" t="str">
        <f t="shared" si="48"/>
        <v/>
      </c>
      <c r="EB8" s="39" t="str">
        <f t="shared" si="48"/>
        <v/>
      </c>
      <c r="EC8" s="39" t="str">
        <f t="shared" si="48"/>
        <v/>
      </c>
      <c r="ED8" s="39" t="str">
        <f t="shared" si="48"/>
        <v/>
      </c>
      <c r="EE8" s="39" t="str">
        <f t="shared" si="48"/>
        <v/>
      </c>
      <c r="EF8" s="39" t="str">
        <f t="shared" si="48"/>
        <v/>
      </c>
      <c r="EG8" s="39" t="str">
        <f t="shared" si="48"/>
        <v/>
      </c>
      <c r="EH8" s="39" t="str">
        <f t="shared" si="48"/>
        <v/>
      </c>
      <c r="EI8" s="39" t="str">
        <f t="shared" si="48"/>
        <v/>
      </c>
      <c r="EJ8" s="39" t="str">
        <f t="shared" si="48"/>
        <v/>
      </c>
      <c r="EK8" s="39" t="str">
        <f t="shared" si="48"/>
        <v/>
      </c>
      <c r="EL8" s="39" t="str">
        <f t="shared" si="48"/>
        <v/>
      </c>
      <c r="EM8" s="39" t="str">
        <f t="shared" si="48"/>
        <v/>
      </c>
      <c r="EN8" s="39" t="str">
        <f t="shared" si="48"/>
        <v/>
      </c>
      <c r="EO8" s="39" t="str">
        <f t="shared" si="48"/>
        <v/>
      </c>
      <c r="EP8" s="40" t="str">
        <f t="shared" si="48"/>
        <v/>
      </c>
      <c r="EQ8" s="47">
        <f t="shared" si="21"/>
        <v>0</v>
      </c>
      <c r="ER8" s="41" t="str">
        <f>IF(E8="LJ",SUM((E20)-(E40)),"")</f>
        <v/>
      </c>
      <c r="ES8" s="39" t="str">
        <f t="shared" ref="ES8:FK8" si="49">IF(F8="LJ",SUM((F20)-(F40)),"")</f>
        <v/>
      </c>
      <c r="ET8" s="39" t="str">
        <f t="shared" si="49"/>
        <v/>
      </c>
      <c r="EU8" s="39" t="str">
        <f t="shared" si="49"/>
        <v/>
      </c>
      <c r="EV8" s="39" t="str">
        <f t="shared" si="49"/>
        <v/>
      </c>
      <c r="EW8" s="39" t="str">
        <f t="shared" si="49"/>
        <v/>
      </c>
      <c r="EX8" s="39" t="str">
        <f t="shared" si="49"/>
        <v/>
      </c>
      <c r="EY8" s="39" t="str">
        <f t="shared" si="49"/>
        <v/>
      </c>
      <c r="EZ8" s="39" t="str">
        <f t="shared" si="49"/>
        <v/>
      </c>
      <c r="FA8" s="39" t="str">
        <f t="shared" si="49"/>
        <v/>
      </c>
      <c r="FB8" s="39" t="str">
        <f t="shared" si="49"/>
        <v/>
      </c>
      <c r="FC8" s="39" t="str">
        <f t="shared" si="49"/>
        <v/>
      </c>
      <c r="FD8" s="39" t="str">
        <f t="shared" si="49"/>
        <v/>
      </c>
      <c r="FE8" s="39" t="str">
        <f t="shared" si="49"/>
        <v/>
      </c>
      <c r="FF8" s="39" t="str">
        <f t="shared" si="49"/>
        <v/>
      </c>
      <c r="FG8" s="39" t="str">
        <f t="shared" si="49"/>
        <v/>
      </c>
      <c r="FH8" s="39" t="str">
        <f t="shared" si="49"/>
        <v/>
      </c>
      <c r="FI8" s="39" t="str">
        <f t="shared" si="49"/>
        <v/>
      </c>
      <c r="FJ8" s="39" t="str">
        <f t="shared" si="49"/>
        <v/>
      </c>
      <c r="FK8" s="40" t="str">
        <f t="shared" si="49"/>
        <v/>
      </c>
      <c r="FL8" s="47">
        <f t="shared" si="23"/>
        <v>0</v>
      </c>
      <c r="FM8" s="41" t="str">
        <f t="shared" ref="FM8:GF8" si="50">IF(E8="B",E40,"")</f>
        <v/>
      </c>
      <c r="FN8" s="39" t="str">
        <f t="shared" si="50"/>
        <v/>
      </c>
      <c r="FO8" s="39" t="str">
        <f t="shared" si="50"/>
        <v/>
      </c>
      <c r="FP8" s="39" t="str">
        <f t="shared" si="50"/>
        <v/>
      </c>
      <c r="FQ8" s="39" t="str">
        <f t="shared" si="50"/>
        <v/>
      </c>
      <c r="FR8" s="39" t="str">
        <f t="shared" si="50"/>
        <v/>
      </c>
      <c r="FS8" s="39" t="str">
        <f t="shared" si="50"/>
        <v/>
      </c>
      <c r="FT8" s="39" t="str">
        <f t="shared" si="50"/>
        <v/>
      </c>
      <c r="FU8" s="39" t="str">
        <f t="shared" si="50"/>
        <v/>
      </c>
      <c r="FV8" s="39" t="str">
        <f t="shared" si="50"/>
        <v/>
      </c>
      <c r="FW8" s="39" t="str">
        <f t="shared" si="50"/>
        <v/>
      </c>
      <c r="FX8" s="50" t="str">
        <f t="shared" si="50"/>
        <v/>
      </c>
      <c r="FY8" s="50" t="str">
        <f t="shared" si="50"/>
        <v/>
      </c>
      <c r="FZ8" s="50" t="str">
        <f t="shared" si="50"/>
        <v/>
      </c>
      <c r="GA8" s="50" t="str">
        <f t="shared" si="50"/>
        <v/>
      </c>
      <c r="GB8" s="50" t="str">
        <f t="shared" si="50"/>
        <v/>
      </c>
      <c r="GC8" s="50" t="str">
        <f t="shared" si="50"/>
        <v/>
      </c>
      <c r="GD8" s="50" t="str">
        <f t="shared" si="50"/>
        <v/>
      </c>
      <c r="GE8" s="50" t="str">
        <f t="shared" si="50"/>
        <v/>
      </c>
      <c r="GF8" s="70" t="str">
        <f t="shared" si="50"/>
        <v/>
      </c>
      <c r="GG8" s="47">
        <f t="shared" si="25"/>
        <v>0</v>
      </c>
      <c r="GH8" s="41" t="str">
        <f t="shared" ref="GH8:HA8" si="51">IF(E8="P",E40,"")</f>
        <v/>
      </c>
      <c r="GI8" s="39" t="str">
        <f t="shared" si="51"/>
        <v/>
      </c>
      <c r="GJ8" s="39" t="str">
        <f t="shared" si="51"/>
        <v/>
      </c>
      <c r="GK8" s="39" t="str">
        <f t="shared" si="51"/>
        <v/>
      </c>
      <c r="GL8" s="39" t="str">
        <f t="shared" si="51"/>
        <v/>
      </c>
      <c r="GM8" s="39" t="str">
        <f t="shared" si="51"/>
        <v/>
      </c>
      <c r="GN8" s="39" t="str">
        <f t="shared" si="51"/>
        <v/>
      </c>
      <c r="GO8" s="39" t="str">
        <f t="shared" si="51"/>
        <v/>
      </c>
      <c r="GP8" s="39" t="str">
        <f t="shared" si="51"/>
        <v/>
      </c>
      <c r="GQ8" s="39" t="str">
        <f t="shared" si="51"/>
        <v/>
      </c>
      <c r="GR8" s="39" t="str">
        <f t="shared" si="51"/>
        <v/>
      </c>
      <c r="GS8" s="50" t="str">
        <f t="shared" si="51"/>
        <v/>
      </c>
      <c r="GT8" s="50" t="str">
        <f t="shared" si="51"/>
        <v/>
      </c>
      <c r="GU8" s="50" t="str">
        <f t="shared" si="51"/>
        <v/>
      </c>
      <c r="GV8" s="50" t="str">
        <f t="shared" si="51"/>
        <v/>
      </c>
      <c r="GW8" s="50" t="str">
        <f t="shared" si="51"/>
        <v/>
      </c>
      <c r="GX8" s="50" t="str">
        <f t="shared" si="51"/>
        <v/>
      </c>
      <c r="GY8" s="50" t="str">
        <f t="shared" si="51"/>
        <v/>
      </c>
      <c r="GZ8" s="50" t="str">
        <f t="shared" si="51"/>
        <v/>
      </c>
      <c r="HA8" s="70" t="str">
        <f t="shared" si="51"/>
        <v/>
      </c>
      <c r="HB8" s="47">
        <f t="shared" si="27"/>
        <v>0</v>
      </c>
    </row>
    <row r="9" spans="1:210" s="2" customFormat="1" ht="21.75" customHeight="1" thickBot="1">
      <c r="A9" s="214">
        <f ca="1">('Game Summary'!B9)</f>
        <v>63</v>
      </c>
      <c r="B9" s="610" t="str">
        <f ca="1">('Game Summary'!C9)</f>
        <v>BATTLE AXE</v>
      </c>
      <c r="C9" s="611"/>
      <c r="D9" s="612"/>
      <c r="E9" s="218"/>
      <c r="F9" s="218"/>
      <c r="G9" s="218"/>
      <c r="H9" s="218"/>
      <c r="I9" s="218"/>
      <c r="J9" s="218"/>
      <c r="K9" s="218"/>
      <c r="L9" s="218"/>
      <c r="M9" s="218"/>
      <c r="N9" s="218"/>
      <c r="O9" s="218"/>
      <c r="P9" s="231"/>
      <c r="Q9" s="231"/>
      <c r="R9" s="231"/>
      <c r="S9" s="231"/>
      <c r="T9" s="231"/>
      <c r="U9" s="231"/>
      <c r="V9" s="231"/>
      <c r="W9" s="231"/>
      <c r="X9" s="219"/>
      <c r="Z9" s="41" t="str">
        <f t="shared" ref="Z9:AS9" si="52">IF(E9="J",E20,"")</f>
        <v/>
      </c>
      <c r="AA9" s="39" t="str">
        <f t="shared" si="52"/>
        <v/>
      </c>
      <c r="AB9" s="39" t="str">
        <f t="shared" si="52"/>
        <v/>
      </c>
      <c r="AC9" s="39" t="str">
        <f t="shared" si="52"/>
        <v/>
      </c>
      <c r="AD9" s="39" t="str">
        <f t="shared" si="52"/>
        <v/>
      </c>
      <c r="AE9" s="39" t="str">
        <f t="shared" si="52"/>
        <v/>
      </c>
      <c r="AF9" s="39" t="str">
        <f t="shared" si="52"/>
        <v/>
      </c>
      <c r="AG9" s="39" t="str">
        <f t="shared" si="52"/>
        <v/>
      </c>
      <c r="AH9" s="39" t="str">
        <f t="shared" si="52"/>
        <v/>
      </c>
      <c r="AI9" s="39" t="str">
        <f t="shared" si="52"/>
        <v/>
      </c>
      <c r="AJ9" s="39" t="str">
        <f t="shared" si="52"/>
        <v/>
      </c>
      <c r="AK9" s="50" t="str">
        <f t="shared" si="52"/>
        <v/>
      </c>
      <c r="AL9" s="50" t="str">
        <f t="shared" si="52"/>
        <v/>
      </c>
      <c r="AM9" s="50" t="str">
        <f t="shared" si="52"/>
        <v/>
      </c>
      <c r="AN9" s="50" t="str">
        <f t="shared" si="52"/>
        <v/>
      </c>
      <c r="AO9" s="50" t="str">
        <f t="shared" si="52"/>
        <v/>
      </c>
      <c r="AP9" s="50" t="str">
        <f t="shared" si="52"/>
        <v/>
      </c>
      <c r="AQ9" s="50" t="str">
        <f t="shared" si="52"/>
        <v/>
      </c>
      <c r="AR9" s="50" t="str">
        <f t="shared" si="52"/>
        <v/>
      </c>
      <c r="AS9" s="70" t="str">
        <f t="shared" si="52"/>
        <v/>
      </c>
      <c r="AT9" s="47">
        <f t="shared" si="1"/>
        <v>0</v>
      </c>
      <c r="AU9" s="41" t="str">
        <f t="shared" ref="AU9:BN9" si="53">IF(E9="LJ",E20,"")</f>
        <v/>
      </c>
      <c r="AV9" s="39" t="str">
        <f t="shared" si="53"/>
        <v/>
      </c>
      <c r="AW9" s="39" t="str">
        <f t="shared" si="53"/>
        <v/>
      </c>
      <c r="AX9" s="39" t="str">
        <f t="shared" si="53"/>
        <v/>
      </c>
      <c r="AY9" s="39" t="str">
        <f t="shared" si="53"/>
        <v/>
      </c>
      <c r="AZ9" s="39" t="str">
        <f t="shared" si="53"/>
        <v/>
      </c>
      <c r="BA9" s="39" t="str">
        <f t="shared" si="53"/>
        <v/>
      </c>
      <c r="BB9" s="39" t="str">
        <f t="shared" si="53"/>
        <v/>
      </c>
      <c r="BC9" s="39" t="str">
        <f t="shared" si="53"/>
        <v/>
      </c>
      <c r="BD9" s="39" t="str">
        <f t="shared" si="53"/>
        <v/>
      </c>
      <c r="BE9" s="39" t="str">
        <f t="shared" si="53"/>
        <v/>
      </c>
      <c r="BF9" s="39" t="str">
        <f t="shared" si="53"/>
        <v/>
      </c>
      <c r="BG9" s="39" t="str">
        <f t="shared" si="53"/>
        <v/>
      </c>
      <c r="BH9" s="39" t="str">
        <f t="shared" si="53"/>
        <v/>
      </c>
      <c r="BI9" s="39" t="str">
        <f t="shared" si="53"/>
        <v/>
      </c>
      <c r="BJ9" s="39" t="str">
        <f t="shared" si="53"/>
        <v/>
      </c>
      <c r="BK9" s="39" t="str">
        <f t="shared" si="53"/>
        <v/>
      </c>
      <c r="BL9" s="39" t="str">
        <f t="shared" si="53"/>
        <v/>
      </c>
      <c r="BM9" s="39" t="str">
        <f t="shared" si="53"/>
        <v/>
      </c>
      <c r="BN9" s="40" t="str">
        <f t="shared" si="53"/>
        <v/>
      </c>
      <c r="BO9" s="47">
        <f t="shared" si="3"/>
        <v>0</v>
      </c>
      <c r="BP9" s="41" t="str">
        <f t="shared" ref="BP9:CI9" si="54">IF(E9="B",E20,"")</f>
        <v/>
      </c>
      <c r="BQ9" s="39" t="str">
        <f t="shared" si="54"/>
        <v/>
      </c>
      <c r="BR9" s="39" t="str">
        <f t="shared" si="54"/>
        <v/>
      </c>
      <c r="BS9" s="39" t="str">
        <f t="shared" si="54"/>
        <v/>
      </c>
      <c r="BT9" s="39" t="str">
        <f t="shared" si="54"/>
        <v/>
      </c>
      <c r="BU9" s="39" t="str">
        <f t="shared" si="54"/>
        <v/>
      </c>
      <c r="BV9" s="39" t="str">
        <f t="shared" si="54"/>
        <v/>
      </c>
      <c r="BW9" s="39" t="str">
        <f t="shared" si="54"/>
        <v/>
      </c>
      <c r="BX9" s="39" t="str">
        <f t="shared" si="54"/>
        <v/>
      </c>
      <c r="BY9" s="39" t="str">
        <f t="shared" si="54"/>
        <v/>
      </c>
      <c r="BZ9" s="39" t="str">
        <f t="shared" si="54"/>
        <v/>
      </c>
      <c r="CA9" s="50" t="str">
        <f t="shared" si="54"/>
        <v/>
      </c>
      <c r="CB9" s="50" t="str">
        <f t="shared" si="54"/>
        <v/>
      </c>
      <c r="CC9" s="50" t="str">
        <f t="shared" si="54"/>
        <v/>
      </c>
      <c r="CD9" s="50" t="str">
        <f t="shared" si="54"/>
        <v/>
      </c>
      <c r="CE9" s="50" t="str">
        <f t="shared" si="54"/>
        <v/>
      </c>
      <c r="CF9" s="50" t="str">
        <f t="shared" si="54"/>
        <v/>
      </c>
      <c r="CG9" s="50" t="str">
        <f t="shared" si="54"/>
        <v/>
      </c>
      <c r="CH9" s="50" t="str">
        <f t="shared" si="54"/>
        <v/>
      </c>
      <c r="CI9" s="70" t="str">
        <f t="shared" si="54"/>
        <v/>
      </c>
      <c r="CJ9" s="47">
        <f t="shared" si="5"/>
        <v>0</v>
      </c>
      <c r="CK9" s="41" t="str">
        <f t="shared" ref="CK9:DD9" si="55">IF(E9="P",E20,"")</f>
        <v/>
      </c>
      <c r="CL9" s="39" t="str">
        <f t="shared" si="55"/>
        <v/>
      </c>
      <c r="CM9" s="39" t="str">
        <f t="shared" si="55"/>
        <v/>
      </c>
      <c r="CN9" s="39" t="str">
        <f t="shared" si="55"/>
        <v/>
      </c>
      <c r="CO9" s="39" t="str">
        <f t="shared" si="55"/>
        <v/>
      </c>
      <c r="CP9" s="39" t="str">
        <f t="shared" si="55"/>
        <v/>
      </c>
      <c r="CQ9" s="39" t="str">
        <f t="shared" si="55"/>
        <v/>
      </c>
      <c r="CR9" s="39" t="str">
        <f t="shared" si="55"/>
        <v/>
      </c>
      <c r="CS9" s="39" t="str">
        <f t="shared" si="55"/>
        <v/>
      </c>
      <c r="CT9" s="39" t="str">
        <f t="shared" si="55"/>
        <v/>
      </c>
      <c r="CU9" s="39" t="str">
        <f t="shared" si="55"/>
        <v/>
      </c>
      <c r="CV9" s="39" t="str">
        <f t="shared" si="55"/>
        <v/>
      </c>
      <c r="CW9" s="39" t="str">
        <f t="shared" si="55"/>
        <v/>
      </c>
      <c r="CX9" s="39" t="str">
        <f t="shared" si="55"/>
        <v/>
      </c>
      <c r="CY9" s="39" t="str">
        <f t="shared" si="55"/>
        <v/>
      </c>
      <c r="CZ9" s="39" t="str">
        <f t="shared" si="55"/>
        <v/>
      </c>
      <c r="DA9" s="39" t="str">
        <f t="shared" si="55"/>
        <v/>
      </c>
      <c r="DB9" s="39" t="str">
        <f t="shared" si="55"/>
        <v/>
      </c>
      <c r="DC9" s="39" t="str">
        <f t="shared" si="55"/>
        <v/>
      </c>
      <c r="DD9" s="70" t="str">
        <f t="shared" si="55"/>
        <v/>
      </c>
      <c r="DE9" s="47">
        <f t="shared" si="7"/>
        <v>0</v>
      </c>
      <c r="DG9" s="55">
        <f t="shared" si="8"/>
        <v>0</v>
      </c>
      <c r="DH9" s="50">
        <f t="shared" si="9"/>
        <v>0</v>
      </c>
      <c r="DI9" s="50">
        <f t="shared" si="10"/>
        <v>0</v>
      </c>
      <c r="DJ9" s="51">
        <f t="shared" si="11"/>
        <v>0</v>
      </c>
      <c r="DK9" s="59">
        <f>(SUM(DG9:DI9)/COUNT(E19:X19))</f>
        <v>0</v>
      </c>
      <c r="DL9" s="55">
        <f t="shared" si="12"/>
        <v>0</v>
      </c>
      <c r="DM9" s="66" t="e">
        <f t="shared" si="13"/>
        <v>#DIV/0!</v>
      </c>
      <c r="DN9" s="93">
        <f t="shared" si="14"/>
        <v>0</v>
      </c>
      <c r="DO9" s="67" t="e">
        <f t="shared" si="15"/>
        <v>#DIV/0!</v>
      </c>
      <c r="DP9" s="47">
        <f t="shared" si="16"/>
        <v>0</v>
      </c>
      <c r="DQ9" s="47">
        <f t="shared" si="17"/>
        <v>0</v>
      </c>
      <c r="DR9" s="47">
        <f t="shared" si="18"/>
        <v>0</v>
      </c>
      <c r="DS9" s="47" t="e">
        <f>SUM((DQ9/DJ9)-(D2))</f>
        <v>#DIV/0!</v>
      </c>
      <c r="DT9" s="47" t="e">
        <f>SUM((DR9/DJ9)-(D22))</f>
        <v>#DIV/0!</v>
      </c>
      <c r="DU9" s="78" t="e">
        <f t="shared" si="19"/>
        <v>#DIV/0!</v>
      </c>
      <c r="DW9" s="41" t="str">
        <f>IF(E9="J",SUM((E20)-(E40)),"")</f>
        <v/>
      </c>
      <c r="DX9" s="39" t="str">
        <f t="shared" ref="DX9:EP9" si="56">IF(F9="J",SUM((F20)-(F40)),"")</f>
        <v/>
      </c>
      <c r="DY9" s="39" t="str">
        <f t="shared" si="56"/>
        <v/>
      </c>
      <c r="DZ9" s="39" t="str">
        <f t="shared" si="56"/>
        <v/>
      </c>
      <c r="EA9" s="39" t="str">
        <f t="shared" si="56"/>
        <v/>
      </c>
      <c r="EB9" s="39" t="str">
        <f t="shared" si="56"/>
        <v/>
      </c>
      <c r="EC9" s="39" t="str">
        <f t="shared" si="56"/>
        <v/>
      </c>
      <c r="ED9" s="39" t="str">
        <f t="shared" si="56"/>
        <v/>
      </c>
      <c r="EE9" s="39" t="str">
        <f t="shared" si="56"/>
        <v/>
      </c>
      <c r="EF9" s="39" t="str">
        <f t="shared" si="56"/>
        <v/>
      </c>
      <c r="EG9" s="39" t="str">
        <f t="shared" si="56"/>
        <v/>
      </c>
      <c r="EH9" s="39" t="str">
        <f t="shared" si="56"/>
        <v/>
      </c>
      <c r="EI9" s="39" t="str">
        <f t="shared" si="56"/>
        <v/>
      </c>
      <c r="EJ9" s="39" t="str">
        <f t="shared" si="56"/>
        <v/>
      </c>
      <c r="EK9" s="39" t="str">
        <f t="shared" si="56"/>
        <v/>
      </c>
      <c r="EL9" s="39" t="str">
        <f t="shared" si="56"/>
        <v/>
      </c>
      <c r="EM9" s="39" t="str">
        <f t="shared" si="56"/>
        <v/>
      </c>
      <c r="EN9" s="39" t="str">
        <f t="shared" si="56"/>
        <v/>
      </c>
      <c r="EO9" s="39" t="str">
        <f t="shared" si="56"/>
        <v/>
      </c>
      <c r="EP9" s="40" t="str">
        <f t="shared" si="56"/>
        <v/>
      </c>
      <c r="EQ9" s="47">
        <f t="shared" si="21"/>
        <v>0</v>
      </c>
      <c r="ER9" s="41" t="str">
        <f>IF(E9="LJ",SUM((E20)-(E40)),"")</f>
        <v/>
      </c>
      <c r="ES9" s="39" t="str">
        <f t="shared" ref="ES9:FK9" si="57">IF(F9="LJ",SUM((F20)-(F40)),"")</f>
        <v/>
      </c>
      <c r="ET9" s="39" t="str">
        <f t="shared" si="57"/>
        <v/>
      </c>
      <c r="EU9" s="39" t="str">
        <f t="shared" si="57"/>
        <v/>
      </c>
      <c r="EV9" s="39" t="str">
        <f t="shared" si="57"/>
        <v/>
      </c>
      <c r="EW9" s="39" t="str">
        <f t="shared" si="57"/>
        <v/>
      </c>
      <c r="EX9" s="39" t="str">
        <f t="shared" si="57"/>
        <v/>
      </c>
      <c r="EY9" s="39" t="str">
        <f t="shared" si="57"/>
        <v/>
      </c>
      <c r="EZ9" s="39" t="str">
        <f t="shared" si="57"/>
        <v/>
      </c>
      <c r="FA9" s="39" t="str">
        <f t="shared" si="57"/>
        <v/>
      </c>
      <c r="FB9" s="39" t="str">
        <f t="shared" si="57"/>
        <v/>
      </c>
      <c r="FC9" s="39" t="str">
        <f t="shared" si="57"/>
        <v/>
      </c>
      <c r="FD9" s="39" t="str">
        <f t="shared" si="57"/>
        <v/>
      </c>
      <c r="FE9" s="39" t="str">
        <f t="shared" si="57"/>
        <v/>
      </c>
      <c r="FF9" s="39" t="str">
        <f t="shared" si="57"/>
        <v/>
      </c>
      <c r="FG9" s="39" t="str">
        <f t="shared" si="57"/>
        <v/>
      </c>
      <c r="FH9" s="39" t="str">
        <f t="shared" si="57"/>
        <v/>
      </c>
      <c r="FI9" s="39" t="str">
        <f t="shared" si="57"/>
        <v/>
      </c>
      <c r="FJ9" s="39" t="str">
        <f t="shared" si="57"/>
        <v/>
      </c>
      <c r="FK9" s="40" t="str">
        <f t="shared" si="57"/>
        <v/>
      </c>
      <c r="FL9" s="47">
        <f t="shared" si="23"/>
        <v>0</v>
      </c>
      <c r="FM9" s="41" t="str">
        <f t="shared" ref="FM9:GF9" si="58">IF(E9="B",E40,"")</f>
        <v/>
      </c>
      <c r="FN9" s="39" t="str">
        <f t="shared" si="58"/>
        <v/>
      </c>
      <c r="FO9" s="39" t="str">
        <f t="shared" si="58"/>
        <v/>
      </c>
      <c r="FP9" s="39" t="str">
        <f t="shared" si="58"/>
        <v/>
      </c>
      <c r="FQ9" s="39" t="str">
        <f t="shared" si="58"/>
        <v/>
      </c>
      <c r="FR9" s="39" t="str">
        <f t="shared" si="58"/>
        <v/>
      </c>
      <c r="FS9" s="39" t="str">
        <f t="shared" si="58"/>
        <v/>
      </c>
      <c r="FT9" s="39" t="str">
        <f t="shared" si="58"/>
        <v/>
      </c>
      <c r="FU9" s="39" t="str">
        <f t="shared" si="58"/>
        <v/>
      </c>
      <c r="FV9" s="39" t="str">
        <f t="shared" si="58"/>
        <v/>
      </c>
      <c r="FW9" s="39" t="str">
        <f t="shared" si="58"/>
        <v/>
      </c>
      <c r="FX9" s="50" t="str">
        <f t="shared" si="58"/>
        <v/>
      </c>
      <c r="FY9" s="50" t="str">
        <f t="shared" si="58"/>
        <v/>
      </c>
      <c r="FZ9" s="50" t="str">
        <f t="shared" si="58"/>
        <v/>
      </c>
      <c r="GA9" s="50" t="str">
        <f t="shared" si="58"/>
        <v/>
      </c>
      <c r="GB9" s="50" t="str">
        <f t="shared" si="58"/>
        <v/>
      </c>
      <c r="GC9" s="50" t="str">
        <f t="shared" si="58"/>
        <v/>
      </c>
      <c r="GD9" s="50" t="str">
        <f t="shared" si="58"/>
        <v/>
      </c>
      <c r="GE9" s="50" t="str">
        <f t="shared" si="58"/>
        <v/>
      </c>
      <c r="GF9" s="70" t="str">
        <f t="shared" si="58"/>
        <v/>
      </c>
      <c r="GG9" s="47">
        <f t="shared" si="25"/>
        <v>0</v>
      </c>
      <c r="GH9" s="41" t="str">
        <f t="shared" ref="GH9:HA9" si="59">IF(E9="P",E40,"")</f>
        <v/>
      </c>
      <c r="GI9" s="39" t="str">
        <f t="shared" si="59"/>
        <v/>
      </c>
      <c r="GJ9" s="39" t="str">
        <f t="shared" si="59"/>
        <v/>
      </c>
      <c r="GK9" s="39" t="str">
        <f t="shared" si="59"/>
        <v/>
      </c>
      <c r="GL9" s="39" t="str">
        <f t="shared" si="59"/>
        <v/>
      </c>
      <c r="GM9" s="39" t="str">
        <f t="shared" si="59"/>
        <v/>
      </c>
      <c r="GN9" s="39" t="str">
        <f t="shared" si="59"/>
        <v/>
      </c>
      <c r="GO9" s="39" t="str">
        <f t="shared" si="59"/>
        <v/>
      </c>
      <c r="GP9" s="39" t="str">
        <f t="shared" si="59"/>
        <v/>
      </c>
      <c r="GQ9" s="39" t="str">
        <f t="shared" si="59"/>
        <v/>
      </c>
      <c r="GR9" s="39" t="str">
        <f t="shared" si="59"/>
        <v/>
      </c>
      <c r="GS9" s="50" t="str">
        <f t="shared" si="59"/>
        <v/>
      </c>
      <c r="GT9" s="50" t="str">
        <f t="shared" si="59"/>
        <v/>
      </c>
      <c r="GU9" s="50" t="str">
        <f t="shared" si="59"/>
        <v/>
      </c>
      <c r="GV9" s="50" t="str">
        <f t="shared" si="59"/>
        <v/>
      </c>
      <c r="GW9" s="50" t="str">
        <f t="shared" si="59"/>
        <v/>
      </c>
      <c r="GX9" s="50" t="str">
        <f t="shared" si="59"/>
        <v/>
      </c>
      <c r="GY9" s="50" t="str">
        <f t="shared" si="59"/>
        <v/>
      </c>
      <c r="GZ9" s="50" t="str">
        <f t="shared" si="59"/>
        <v/>
      </c>
      <c r="HA9" s="70" t="str">
        <f t="shared" si="59"/>
        <v/>
      </c>
      <c r="HB9" s="47">
        <f t="shared" si="27"/>
        <v>0</v>
      </c>
    </row>
    <row r="10" spans="1:210" s="2" customFormat="1" ht="21.75" customHeight="1" thickBot="1">
      <c r="A10" s="214">
        <f ca="1">('Game Summary'!B10)</f>
        <v>86</v>
      </c>
      <c r="B10" s="610" t="str">
        <f ca="1">('Game Summary'!C10)</f>
        <v>BERRETTA BRASS</v>
      </c>
      <c r="C10" s="611"/>
      <c r="D10" s="612"/>
      <c r="E10" s="218"/>
      <c r="F10" s="218"/>
      <c r="G10" s="218"/>
      <c r="H10" s="218"/>
      <c r="I10" s="218"/>
      <c r="J10" s="218"/>
      <c r="K10" s="218"/>
      <c r="L10" s="218"/>
      <c r="M10" s="218"/>
      <c r="N10" s="218"/>
      <c r="O10" s="218"/>
      <c r="P10" s="231"/>
      <c r="Q10" s="231"/>
      <c r="R10" s="231"/>
      <c r="S10" s="231"/>
      <c r="T10" s="231"/>
      <c r="U10" s="231"/>
      <c r="V10" s="231"/>
      <c r="W10" s="231"/>
      <c r="X10" s="219"/>
      <c r="Z10" s="41" t="str">
        <f t="shared" ref="Z10:AS10" si="60">IF(E10="J",E20,"")</f>
        <v/>
      </c>
      <c r="AA10" s="39" t="str">
        <f t="shared" si="60"/>
        <v/>
      </c>
      <c r="AB10" s="39" t="str">
        <f t="shared" si="60"/>
        <v/>
      </c>
      <c r="AC10" s="39" t="str">
        <f t="shared" si="60"/>
        <v/>
      </c>
      <c r="AD10" s="39" t="str">
        <f t="shared" si="60"/>
        <v/>
      </c>
      <c r="AE10" s="39" t="str">
        <f t="shared" si="60"/>
        <v/>
      </c>
      <c r="AF10" s="39" t="str">
        <f t="shared" si="60"/>
        <v/>
      </c>
      <c r="AG10" s="39" t="str">
        <f t="shared" si="60"/>
        <v/>
      </c>
      <c r="AH10" s="39" t="str">
        <f t="shared" si="60"/>
        <v/>
      </c>
      <c r="AI10" s="39" t="str">
        <f t="shared" si="60"/>
        <v/>
      </c>
      <c r="AJ10" s="39" t="str">
        <f t="shared" si="60"/>
        <v/>
      </c>
      <c r="AK10" s="50" t="str">
        <f t="shared" si="60"/>
        <v/>
      </c>
      <c r="AL10" s="50" t="str">
        <f t="shared" si="60"/>
        <v/>
      </c>
      <c r="AM10" s="50" t="str">
        <f t="shared" si="60"/>
        <v/>
      </c>
      <c r="AN10" s="50" t="str">
        <f t="shared" si="60"/>
        <v/>
      </c>
      <c r="AO10" s="50" t="str">
        <f t="shared" si="60"/>
        <v/>
      </c>
      <c r="AP10" s="50" t="str">
        <f t="shared" si="60"/>
        <v/>
      </c>
      <c r="AQ10" s="50" t="str">
        <f t="shared" si="60"/>
        <v/>
      </c>
      <c r="AR10" s="50" t="str">
        <f t="shared" si="60"/>
        <v/>
      </c>
      <c r="AS10" s="70" t="str">
        <f t="shared" si="60"/>
        <v/>
      </c>
      <c r="AT10" s="47">
        <f t="shared" si="1"/>
        <v>0</v>
      </c>
      <c r="AU10" s="41" t="str">
        <f t="shared" ref="AU10:BN10" si="61">IF(E10="LJ",E20,"")</f>
        <v/>
      </c>
      <c r="AV10" s="39" t="str">
        <f t="shared" si="61"/>
        <v/>
      </c>
      <c r="AW10" s="39" t="str">
        <f t="shared" si="61"/>
        <v/>
      </c>
      <c r="AX10" s="39" t="str">
        <f t="shared" si="61"/>
        <v/>
      </c>
      <c r="AY10" s="39" t="str">
        <f t="shared" si="61"/>
        <v/>
      </c>
      <c r="AZ10" s="39" t="str">
        <f t="shared" si="61"/>
        <v/>
      </c>
      <c r="BA10" s="39" t="str">
        <f t="shared" si="61"/>
        <v/>
      </c>
      <c r="BB10" s="39" t="str">
        <f t="shared" si="61"/>
        <v/>
      </c>
      <c r="BC10" s="39" t="str">
        <f t="shared" si="61"/>
        <v/>
      </c>
      <c r="BD10" s="39" t="str">
        <f t="shared" si="61"/>
        <v/>
      </c>
      <c r="BE10" s="39" t="str">
        <f t="shared" si="61"/>
        <v/>
      </c>
      <c r="BF10" s="39" t="str">
        <f t="shared" si="61"/>
        <v/>
      </c>
      <c r="BG10" s="39" t="str">
        <f t="shared" si="61"/>
        <v/>
      </c>
      <c r="BH10" s="39" t="str">
        <f t="shared" si="61"/>
        <v/>
      </c>
      <c r="BI10" s="39" t="str">
        <f t="shared" si="61"/>
        <v/>
      </c>
      <c r="BJ10" s="39" t="str">
        <f t="shared" si="61"/>
        <v/>
      </c>
      <c r="BK10" s="39" t="str">
        <f t="shared" si="61"/>
        <v/>
      </c>
      <c r="BL10" s="39" t="str">
        <f t="shared" si="61"/>
        <v/>
      </c>
      <c r="BM10" s="39" t="str">
        <f t="shared" si="61"/>
        <v/>
      </c>
      <c r="BN10" s="40" t="str">
        <f t="shared" si="61"/>
        <v/>
      </c>
      <c r="BO10" s="47">
        <f t="shared" si="3"/>
        <v>0</v>
      </c>
      <c r="BP10" s="41" t="str">
        <f t="shared" ref="BP10:CI10" si="62">IF(E10="B",E20,"")</f>
        <v/>
      </c>
      <c r="BQ10" s="39" t="str">
        <f t="shared" si="62"/>
        <v/>
      </c>
      <c r="BR10" s="39" t="str">
        <f t="shared" si="62"/>
        <v/>
      </c>
      <c r="BS10" s="39" t="str">
        <f t="shared" si="62"/>
        <v/>
      </c>
      <c r="BT10" s="39" t="str">
        <f t="shared" si="62"/>
        <v/>
      </c>
      <c r="BU10" s="39" t="str">
        <f t="shared" si="62"/>
        <v/>
      </c>
      <c r="BV10" s="39" t="str">
        <f t="shared" si="62"/>
        <v/>
      </c>
      <c r="BW10" s="39" t="str">
        <f t="shared" si="62"/>
        <v/>
      </c>
      <c r="BX10" s="39" t="str">
        <f t="shared" si="62"/>
        <v/>
      </c>
      <c r="BY10" s="39" t="str">
        <f t="shared" si="62"/>
        <v/>
      </c>
      <c r="BZ10" s="39" t="str">
        <f t="shared" si="62"/>
        <v/>
      </c>
      <c r="CA10" s="50" t="str">
        <f t="shared" si="62"/>
        <v/>
      </c>
      <c r="CB10" s="50" t="str">
        <f t="shared" si="62"/>
        <v/>
      </c>
      <c r="CC10" s="50" t="str">
        <f t="shared" si="62"/>
        <v/>
      </c>
      <c r="CD10" s="50" t="str">
        <f t="shared" si="62"/>
        <v/>
      </c>
      <c r="CE10" s="50" t="str">
        <f t="shared" si="62"/>
        <v/>
      </c>
      <c r="CF10" s="50" t="str">
        <f t="shared" si="62"/>
        <v/>
      </c>
      <c r="CG10" s="50" t="str">
        <f t="shared" si="62"/>
        <v/>
      </c>
      <c r="CH10" s="50" t="str">
        <f t="shared" si="62"/>
        <v/>
      </c>
      <c r="CI10" s="70" t="str">
        <f t="shared" si="62"/>
        <v/>
      </c>
      <c r="CJ10" s="47">
        <f t="shared" si="5"/>
        <v>0</v>
      </c>
      <c r="CK10" s="41" t="str">
        <f t="shared" ref="CK10:DD10" si="63">IF(E10="P",E20,"")</f>
        <v/>
      </c>
      <c r="CL10" s="39" t="str">
        <f t="shared" si="63"/>
        <v/>
      </c>
      <c r="CM10" s="39" t="str">
        <f t="shared" si="63"/>
        <v/>
      </c>
      <c r="CN10" s="39" t="str">
        <f t="shared" si="63"/>
        <v/>
      </c>
      <c r="CO10" s="39" t="str">
        <f t="shared" si="63"/>
        <v/>
      </c>
      <c r="CP10" s="39" t="str">
        <f t="shared" si="63"/>
        <v/>
      </c>
      <c r="CQ10" s="39" t="str">
        <f t="shared" si="63"/>
        <v/>
      </c>
      <c r="CR10" s="39" t="str">
        <f t="shared" si="63"/>
        <v/>
      </c>
      <c r="CS10" s="39" t="str">
        <f t="shared" si="63"/>
        <v/>
      </c>
      <c r="CT10" s="39" t="str">
        <f t="shared" si="63"/>
        <v/>
      </c>
      <c r="CU10" s="39" t="str">
        <f t="shared" si="63"/>
        <v/>
      </c>
      <c r="CV10" s="39" t="str">
        <f t="shared" si="63"/>
        <v/>
      </c>
      <c r="CW10" s="39" t="str">
        <f t="shared" si="63"/>
        <v/>
      </c>
      <c r="CX10" s="39" t="str">
        <f t="shared" si="63"/>
        <v/>
      </c>
      <c r="CY10" s="39" t="str">
        <f t="shared" si="63"/>
        <v/>
      </c>
      <c r="CZ10" s="39" t="str">
        <f t="shared" si="63"/>
        <v/>
      </c>
      <c r="DA10" s="39" t="str">
        <f t="shared" si="63"/>
        <v/>
      </c>
      <c r="DB10" s="39" t="str">
        <f t="shared" si="63"/>
        <v/>
      </c>
      <c r="DC10" s="39" t="str">
        <f t="shared" si="63"/>
        <v/>
      </c>
      <c r="DD10" s="70" t="str">
        <f t="shared" si="63"/>
        <v/>
      </c>
      <c r="DE10" s="47">
        <f t="shared" si="7"/>
        <v>0</v>
      </c>
      <c r="DG10" s="55">
        <f t="shared" si="8"/>
        <v>0</v>
      </c>
      <c r="DH10" s="50">
        <f t="shared" si="9"/>
        <v>0</v>
      </c>
      <c r="DI10" s="50">
        <f t="shared" si="10"/>
        <v>0</v>
      </c>
      <c r="DJ10" s="51">
        <f t="shared" si="11"/>
        <v>0</v>
      </c>
      <c r="DK10" s="59">
        <f>(SUM(DG10:DI10)/COUNT(E19:X19))</f>
        <v>0</v>
      </c>
      <c r="DL10" s="55">
        <f t="shared" si="12"/>
        <v>0</v>
      </c>
      <c r="DM10" s="66" t="e">
        <f t="shared" si="13"/>
        <v>#DIV/0!</v>
      </c>
      <c r="DN10" s="93">
        <f t="shared" si="14"/>
        <v>0</v>
      </c>
      <c r="DO10" s="67" t="e">
        <f t="shared" si="15"/>
        <v>#DIV/0!</v>
      </c>
      <c r="DP10" s="47">
        <f t="shared" si="16"/>
        <v>0</v>
      </c>
      <c r="DQ10" s="47">
        <f t="shared" si="17"/>
        <v>0</v>
      </c>
      <c r="DR10" s="47">
        <f t="shared" si="18"/>
        <v>0</v>
      </c>
      <c r="DS10" s="47" t="e">
        <f>SUM((DQ10/DJ10)-(D2))</f>
        <v>#DIV/0!</v>
      </c>
      <c r="DT10" s="47" t="e">
        <f>SUM((DR10/DJ10)-(D22))</f>
        <v>#DIV/0!</v>
      </c>
      <c r="DU10" s="78" t="e">
        <f t="shared" si="19"/>
        <v>#DIV/0!</v>
      </c>
      <c r="DW10" s="41" t="str">
        <f>IF(E10="J",SUM((E20)-(E40)),"")</f>
        <v/>
      </c>
      <c r="DX10" s="39" t="str">
        <f t="shared" ref="DX10:EP10" si="64">IF(F10="J",SUM((F20)-(F40)),"")</f>
        <v/>
      </c>
      <c r="DY10" s="39" t="str">
        <f t="shared" si="64"/>
        <v/>
      </c>
      <c r="DZ10" s="39" t="str">
        <f t="shared" si="64"/>
        <v/>
      </c>
      <c r="EA10" s="39" t="str">
        <f t="shared" si="64"/>
        <v/>
      </c>
      <c r="EB10" s="39" t="str">
        <f t="shared" si="64"/>
        <v/>
      </c>
      <c r="EC10" s="39" t="str">
        <f t="shared" si="64"/>
        <v/>
      </c>
      <c r="ED10" s="39" t="str">
        <f t="shared" si="64"/>
        <v/>
      </c>
      <c r="EE10" s="39" t="str">
        <f t="shared" si="64"/>
        <v/>
      </c>
      <c r="EF10" s="39" t="str">
        <f t="shared" si="64"/>
        <v/>
      </c>
      <c r="EG10" s="39" t="str">
        <f t="shared" si="64"/>
        <v/>
      </c>
      <c r="EH10" s="39" t="str">
        <f t="shared" si="64"/>
        <v/>
      </c>
      <c r="EI10" s="39" t="str">
        <f t="shared" si="64"/>
        <v/>
      </c>
      <c r="EJ10" s="39" t="str">
        <f t="shared" si="64"/>
        <v/>
      </c>
      <c r="EK10" s="39" t="str">
        <f t="shared" si="64"/>
        <v/>
      </c>
      <c r="EL10" s="39" t="str">
        <f t="shared" si="64"/>
        <v/>
      </c>
      <c r="EM10" s="39" t="str">
        <f t="shared" si="64"/>
        <v/>
      </c>
      <c r="EN10" s="39" t="str">
        <f t="shared" si="64"/>
        <v/>
      </c>
      <c r="EO10" s="39" t="str">
        <f t="shared" si="64"/>
        <v/>
      </c>
      <c r="EP10" s="40" t="str">
        <f t="shared" si="64"/>
        <v/>
      </c>
      <c r="EQ10" s="47">
        <f t="shared" si="21"/>
        <v>0</v>
      </c>
      <c r="ER10" s="41" t="str">
        <f>IF(E10="LJ",SUM((E20)-(E40)),"")</f>
        <v/>
      </c>
      <c r="ES10" s="39" t="str">
        <f t="shared" ref="ES10:FK10" si="65">IF(F10="LJ",SUM((F20)-(F40)),"")</f>
        <v/>
      </c>
      <c r="ET10" s="39" t="str">
        <f t="shared" si="65"/>
        <v/>
      </c>
      <c r="EU10" s="39" t="str">
        <f t="shared" si="65"/>
        <v/>
      </c>
      <c r="EV10" s="39" t="str">
        <f t="shared" si="65"/>
        <v/>
      </c>
      <c r="EW10" s="39" t="str">
        <f t="shared" si="65"/>
        <v/>
      </c>
      <c r="EX10" s="39" t="str">
        <f t="shared" si="65"/>
        <v/>
      </c>
      <c r="EY10" s="39" t="str">
        <f t="shared" si="65"/>
        <v/>
      </c>
      <c r="EZ10" s="39" t="str">
        <f t="shared" si="65"/>
        <v/>
      </c>
      <c r="FA10" s="39" t="str">
        <f t="shared" si="65"/>
        <v/>
      </c>
      <c r="FB10" s="39" t="str">
        <f t="shared" si="65"/>
        <v/>
      </c>
      <c r="FC10" s="39" t="str">
        <f t="shared" si="65"/>
        <v/>
      </c>
      <c r="FD10" s="39" t="str">
        <f t="shared" si="65"/>
        <v/>
      </c>
      <c r="FE10" s="39" t="str">
        <f t="shared" si="65"/>
        <v/>
      </c>
      <c r="FF10" s="39" t="str">
        <f t="shared" si="65"/>
        <v/>
      </c>
      <c r="FG10" s="39" t="str">
        <f t="shared" si="65"/>
        <v/>
      </c>
      <c r="FH10" s="39" t="str">
        <f t="shared" si="65"/>
        <v/>
      </c>
      <c r="FI10" s="39" t="str">
        <f t="shared" si="65"/>
        <v/>
      </c>
      <c r="FJ10" s="39" t="str">
        <f t="shared" si="65"/>
        <v/>
      </c>
      <c r="FK10" s="40" t="str">
        <f t="shared" si="65"/>
        <v/>
      </c>
      <c r="FL10" s="47">
        <f t="shared" si="23"/>
        <v>0</v>
      </c>
      <c r="FM10" s="41" t="str">
        <f t="shared" ref="FM10:GF10" si="66">IF(E10="B",E40,"")</f>
        <v/>
      </c>
      <c r="FN10" s="39" t="str">
        <f t="shared" si="66"/>
        <v/>
      </c>
      <c r="FO10" s="39" t="str">
        <f t="shared" si="66"/>
        <v/>
      </c>
      <c r="FP10" s="39" t="str">
        <f t="shared" si="66"/>
        <v/>
      </c>
      <c r="FQ10" s="39" t="str">
        <f t="shared" si="66"/>
        <v/>
      </c>
      <c r="FR10" s="39" t="str">
        <f t="shared" si="66"/>
        <v/>
      </c>
      <c r="FS10" s="39" t="str">
        <f t="shared" si="66"/>
        <v/>
      </c>
      <c r="FT10" s="39" t="str">
        <f t="shared" si="66"/>
        <v/>
      </c>
      <c r="FU10" s="39" t="str">
        <f t="shared" si="66"/>
        <v/>
      </c>
      <c r="FV10" s="39" t="str">
        <f t="shared" si="66"/>
        <v/>
      </c>
      <c r="FW10" s="39" t="str">
        <f t="shared" si="66"/>
        <v/>
      </c>
      <c r="FX10" s="50" t="str">
        <f t="shared" si="66"/>
        <v/>
      </c>
      <c r="FY10" s="50" t="str">
        <f t="shared" si="66"/>
        <v/>
      </c>
      <c r="FZ10" s="50" t="str">
        <f t="shared" si="66"/>
        <v/>
      </c>
      <c r="GA10" s="50" t="str">
        <f t="shared" si="66"/>
        <v/>
      </c>
      <c r="GB10" s="50" t="str">
        <f t="shared" si="66"/>
        <v/>
      </c>
      <c r="GC10" s="50" t="str">
        <f t="shared" si="66"/>
        <v/>
      </c>
      <c r="GD10" s="50" t="str">
        <f t="shared" si="66"/>
        <v/>
      </c>
      <c r="GE10" s="50" t="str">
        <f t="shared" si="66"/>
        <v/>
      </c>
      <c r="GF10" s="70" t="str">
        <f t="shared" si="66"/>
        <v/>
      </c>
      <c r="GG10" s="47">
        <f t="shared" si="25"/>
        <v>0</v>
      </c>
      <c r="GH10" s="41" t="str">
        <f t="shared" ref="GH10:HA10" si="67">IF(E10="P",E40,"")</f>
        <v/>
      </c>
      <c r="GI10" s="39" t="str">
        <f t="shared" si="67"/>
        <v/>
      </c>
      <c r="GJ10" s="39" t="str">
        <f t="shared" si="67"/>
        <v/>
      </c>
      <c r="GK10" s="39" t="str">
        <f t="shared" si="67"/>
        <v/>
      </c>
      <c r="GL10" s="39" t="str">
        <f t="shared" si="67"/>
        <v/>
      </c>
      <c r="GM10" s="39" t="str">
        <f t="shared" si="67"/>
        <v/>
      </c>
      <c r="GN10" s="39" t="str">
        <f t="shared" si="67"/>
        <v/>
      </c>
      <c r="GO10" s="39" t="str">
        <f t="shared" si="67"/>
        <v/>
      </c>
      <c r="GP10" s="39" t="str">
        <f t="shared" si="67"/>
        <v/>
      </c>
      <c r="GQ10" s="39" t="str">
        <f t="shared" si="67"/>
        <v/>
      </c>
      <c r="GR10" s="39" t="str">
        <f t="shared" si="67"/>
        <v/>
      </c>
      <c r="GS10" s="50" t="str">
        <f t="shared" si="67"/>
        <v/>
      </c>
      <c r="GT10" s="50" t="str">
        <f t="shared" si="67"/>
        <v/>
      </c>
      <c r="GU10" s="50" t="str">
        <f t="shared" si="67"/>
        <v/>
      </c>
      <c r="GV10" s="50" t="str">
        <f t="shared" si="67"/>
        <v/>
      </c>
      <c r="GW10" s="50" t="str">
        <f t="shared" si="67"/>
        <v/>
      </c>
      <c r="GX10" s="50" t="str">
        <f t="shared" si="67"/>
        <v/>
      </c>
      <c r="GY10" s="50" t="str">
        <f t="shared" si="67"/>
        <v/>
      </c>
      <c r="GZ10" s="50" t="str">
        <f t="shared" si="67"/>
        <v/>
      </c>
      <c r="HA10" s="70" t="str">
        <f t="shared" si="67"/>
        <v/>
      </c>
      <c r="HB10" s="47">
        <f t="shared" si="27"/>
        <v>0</v>
      </c>
    </row>
    <row r="11" spans="1:210" s="2" customFormat="1" ht="21.75" customHeight="1" thickBot="1">
      <c r="A11" s="214">
        <f ca="1">('Game Summary'!B11)</f>
        <v>187</v>
      </c>
      <c r="B11" s="610" t="str">
        <f ca="1">('Game Summary'!C11)</f>
        <v>DELILAH DANGER</v>
      </c>
      <c r="C11" s="611"/>
      <c r="D11" s="612"/>
      <c r="E11" s="218"/>
      <c r="F11" s="218"/>
      <c r="G11" s="218"/>
      <c r="H11" s="218"/>
      <c r="I11" s="218"/>
      <c r="J11" s="218"/>
      <c r="K11" s="218"/>
      <c r="L11" s="218"/>
      <c r="M11" s="218"/>
      <c r="N11" s="218"/>
      <c r="O11" s="218"/>
      <c r="P11" s="231"/>
      <c r="Q11" s="231"/>
      <c r="R11" s="231"/>
      <c r="S11" s="231"/>
      <c r="T11" s="231"/>
      <c r="U11" s="231"/>
      <c r="V11" s="231"/>
      <c r="W11" s="231"/>
      <c r="X11" s="219"/>
      <c r="Z11" s="41" t="str">
        <f t="shared" ref="Z11:AS11" si="68">IF(E11="J",E20,"")</f>
        <v/>
      </c>
      <c r="AA11" s="39" t="str">
        <f t="shared" si="68"/>
        <v/>
      </c>
      <c r="AB11" s="39" t="str">
        <f t="shared" si="68"/>
        <v/>
      </c>
      <c r="AC11" s="39" t="str">
        <f t="shared" si="68"/>
        <v/>
      </c>
      <c r="AD11" s="39" t="str">
        <f t="shared" si="68"/>
        <v/>
      </c>
      <c r="AE11" s="39" t="str">
        <f t="shared" si="68"/>
        <v/>
      </c>
      <c r="AF11" s="39" t="str">
        <f t="shared" si="68"/>
        <v/>
      </c>
      <c r="AG11" s="39" t="str">
        <f t="shared" si="68"/>
        <v/>
      </c>
      <c r="AH11" s="39" t="str">
        <f t="shared" si="68"/>
        <v/>
      </c>
      <c r="AI11" s="39" t="str">
        <f t="shared" si="68"/>
        <v/>
      </c>
      <c r="AJ11" s="39" t="str">
        <f t="shared" si="68"/>
        <v/>
      </c>
      <c r="AK11" s="50" t="str">
        <f t="shared" si="68"/>
        <v/>
      </c>
      <c r="AL11" s="50" t="str">
        <f t="shared" si="68"/>
        <v/>
      </c>
      <c r="AM11" s="50" t="str">
        <f t="shared" si="68"/>
        <v/>
      </c>
      <c r="AN11" s="50" t="str">
        <f t="shared" si="68"/>
        <v/>
      </c>
      <c r="AO11" s="50" t="str">
        <f t="shared" si="68"/>
        <v/>
      </c>
      <c r="AP11" s="50" t="str">
        <f t="shared" si="68"/>
        <v/>
      </c>
      <c r="AQ11" s="50" t="str">
        <f t="shared" si="68"/>
        <v/>
      </c>
      <c r="AR11" s="50" t="str">
        <f t="shared" si="68"/>
        <v/>
      </c>
      <c r="AS11" s="70" t="str">
        <f t="shared" si="68"/>
        <v/>
      </c>
      <c r="AT11" s="47">
        <f t="shared" si="1"/>
        <v>0</v>
      </c>
      <c r="AU11" s="41" t="str">
        <f t="shared" ref="AU11:BN11" si="69">IF(E11="LJ",E20,"")</f>
        <v/>
      </c>
      <c r="AV11" s="39" t="str">
        <f t="shared" si="69"/>
        <v/>
      </c>
      <c r="AW11" s="39" t="str">
        <f t="shared" si="69"/>
        <v/>
      </c>
      <c r="AX11" s="39" t="str">
        <f t="shared" si="69"/>
        <v/>
      </c>
      <c r="AY11" s="39" t="str">
        <f t="shared" si="69"/>
        <v/>
      </c>
      <c r="AZ11" s="39" t="str">
        <f t="shared" si="69"/>
        <v/>
      </c>
      <c r="BA11" s="39" t="str">
        <f t="shared" si="69"/>
        <v/>
      </c>
      <c r="BB11" s="39" t="str">
        <f t="shared" si="69"/>
        <v/>
      </c>
      <c r="BC11" s="39" t="str">
        <f t="shared" si="69"/>
        <v/>
      </c>
      <c r="BD11" s="39" t="str">
        <f t="shared" si="69"/>
        <v/>
      </c>
      <c r="BE11" s="39" t="str">
        <f t="shared" si="69"/>
        <v/>
      </c>
      <c r="BF11" s="39" t="str">
        <f t="shared" si="69"/>
        <v/>
      </c>
      <c r="BG11" s="39" t="str">
        <f t="shared" si="69"/>
        <v/>
      </c>
      <c r="BH11" s="39" t="str">
        <f t="shared" si="69"/>
        <v/>
      </c>
      <c r="BI11" s="39" t="str">
        <f t="shared" si="69"/>
        <v/>
      </c>
      <c r="BJ11" s="39" t="str">
        <f t="shared" si="69"/>
        <v/>
      </c>
      <c r="BK11" s="39" t="str">
        <f t="shared" si="69"/>
        <v/>
      </c>
      <c r="BL11" s="39" t="str">
        <f t="shared" si="69"/>
        <v/>
      </c>
      <c r="BM11" s="39" t="str">
        <f t="shared" si="69"/>
        <v/>
      </c>
      <c r="BN11" s="40" t="str">
        <f t="shared" si="69"/>
        <v/>
      </c>
      <c r="BO11" s="47">
        <f t="shared" si="3"/>
        <v>0</v>
      </c>
      <c r="BP11" s="41" t="str">
        <f t="shared" ref="BP11:CI11" si="70">IF(E11="B",E20,"")</f>
        <v/>
      </c>
      <c r="BQ11" s="39" t="str">
        <f t="shared" si="70"/>
        <v/>
      </c>
      <c r="BR11" s="39" t="str">
        <f t="shared" si="70"/>
        <v/>
      </c>
      <c r="BS11" s="39" t="str">
        <f t="shared" si="70"/>
        <v/>
      </c>
      <c r="BT11" s="39" t="str">
        <f t="shared" si="70"/>
        <v/>
      </c>
      <c r="BU11" s="39" t="str">
        <f t="shared" si="70"/>
        <v/>
      </c>
      <c r="BV11" s="39" t="str">
        <f t="shared" si="70"/>
        <v/>
      </c>
      <c r="BW11" s="39" t="str">
        <f t="shared" si="70"/>
        <v/>
      </c>
      <c r="BX11" s="39" t="str">
        <f t="shared" si="70"/>
        <v/>
      </c>
      <c r="BY11" s="39" t="str">
        <f t="shared" si="70"/>
        <v/>
      </c>
      <c r="BZ11" s="39" t="str">
        <f t="shared" si="70"/>
        <v/>
      </c>
      <c r="CA11" s="50" t="str">
        <f t="shared" si="70"/>
        <v/>
      </c>
      <c r="CB11" s="50" t="str">
        <f t="shared" si="70"/>
        <v/>
      </c>
      <c r="CC11" s="50" t="str">
        <f t="shared" si="70"/>
        <v/>
      </c>
      <c r="CD11" s="50" t="str">
        <f t="shared" si="70"/>
        <v/>
      </c>
      <c r="CE11" s="50" t="str">
        <f t="shared" si="70"/>
        <v/>
      </c>
      <c r="CF11" s="50" t="str">
        <f t="shared" si="70"/>
        <v/>
      </c>
      <c r="CG11" s="50" t="str">
        <f t="shared" si="70"/>
        <v/>
      </c>
      <c r="CH11" s="50" t="str">
        <f t="shared" si="70"/>
        <v/>
      </c>
      <c r="CI11" s="70" t="str">
        <f t="shared" si="70"/>
        <v/>
      </c>
      <c r="CJ11" s="47">
        <f t="shared" si="5"/>
        <v>0</v>
      </c>
      <c r="CK11" s="41" t="str">
        <f t="shared" ref="CK11:DD11" si="71">IF(E11="P",E20,"")</f>
        <v/>
      </c>
      <c r="CL11" s="39" t="str">
        <f t="shared" si="71"/>
        <v/>
      </c>
      <c r="CM11" s="39" t="str">
        <f t="shared" si="71"/>
        <v/>
      </c>
      <c r="CN11" s="39" t="str">
        <f t="shared" si="71"/>
        <v/>
      </c>
      <c r="CO11" s="39" t="str">
        <f t="shared" si="71"/>
        <v/>
      </c>
      <c r="CP11" s="39" t="str">
        <f t="shared" si="71"/>
        <v/>
      </c>
      <c r="CQ11" s="39" t="str">
        <f t="shared" si="71"/>
        <v/>
      </c>
      <c r="CR11" s="39" t="str">
        <f t="shared" si="71"/>
        <v/>
      </c>
      <c r="CS11" s="39" t="str">
        <f t="shared" si="71"/>
        <v/>
      </c>
      <c r="CT11" s="39" t="str">
        <f t="shared" si="71"/>
        <v/>
      </c>
      <c r="CU11" s="39" t="str">
        <f t="shared" si="71"/>
        <v/>
      </c>
      <c r="CV11" s="39" t="str">
        <f t="shared" si="71"/>
        <v/>
      </c>
      <c r="CW11" s="39" t="str">
        <f t="shared" si="71"/>
        <v/>
      </c>
      <c r="CX11" s="39" t="str">
        <f t="shared" si="71"/>
        <v/>
      </c>
      <c r="CY11" s="39" t="str">
        <f t="shared" si="71"/>
        <v/>
      </c>
      <c r="CZ11" s="39" t="str">
        <f t="shared" si="71"/>
        <v/>
      </c>
      <c r="DA11" s="39" t="str">
        <f t="shared" si="71"/>
        <v/>
      </c>
      <c r="DB11" s="39" t="str">
        <f t="shared" si="71"/>
        <v/>
      </c>
      <c r="DC11" s="39" t="str">
        <f t="shared" si="71"/>
        <v/>
      </c>
      <c r="DD11" s="70" t="str">
        <f t="shared" si="71"/>
        <v/>
      </c>
      <c r="DE11" s="47">
        <f t="shared" si="7"/>
        <v>0</v>
      </c>
      <c r="DG11" s="55">
        <f t="shared" si="8"/>
        <v>0</v>
      </c>
      <c r="DH11" s="50">
        <f t="shared" si="9"/>
        <v>0</v>
      </c>
      <c r="DI11" s="50">
        <f t="shared" si="10"/>
        <v>0</v>
      </c>
      <c r="DJ11" s="51">
        <f t="shared" si="11"/>
        <v>0</v>
      </c>
      <c r="DK11" s="59">
        <f>(SUM(DG11:DI11)/COUNT(E19:X19))</f>
        <v>0</v>
      </c>
      <c r="DL11" s="55">
        <f t="shared" si="12"/>
        <v>0</v>
      </c>
      <c r="DM11" s="66" t="e">
        <f t="shared" si="13"/>
        <v>#DIV/0!</v>
      </c>
      <c r="DN11" s="93">
        <f t="shared" si="14"/>
        <v>0</v>
      </c>
      <c r="DO11" s="67" t="e">
        <f t="shared" si="15"/>
        <v>#DIV/0!</v>
      </c>
      <c r="DP11" s="47">
        <f t="shared" si="16"/>
        <v>0</v>
      </c>
      <c r="DQ11" s="47">
        <f t="shared" si="17"/>
        <v>0</v>
      </c>
      <c r="DR11" s="47">
        <f t="shared" si="18"/>
        <v>0</v>
      </c>
      <c r="DS11" s="47" t="e">
        <f>SUM((DQ11/DJ11)-(D2))</f>
        <v>#DIV/0!</v>
      </c>
      <c r="DT11" s="47" t="e">
        <f>SUM((DR11/DJ11)-(D22))</f>
        <v>#DIV/0!</v>
      </c>
      <c r="DU11" s="78" t="e">
        <f t="shared" si="19"/>
        <v>#DIV/0!</v>
      </c>
      <c r="DW11" s="41" t="str">
        <f>IF(E11="J",SUM((E20)-(E40)),"")</f>
        <v/>
      </c>
      <c r="DX11" s="39" t="str">
        <f t="shared" ref="DX11:EP11" si="72">IF(F11="J",SUM((F20)-(F40)),"")</f>
        <v/>
      </c>
      <c r="DY11" s="39" t="str">
        <f t="shared" si="72"/>
        <v/>
      </c>
      <c r="DZ11" s="39" t="str">
        <f t="shared" si="72"/>
        <v/>
      </c>
      <c r="EA11" s="39" t="str">
        <f t="shared" si="72"/>
        <v/>
      </c>
      <c r="EB11" s="39" t="str">
        <f t="shared" si="72"/>
        <v/>
      </c>
      <c r="EC11" s="39" t="str">
        <f t="shared" si="72"/>
        <v/>
      </c>
      <c r="ED11" s="39" t="str">
        <f t="shared" si="72"/>
        <v/>
      </c>
      <c r="EE11" s="39" t="str">
        <f t="shared" si="72"/>
        <v/>
      </c>
      <c r="EF11" s="39" t="str">
        <f t="shared" si="72"/>
        <v/>
      </c>
      <c r="EG11" s="39" t="str">
        <f t="shared" si="72"/>
        <v/>
      </c>
      <c r="EH11" s="39" t="str">
        <f t="shared" si="72"/>
        <v/>
      </c>
      <c r="EI11" s="39" t="str">
        <f t="shared" si="72"/>
        <v/>
      </c>
      <c r="EJ11" s="39" t="str">
        <f t="shared" si="72"/>
        <v/>
      </c>
      <c r="EK11" s="39" t="str">
        <f t="shared" si="72"/>
        <v/>
      </c>
      <c r="EL11" s="39" t="str">
        <f t="shared" si="72"/>
        <v/>
      </c>
      <c r="EM11" s="39" t="str">
        <f t="shared" si="72"/>
        <v/>
      </c>
      <c r="EN11" s="39" t="str">
        <f t="shared" si="72"/>
        <v/>
      </c>
      <c r="EO11" s="39" t="str">
        <f t="shared" si="72"/>
        <v/>
      </c>
      <c r="EP11" s="40" t="str">
        <f t="shared" si="72"/>
        <v/>
      </c>
      <c r="EQ11" s="47">
        <f t="shared" si="21"/>
        <v>0</v>
      </c>
      <c r="ER11" s="41" t="str">
        <f>IF(E11="LJ",SUM((E20)-(E40)),"")</f>
        <v/>
      </c>
      <c r="ES11" s="39" t="str">
        <f t="shared" ref="ES11:FK11" si="73">IF(F11="LJ",SUM((F20)-(F40)),"")</f>
        <v/>
      </c>
      <c r="ET11" s="39" t="str">
        <f t="shared" si="73"/>
        <v/>
      </c>
      <c r="EU11" s="39" t="str">
        <f t="shared" si="73"/>
        <v/>
      </c>
      <c r="EV11" s="39" t="str">
        <f t="shared" si="73"/>
        <v/>
      </c>
      <c r="EW11" s="39" t="str">
        <f t="shared" si="73"/>
        <v/>
      </c>
      <c r="EX11" s="39" t="str">
        <f t="shared" si="73"/>
        <v/>
      </c>
      <c r="EY11" s="39" t="str">
        <f t="shared" si="73"/>
        <v/>
      </c>
      <c r="EZ11" s="39" t="str">
        <f t="shared" si="73"/>
        <v/>
      </c>
      <c r="FA11" s="39" t="str">
        <f t="shared" si="73"/>
        <v/>
      </c>
      <c r="FB11" s="39" t="str">
        <f t="shared" si="73"/>
        <v/>
      </c>
      <c r="FC11" s="39" t="str">
        <f t="shared" si="73"/>
        <v/>
      </c>
      <c r="FD11" s="39" t="str">
        <f t="shared" si="73"/>
        <v/>
      </c>
      <c r="FE11" s="39" t="str">
        <f t="shared" si="73"/>
        <v/>
      </c>
      <c r="FF11" s="39" t="str">
        <f t="shared" si="73"/>
        <v/>
      </c>
      <c r="FG11" s="39" t="str">
        <f t="shared" si="73"/>
        <v/>
      </c>
      <c r="FH11" s="39" t="str">
        <f t="shared" si="73"/>
        <v/>
      </c>
      <c r="FI11" s="39" t="str">
        <f t="shared" si="73"/>
        <v/>
      </c>
      <c r="FJ11" s="39" t="str">
        <f t="shared" si="73"/>
        <v/>
      </c>
      <c r="FK11" s="40" t="str">
        <f t="shared" si="73"/>
        <v/>
      </c>
      <c r="FL11" s="47">
        <f t="shared" si="23"/>
        <v>0</v>
      </c>
      <c r="FM11" s="41" t="str">
        <f t="shared" ref="FM11:GF11" si="74">IF(E11="B",E40,"")</f>
        <v/>
      </c>
      <c r="FN11" s="39" t="str">
        <f t="shared" si="74"/>
        <v/>
      </c>
      <c r="FO11" s="39" t="str">
        <f t="shared" si="74"/>
        <v/>
      </c>
      <c r="FP11" s="39" t="str">
        <f t="shared" si="74"/>
        <v/>
      </c>
      <c r="FQ11" s="39" t="str">
        <f t="shared" si="74"/>
        <v/>
      </c>
      <c r="FR11" s="39" t="str">
        <f t="shared" si="74"/>
        <v/>
      </c>
      <c r="FS11" s="39" t="str">
        <f t="shared" si="74"/>
        <v/>
      </c>
      <c r="FT11" s="39" t="str">
        <f t="shared" si="74"/>
        <v/>
      </c>
      <c r="FU11" s="39" t="str">
        <f t="shared" si="74"/>
        <v/>
      </c>
      <c r="FV11" s="39" t="str">
        <f t="shared" si="74"/>
        <v/>
      </c>
      <c r="FW11" s="39" t="str">
        <f t="shared" si="74"/>
        <v/>
      </c>
      <c r="FX11" s="50" t="str">
        <f t="shared" si="74"/>
        <v/>
      </c>
      <c r="FY11" s="50" t="str">
        <f t="shared" si="74"/>
        <v/>
      </c>
      <c r="FZ11" s="50" t="str">
        <f t="shared" si="74"/>
        <v/>
      </c>
      <c r="GA11" s="50" t="str">
        <f t="shared" si="74"/>
        <v/>
      </c>
      <c r="GB11" s="50" t="str">
        <f t="shared" si="74"/>
        <v/>
      </c>
      <c r="GC11" s="50" t="str">
        <f t="shared" si="74"/>
        <v/>
      </c>
      <c r="GD11" s="50" t="str">
        <f t="shared" si="74"/>
        <v/>
      </c>
      <c r="GE11" s="50" t="str">
        <f t="shared" si="74"/>
        <v/>
      </c>
      <c r="GF11" s="70" t="str">
        <f t="shared" si="74"/>
        <v/>
      </c>
      <c r="GG11" s="47">
        <f t="shared" si="25"/>
        <v>0</v>
      </c>
      <c r="GH11" s="41" t="str">
        <f t="shared" ref="GH11:HA11" si="75">IF(E11="P",E40,"")</f>
        <v/>
      </c>
      <c r="GI11" s="39" t="str">
        <f t="shared" si="75"/>
        <v/>
      </c>
      <c r="GJ11" s="39" t="str">
        <f t="shared" si="75"/>
        <v/>
      </c>
      <c r="GK11" s="39" t="str">
        <f t="shared" si="75"/>
        <v/>
      </c>
      <c r="GL11" s="39" t="str">
        <f t="shared" si="75"/>
        <v/>
      </c>
      <c r="GM11" s="39" t="str">
        <f t="shared" si="75"/>
        <v/>
      </c>
      <c r="GN11" s="39" t="str">
        <f t="shared" si="75"/>
        <v/>
      </c>
      <c r="GO11" s="39" t="str">
        <f t="shared" si="75"/>
        <v/>
      </c>
      <c r="GP11" s="39" t="str">
        <f t="shared" si="75"/>
        <v/>
      </c>
      <c r="GQ11" s="39" t="str">
        <f t="shared" si="75"/>
        <v/>
      </c>
      <c r="GR11" s="39" t="str">
        <f t="shared" si="75"/>
        <v/>
      </c>
      <c r="GS11" s="50" t="str">
        <f t="shared" si="75"/>
        <v/>
      </c>
      <c r="GT11" s="50" t="str">
        <f t="shared" si="75"/>
        <v/>
      </c>
      <c r="GU11" s="50" t="str">
        <f t="shared" si="75"/>
        <v/>
      </c>
      <c r="GV11" s="50" t="str">
        <f t="shared" si="75"/>
        <v/>
      </c>
      <c r="GW11" s="50" t="str">
        <f t="shared" si="75"/>
        <v/>
      </c>
      <c r="GX11" s="50" t="str">
        <f t="shared" si="75"/>
        <v/>
      </c>
      <c r="GY11" s="50" t="str">
        <f t="shared" si="75"/>
        <v/>
      </c>
      <c r="GZ11" s="50" t="str">
        <f t="shared" si="75"/>
        <v/>
      </c>
      <c r="HA11" s="70" t="str">
        <f t="shared" si="75"/>
        <v/>
      </c>
      <c r="HB11" s="47">
        <f t="shared" si="27"/>
        <v>0</v>
      </c>
    </row>
    <row r="12" spans="1:210" s="2" customFormat="1" ht="21.75" customHeight="1" thickBot="1">
      <c r="A12" s="214">
        <f ca="1">('Game Summary'!B12)</f>
        <v>666</v>
      </c>
      <c r="B12" s="610" t="str">
        <f ca="1">('Game Summary'!C12)</f>
        <v>HOMOTIDAL CENDENCIES</v>
      </c>
      <c r="C12" s="611"/>
      <c r="D12" s="612"/>
      <c r="E12" s="218"/>
      <c r="F12" s="218"/>
      <c r="G12" s="218"/>
      <c r="H12" s="218"/>
      <c r="I12" s="218"/>
      <c r="J12" s="218"/>
      <c r="K12" s="218"/>
      <c r="L12" s="218"/>
      <c r="M12" s="218"/>
      <c r="N12" s="218"/>
      <c r="O12" s="218"/>
      <c r="P12" s="231"/>
      <c r="Q12" s="231"/>
      <c r="R12" s="231"/>
      <c r="S12" s="231"/>
      <c r="T12" s="231"/>
      <c r="U12" s="231"/>
      <c r="V12" s="231"/>
      <c r="W12" s="231"/>
      <c r="X12" s="219"/>
      <c r="Z12" s="41" t="str">
        <f t="shared" ref="Z12:AS12" si="76">IF(E12="J",E20,"")</f>
        <v/>
      </c>
      <c r="AA12" s="39" t="str">
        <f t="shared" si="76"/>
        <v/>
      </c>
      <c r="AB12" s="39" t="str">
        <f t="shared" si="76"/>
        <v/>
      </c>
      <c r="AC12" s="39" t="str">
        <f t="shared" si="76"/>
        <v/>
      </c>
      <c r="AD12" s="39" t="str">
        <f t="shared" si="76"/>
        <v/>
      </c>
      <c r="AE12" s="39" t="str">
        <f t="shared" si="76"/>
        <v/>
      </c>
      <c r="AF12" s="39" t="str">
        <f t="shared" si="76"/>
        <v/>
      </c>
      <c r="AG12" s="39" t="str">
        <f t="shared" si="76"/>
        <v/>
      </c>
      <c r="AH12" s="39" t="str">
        <f t="shared" si="76"/>
        <v/>
      </c>
      <c r="AI12" s="39" t="str">
        <f t="shared" si="76"/>
        <v/>
      </c>
      <c r="AJ12" s="39" t="str">
        <f t="shared" si="76"/>
        <v/>
      </c>
      <c r="AK12" s="50" t="str">
        <f t="shared" si="76"/>
        <v/>
      </c>
      <c r="AL12" s="50" t="str">
        <f t="shared" si="76"/>
        <v/>
      </c>
      <c r="AM12" s="50" t="str">
        <f t="shared" si="76"/>
        <v/>
      </c>
      <c r="AN12" s="50" t="str">
        <f t="shared" si="76"/>
        <v/>
      </c>
      <c r="AO12" s="50" t="str">
        <f t="shared" si="76"/>
        <v/>
      </c>
      <c r="AP12" s="50" t="str">
        <f t="shared" si="76"/>
        <v/>
      </c>
      <c r="AQ12" s="50" t="str">
        <f t="shared" si="76"/>
        <v/>
      </c>
      <c r="AR12" s="50" t="str">
        <f t="shared" si="76"/>
        <v/>
      </c>
      <c r="AS12" s="70" t="str">
        <f t="shared" si="76"/>
        <v/>
      </c>
      <c r="AT12" s="47">
        <f t="shared" si="1"/>
        <v>0</v>
      </c>
      <c r="AU12" s="41" t="str">
        <f t="shared" ref="AU12:BN12" si="77">IF(E12="LJ",E20,"")</f>
        <v/>
      </c>
      <c r="AV12" s="39" t="str">
        <f t="shared" si="77"/>
        <v/>
      </c>
      <c r="AW12" s="39" t="str">
        <f t="shared" si="77"/>
        <v/>
      </c>
      <c r="AX12" s="39" t="str">
        <f t="shared" si="77"/>
        <v/>
      </c>
      <c r="AY12" s="39" t="str">
        <f t="shared" si="77"/>
        <v/>
      </c>
      <c r="AZ12" s="39" t="str">
        <f t="shared" si="77"/>
        <v/>
      </c>
      <c r="BA12" s="39" t="str">
        <f t="shared" si="77"/>
        <v/>
      </c>
      <c r="BB12" s="39" t="str">
        <f t="shared" si="77"/>
        <v/>
      </c>
      <c r="BC12" s="39" t="str">
        <f t="shared" si="77"/>
        <v/>
      </c>
      <c r="BD12" s="39" t="str">
        <f t="shared" si="77"/>
        <v/>
      </c>
      <c r="BE12" s="39" t="str">
        <f t="shared" si="77"/>
        <v/>
      </c>
      <c r="BF12" s="39" t="str">
        <f t="shared" si="77"/>
        <v/>
      </c>
      <c r="BG12" s="39" t="str">
        <f t="shared" si="77"/>
        <v/>
      </c>
      <c r="BH12" s="39" t="str">
        <f t="shared" si="77"/>
        <v/>
      </c>
      <c r="BI12" s="39" t="str">
        <f t="shared" si="77"/>
        <v/>
      </c>
      <c r="BJ12" s="39" t="str">
        <f t="shared" si="77"/>
        <v/>
      </c>
      <c r="BK12" s="39" t="str">
        <f t="shared" si="77"/>
        <v/>
      </c>
      <c r="BL12" s="39" t="str">
        <f t="shared" si="77"/>
        <v/>
      </c>
      <c r="BM12" s="39" t="str">
        <f t="shared" si="77"/>
        <v/>
      </c>
      <c r="BN12" s="40" t="str">
        <f t="shared" si="77"/>
        <v/>
      </c>
      <c r="BO12" s="47">
        <f t="shared" si="3"/>
        <v>0</v>
      </c>
      <c r="BP12" s="41" t="str">
        <f t="shared" ref="BP12:CI12" si="78">IF(E12="B",E20,"")</f>
        <v/>
      </c>
      <c r="BQ12" s="39" t="str">
        <f t="shared" si="78"/>
        <v/>
      </c>
      <c r="BR12" s="39" t="str">
        <f t="shared" si="78"/>
        <v/>
      </c>
      <c r="BS12" s="39" t="str">
        <f t="shared" si="78"/>
        <v/>
      </c>
      <c r="BT12" s="39" t="str">
        <f t="shared" si="78"/>
        <v/>
      </c>
      <c r="BU12" s="39" t="str">
        <f t="shared" si="78"/>
        <v/>
      </c>
      <c r="BV12" s="39" t="str">
        <f t="shared" si="78"/>
        <v/>
      </c>
      <c r="BW12" s="39" t="str">
        <f t="shared" si="78"/>
        <v/>
      </c>
      <c r="BX12" s="39" t="str">
        <f t="shared" si="78"/>
        <v/>
      </c>
      <c r="BY12" s="39" t="str">
        <f t="shared" si="78"/>
        <v/>
      </c>
      <c r="BZ12" s="39" t="str">
        <f t="shared" si="78"/>
        <v/>
      </c>
      <c r="CA12" s="50" t="str">
        <f t="shared" si="78"/>
        <v/>
      </c>
      <c r="CB12" s="50" t="str">
        <f t="shared" si="78"/>
        <v/>
      </c>
      <c r="CC12" s="50" t="str">
        <f t="shared" si="78"/>
        <v/>
      </c>
      <c r="CD12" s="50" t="str">
        <f t="shared" si="78"/>
        <v/>
      </c>
      <c r="CE12" s="50" t="str">
        <f t="shared" si="78"/>
        <v/>
      </c>
      <c r="CF12" s="50" t="str">
        <f t="shared" si="78"/>
        <v/>
      </c>
      <c r="CG12" s="50" t="str">
        <f t="shared" si="78"/>
        <v/>
      </c>
      <c r="CH12" s="50" t="str">
        <f t="shared" si="78"/>
        <v/>
      </c>
      <c r="CI12" s="70" t="str">
        <f t="shared" si="78"/>
        <v/>
      </c>
      <c r="CJ12" s="47">
        <f t="shared" si="5"/>
        <v>0</v>
      </c>
      <c r="CK12" s="41" t="str">
        <f t="shared" ref="CK12:DD12" si="79">IF(E12="P",E20,"")</f>
        <v/>
      </c>
      <c r="CL12" s="39" t="str">
        <f t="shared" si="79"/>
        <v/>
      </c>
      <c r="CM12" s="39" t="str">
        <f t="shared" si="79"/>
        <v/>
      </c>
      <c r="CN12" s="39" t="str">
        <f t="shared" si="79"/>
        <v/>
      </c>
      <c r="CO12" s="39" t="str">
        <f t="shared" si="79"/>
        <v/>
      </c>
      <c r="CP12" s="39" t="str">
        <f t="shared" si="79"/>
        <v/>
      </c>
      <c r="CQ12" s="39" t="str">
        <f t="shared" si="79"/>
        <v/>
      </c>
      <c r="CR12" s="39" t="str">
        <f t="shared" si="79"/>
        <v/>
      </c>
      <c r="CS12" s="39" t="str">
        <f t="shared" si="79"/>
        <v/>
      </c>
      <c r="CT12" s="39" t="str">
        <f t="shared" si="79"/>
        <v/>
      </c>
      <c r="CU12" s="39" t="str">
        <f t="shared" si="79"/>
        <v/>
      </c>
      <c r="CV12" s="39" t="str">
        <f t="shared" si="79"/>
        <v/>
      </c>
      <c r="CW12" s="39" t="str">
        <f t="shared" si="79"/>
        <v/>
      </c>
      <c r="CX12" s="39" t="str">
        <f t="shared" si="79"/>
        <v/>
      </c>
      <c r="CY12" s="39" t="str">
        <f t="shared" si="79"/>
        <v/>
      </c>
      <c r="CZ12" s="39" t="str">
        <f t="shared" si="79"/>
        <v/>
      </c>
      <c r="DA12" s="39" t="str">
        <f t="shared" si="79"/>
        <v/>
      </c>
      <c r="DB12" s="39" t="str">
        <f t="shared" si="79"/>
        <v/>
      </c>
      <c r="DC12" s="39" t="str">
        <f t="shared" si="79"/>
        <v/>
      </c>
      <c r="DD12" s="70" t="str">
        <f t="shared" si="79"/>
        <v/>
      </c>
      <c r="DE12" s="47">
        <f t="shared" si="7"/>
        <v>0</v>
      </c>
      <c r="DG12" s="55">
        <f t="shared" si="8"/>
        <v>0</v>
      </c>
      <c r="DH12" s="50">
        <f t="shared" si="9"/>
        <v>0</v>
      </c>
      <c r="DI12" s="50">
        <f t="shared" si="10"/>
        <v>0</v>
      </c>
      <c r="DJ12" s="51">
        <f t="shared" si="11"/>
        <v>0</v>
      </c>
      <c r="DK12" s="59">
        <f>(SUM(DG12:DI12)/COUNT(E19:X19))</f>
        <v>0</v>
      </c>
      <c r="DL12" s="55">
        <f t="shared" si="12"/>
        <v>0</v>
      </c>
      <c r="DM12" s="66" t="e">
        <f t="shared" si="13"/>
        <v>#DIV/0!</v>
      </c>
      <c r="DN12" s="93">
        <f t="shared" si="14"/>
        <v>0</v>
      </c>
      <c r="DO12" s="67" t="e">
        <f t="shared" si="15"/>
        <v>#DIV/0!</v>
      </c>
      <c r="DP12" s="47">
        <f t="shared" si="16"/>
        <v>0</v>
      </c>
      <c r="DQ12" s="47">
        <f t="shared" si="17"/>
        <v>0</v>
      </c>
      <c r="DR12" s="47">
        <f t="shared" si="18"/>
        <v>0</v>
      </c>
      <c r="DS12" s="47" t="e">
        <f>SUM((DQ12/DJ12)-(D2))</f>
        <v>#DIV/0!</v>
      </c>
      <c r="DT12" s="47" t="e">
        <f>SUM((DR12/DJ12)-(D22))</f>
        <v>#DIV/0!</v>
      </c>
      <c r="DU12" s="78" t="e">
        <f t="shared" si="19"/>
        <v>#DIV/0!</v>
      </c>
      <c r="DW12" s="41" t="str">
        <f>IF(E12="J",SUM((E20)-(E40)),"")</f>
        <v/>
      </c>
      <c r="DX12" s="39" t="str">
        <f t="shared" ref="DX12:EP12" si="80">IF(F12="J",SUM((F20)-(F40)),"")</f>
        <v/>
      </c>
      <c r="DY12" s="39" t="str">
        <f t="shared" si="80"/>
        <v/>
      </c>
      <c r="DZ12" s="39" t="str">
        <f t="shared" si="80"/>
        <v/>
      </c>
      <c r="EA12" s="39" t="str">
        <f t="shared" si="80"/>
        <v/>
      </c>
      <c r="EB12" s="39" t="str">
        <f t="shared" si="80"/>
        <v/>
      </c>
      <c r="EC12" s="39" t="str">
        <f t="shared" si="80"/>
        <v/>
      </c>
      <c r="ED12" s="39" t="str">
        <f t="shared" si="80"/>
        <v/>
      </c>
      <c r="EE12" s="39" t="str">
        <f t="shared" si="80"/>
        <v/>
      </c>
      <c r="EF12" s="39" t="str">
        <f t="shared" si="80"/>
        <v/>
      </c>
      <c r="EG12" s="39" t="str">
        <f t="shared" si="80"/>
        <v/>
      </c>
      <c r="EH12" s="39" t="str">
        <f t="shared" si="80"/>
        <v/>
      </c>
      <c r="EI12" s="39" t="str">
        <f t="shared" si="80"/>
        <v/>
      </c>
      <c r="EJ12" s="39" t="str">
        <f t="shared" si="80"/>
        <v/>
      </c>
      <c r="EK12" s="39" t="str">
        <f t="shared" si="80"/>
        <v/>
      </c>
      <c r="EL12" s="39" t="str">
        <f t="shared" si="80"/>
        <v/>
      </c>
      <c r="EM12" s="39" t="str">
        <f t="shared" si="80"/>
        <v/>
      </c>
      <c r="EN12" s="39" t="str">
        <f t="shared" si="80"/>
        <v/>
      </c>
      <c r="EO12" s="39" t="str">
        <f t="shared" si="80"/>
        <v/>
      </c>
      <c r="EP12" s="40" t="str">
        <f t="shared" si="80"/>
        <v/>
      </c>
      <c r="EQ12" s="47">
        <f t="shared" si="21"/>
        <v>0</v>
      </c>
      <c r="ER12" s="41" t="str">
        <f>IF(E12="LJ",SUM((E20)-(E40)),"")</f>
        <v/>
      </c>
      <c r="ES12" s="39" t="str">
        <f t="shared" ref="ES12:FK12" si="81">IF(F12="LJ",SUM((F20)-(F40)),"")</f>
        <v/>
      </c>
      <c r="ET12" s="39" t="str">
        <f t="shared" si="81"/>
        <v/>
      </c>
      <c r="EU12" s="39" t="str">
        <f t="shared" si="81"/>
        <v/>
      </c>
      <c r="EV12" s="39" t="str">
        <f t="shared" si="81"/>
        <v/>
      </c>
      <c r="EW12" s="39" t="str">
        <f t="shared" si="81"/>
        <v/>
      </c>
      <c r="EX12" s="39" t="str">
        <f t="shared" si="81"/>
        <v/>
      </c>
      <c r="EY12" s="39" t="str">
        <f t="shared" si="81"/>
        <v/>
      </c>
      <c r="EZ12" s="39" t="str">
        <f t="shared" si="81"/>
        <v/>
      </c>
      <c r="FA12" s="39" t="str">
        <f t="shared" si="81"/>
        <v/>
      </c>
      <c r="FB12" s="39" t="str">
        <f t="shared" si="81"/>
        <v/>
      </c>
      <c r="FC12" s="39" t="str">
        <f t="shared" si="81"/>
        <v/>
      </c>
      <c r="FD12" s="39" t="str">
        <f t="shared" si="81"/>
        <v/>
      </c>
      <c r="FE12" s="39" t="str">
        <f t="shared" si="81"/>
        <v/>
      </c>
      <c r="FF12" s="39" t="str">
        <f t="shared" si="81"/>
        <v/>
      </c>
      <c r="FG12" s="39" t="str">
        <f t="shared" si="81"/>
        <v/>
      </c>
      <c r="FH12" s="39" t="str">
        <f t="shared" si="81"/>
        <v/>
      </c>
      <c r="FI12" s="39" t="str">
        <f t="shared" si="81"/>
        <v/>
      </c>
      <c r="FJ12" s="39" t="str">
        <f t="shared" si="81"/>
        <v/>
      </c>
      <c r="FK12" s="40" t="str">
        <f t="shared" si="81"/>
        <v/>
      </c>
      <c r="FL12" s="47">
        <f t="shared" si="23"/>
        <v>0</v>
      </c>
      <c r="FM12" s="41" t="str">
        <f t="shared" ref="FM12:GF12" si="82">IF(E12="B",E40,"")</f>
        <v/>
      </c>
      <c r="FN12" s="39" t="str">
        <f t="shared" si="82"/>
        <v/>
      </c>
      <c r="FO12" s="39" t="str">
        <f t="shared" si="82"/>
        <v/>
      </c>
      <c r="FP12" s="39" t="str">
        <f t="shared" si="82"/>
        <v/>
      </c>
      <c r="FQ12" s="39" t="str">
        <f t="shared" si="82"/>
        <v/>
      </c>
      <c r="FR12" s="39" t="str">
        <f t="shared" si="82"/>
        <v/>
      </c>
      <c r="FS12" s="39" t="str">
        <f t="shared" si="82"/>
        <v/>
      </c>
      <c r="FT12" s="39" t="str">
        <f t="shared" si="82"/>
        <v/>
      </c>
      <c r="FU12" s="39" t="str">
        <f t="shared" si="82"/>
        <v/>
      </c>
      <c r="FV12" s="39" t="str">
        <f t="shared" si="82"/>
        <v/>
      </c>
      <c r="FW12" s="39" t="str">
        <f t="shared" si="82"/>
        <v/>
      </c>
      <c r="FX12" s="50" t="str">
        <f t="shared" si="82"/>
        <v/>
      </c>
      <c r="FY12" s="50" t="str">
        <f t="shared" si="82"/>
        <v/>
      </c>
      <c r="FZ12" s="50" t="str">
        <f t="shared" si="82"/>
        <v/>
      </c>
      <c r="GA12" s="50" t="str">
        <f t="shared" si="82"/>
        <v/>
      </c>
      <c r="GB12" s="50" t="str">
        <f t="shared" si="82"/>
        <v/>
      </c>
      <c r="GC12" s="50" t="str">
        <f t="shared" si="82"/>
        <v/>
      </c>
      <c r="GD12" s="50" t="str">
        <f t="shared" si="82"/>
        <v/>
      </c>
      <c r="GE12" s="50" t="str">
        <f t="shared" si="82"/>
        <v/>
      </c>
      <c r="GF12" s="70" t="str">
        <f t="shared" si="82"/>
        <v/>
      </c>
      <c r="GG12" s="47">
        <f t="shared" si="25"/>
        <v>0</v>
      </c>
      <c r="GH12" s="41" t="str">
        <f t="shared" ref="GH12:HA12" si="83">IF(E12="P",E40,"")</f>
        <v/>
      </c>
      <c r="GI12" s="39" t="str">
        <f t="shared" si="83"/>
        <v/>
      </c>
      <c r="GJ12" s="39" t="str">
        <f t="shared" si="83"/>
        <v/>
      </c>
      <c r="GK12" s="39" t="str">
        <f t="shared" si="83"/>
        <v/>
      </c>
      <c r="GL12" s="39" t="str">
        <f t="shared" si="83"/>
        <v/>
      </c>
      <c r="GM12" s="39" t="str">
        <f t="shared" si="83"/>
        <v/>
      </c>
      <c r="GN12" s="39" t="str">
        <f t="shared" si="83"/>
        <v/>
      </c>
      <c r="GO12" s="39" t="str">
        <f t="shared" si="83"/>
        <v/>
      </c>
      <c r="GP12" s="39" t="str">
        <f t="shared" si="83"/>
        <v/>
      </c>
      <c r="GQ12" s="39" t="str">
        <f t="shared" si="83"/>
        <v/>
      </c>
      <c r="GR12" s="39" t="str">
        <f t="shared" si="83"/>
        <v/>
      </c>
      <c r="GS12" s="50" t="str">
        <f t="shared" si="83"/>
        <v/>
      </c>
      <c r="GT12" s="50" t="str">
        <f t="shared" si="83"/>
        <v/>
      </c>
      <c r="GU12" s="50" t="str">
        <f t="shared" si="83"/>
        <v/>
      </c>
      <c r="GV12" s="50" t="str">
        <f t="shared" si="83"/>
        <v/>
      </c>
      <c r="GW12" s="50" t="str">
        <f t="shared" si="83"/>
        <v/>
      </c>
      <c r="GX12" s="50" t="str">
        <f t="shared" si="83"/>
        <v/>
      </c>
      <c r="GY12" s="50" t="str">
        <f t="shared" si="83"/>
        <v/>
      </c>
      <c r="GZ12" s="50" t="str">
        <f t="shared" si="83"/>
        <v/>
      </c>
      <c r="HA12" s="70" t="str">
        <f t="shared" si="83"/>
        <v/>
      </c>
      <c r="HB12" s="47">
        <f t="shared" si="27"/>
        <v>0</v>
      </c>
    </row>
    <row r="13" spans="1:210" s="2" customFormat="1" ht="21.75" customHeight="1" thickBot="1">
      <c r="A13" s="214">
        <f ca="1">('Game Summary'!B13)</f>
        <v>808</v>
      </c>
      <c r="B13" s="610" t="str">
        <f ca="1">('Game Summary'!C13)</f>
        <v>KA-POWSKI</v>
      </c>
      <c r="C13" s="611"/>
      <c r="D13" s="612"/>
      <c r="E13" s="218"/>
      <c r="F13" s="218"/>
      <c r="G13" s="218"/>
      <c r="H13" s="218"/>
      <c r="I13" s="218"/>
      <c r="J13" s="218"/>
      <c r="K13" s="218"/>
      <c r="L13" s="218"/>
      <c r="M13" s="218"/>
      <c r="N13" s="218"/>
      <c r="O13" s="218"/>
      <c r="P13" s="231"/>
      <c r="Q13" s="231"/>
      <c r="R13" s="231"/>
      <c r="S13" s="231"/>
      <c r="T13" s="231"/>
      <c r="U13" s="231"/>
      <c r="V13" s="231"/>
      <c r="W13" s="231"/>
      <c r="X13" s="219"/>
      <c r="Z13" s="41" t="str">
        <f t="shared" ref="Z13:AS13" si="84">IF(E13="J",E20,"")</f>
        <v/>
      </c>
      <c r="AA13" s="39" t="str">
        <f t="shared" si="84"/>
        <v/>
      </c>
      <c r="AB13" s="39" t="str">
        <f t="shared" si="84"/>
        <v/>
      </c>
      <c r="AC13" s="39" t="str">
        <f t="shared" si="84"/>
        <v/>
      </c>
      <c r="AD13" s="39" t="str">
        <f t="shared" si="84"/>
        <v/>
      </c>
      <c r="AE13" s="39" t="str">
        <f t="shared" si="84"/>
        <v/>
      </c>
      <c r="AF13" s="39" t="str">
        <f t="shared" si="84"/>
        <v/>
      </c>
      <c r="AG13" s="39" t="str">
        <f t="shared" si="84"/>
        <v/>
      </c>
      <c r="AH13" s="39" t="str">
        <f t="shared" si="84"/>
        <v/>
      </c>
      <c r="AI13" s="39" t="str">
        <f t="shared" si="84"/>
        <v/>
      </c>
      <c r="AJ13" s="39" t="str">
        <f t="shared" si="84"/>
        <v/>
      </c>
      <c r="AK13" s="50" t="str">
        <f t="shared" si="84"/>
        <v/>
      </c>
      <c r="AL13" s="50" t="str">
        <f t="shared" si="84"/>
        <v/>
      </c>
      <c r="AM13" s="50" t="str">
        <f t="shared" si="84"/>
        <v/>
      </c>
      <c r="AN13" s="50" t="str">
        <f t="shared" si="84"/>
        <v/>
      </c>
      <c r="AO13" s="50" t="str">
        <f t="shared" si="84"/>
        <v/>
      </c>
      <c r="AP13" s="50" t="str">
        <f t="shared" si="84"/>
        <v/>
      </c>
      <c r="AQ13" s="50" t="str">
        <f t="shared" si="84"/>
        <v/>
      </c>
      <c r="AR13" s="50" t="str">
        <f t="shared" si="84"/>
        <v/>
      </c>
      <c r="AS13" s="70" t="str">
        <f t="shared" si="84"/>
        <v/>
      </c>
      <c r="AT13" s="47">
        <f t="shared" si="1"/>
        <v>0</v>
      </c>
      <c r="AU13" s="41" t="str">
        <f t="shared" ref="AU13:BN13" si="85">IF(E13="LJ",E20,"")</f>
        <v/>
      </c>
      <c r="AV13" s="39" t="str">
        <f t="shared" si="85"/>
        <v/>
      </c>
      <c r="AW13" s="39" t="str">
        <f t="shared" si="85"/>
        <v/>
      </c>
      <c r="AX13" s="39" t="str">
        <f t="shared" si="85"/>
        <v/>
      </c>
      <c r="AY13" s="39" t="str">
        <f t="shared" si="85"/>
        <v/>
      </c>
      <c r="AZ13" s="39" t="str">
        <f t="shared" si="85"/>
        <v/>
      </c>
      <c r="BA13" s="39" t="str">
        <f t="shared" si="85"/>
        <v/>
      </c>
      <c r="BB13" s="39" t="str">
        <f t="shared" si="85"/>
        <v/>
      </c>
      <c r="BC13" s="39" t="str">
        <f t="shared" si="85"/>
        <v/>
      </c>
      <c r="BD13" s="39" t="str">
        <f t="shared" si="85"/>
        <v/>
      </c>
      <c r="BE13" s="39" t="str">
        <f t="shared" si="85"/>
        <v/>
      </c>
      <c r="BF13" s="39" t="str">
        <f t="shared" si="85"/>
        <v/>
      </c>
      <c r="BG13" s="39" t="str">
        <f t="shared" si="85"/>
        <v/>
      </c>
      <c r="BH13" s="39" t="str">
        <f t="shared" si="85"/>
        <v/>
      </c>
      <c r="BI13" s="39" t="str">
        <f t="shared" si="85"/>
        <v/>
      </c>
      <c r="BJ13" s="39" t="str">
        <f t="shared" si="85"/>
        <v/>
      </c>
      <c r="BK13" s="39" t="str">
        <f t="shared" si="85"/>
        <v/>
      </c>
      <c r="BL13" s="39" t="str">
        <f t="shared" si="85"/>
        <v/>
      </c>
      <c r="BM13" s="39" t="str">
        <f t="shared" si="85"/>
        <v/>
      </c>
      <c r="BN13" s="40" t="str">
        <f t="shared" si="85"/>
        <v/>
      </c>
      <c r="BO13" s="47">
        <f t="shared" si="3"/>
        <v>0</v>
      </c>
      <c r="BP13" s="41" t="str">
        <f t="shared" ref="BP13:CI13" si="86">IF(E13="B",E20,"")</f>
        <v/>
      </c>
      <c r="BQ13" s="39" t="str">
        <f t="shared" si="86"/>
        <v/>
      </c>
      <c r="BR13" s="39" t="str">
        <f t="shared" si="86"/>
        <v/>
      </c>
      <c r="BS13" s="39" t="str">
        <f t="shared" si="86"/>
        <v/>
      </c>
      <c r="BT13" s="39" t="str">
        <f t="shared" si="86"/>
        <v/>
      </c>
      <c r="BU13" s="39" t="str">
        <f t="shared" si="86"/>
        <v/>
      </c>
      <c r="BV13" s="39" t="str">
        <f t="shared" si="86"/>
        <v/>
      </c>
      <c r="BW13" s="39" t="str">
        <f t="shared" si="86"/>
        <v/>
      </c>
      <c r="BX13" s="39" t="str">
        <f t="shared" si="86"/>
        <v/>
      </c>
      <c r="BY13" s="39" t="str">
        <f t="shared" si="86"/>
        <v/>
      </c>
      <c r="BZ13" s="39" t="str">
        <f t="shared" si="86"/>
        <v/>
      </c>
      <c r="CA13" s="50" t="str">
        <f t="shared" si="86"/>
        <v/>
      </c>
      <c r="CB13" s="50" t="str">
        <f t="shared" si="86"/>
        <v/>
      </c>
      <c r="CC13" s="50" t="str">
        <f t="shared" si="86"/>
        <v/>
      </c>
      <c r="CD13" s="50" t="str">
        <f t="shared" si="86"/>
        <v/>
      </c>
      <c r="CE13" s="50" t="str">
        <f t="shared" si="86"/>
        <v/>
      </c>
      <c r="CF13" s="50" t="str">
        <f t="shared" si="86"/>
        <v/>
      </c>
      <c r="CG13" s="50" t="str">
        <f t="shared" si="86"/>
        <v/>
      </c>
      <c r="CH13" s="50" t="str">
        <f t="shared" si="86"/>
        <v/>
      </c>
      <c r="CI13" s="70" t="str">
        <f t="shared" si="86"/>
        <v/>
      </c>
      <c r="CJ13" s="47">
        <f t="shared" si="5"/>
        <v>0</v>
      </c>
      <c r="CK13" s="41" t="str">
        <f t="shared" ref="CK13:DD13" si="87">IF(E13="P",E20,"")</f>
        <v/>
      </c>
      <c r="CL13" s="39" t="str">
        <f t="shared" si="87"/>
        <v/>
      </c>
      <c r="CM13" s="39" t="str">
        <f t="shared" si="87"/>
        <v/>
      </c>
      <c r="CN13" s="39" t="str">
        <f t="shared" si="87"/>
        <v/>
      </c>
      <c r="CO13" s="39" t="str">
        <f t="shared" si="87"/>
        <v/>
      </c>
      <c r="CP13" s="39" t="str">
        <f t="shared" si="87"/>
        <v/>
      </c>
      <c r="CQ13" s="39" t="str">
        <f t="shared" si="87"/>
        <v/>
      </c>
      <c r="CR13" s="39" t="str">
        <f t="shared" si="87"/>
        <v/>
      </c>
      <c r="CS13" s="39" t="str">
        <f t="shared" si="87"/>
        <v/>
      </c>
      <c r="CT13" s="39" t="str">
        <f t="shared" si="87"/>
        <v/>
      </c>
      <c r="CU13" s="39" t="str">
        <f t="shared" si="87"/>
        <v/>
      </c>
      <c r="CV13" s="39" t="str">
        <f t="shared" si="87"/>
        <v/>
      </c>
      <c r="CW13" s="39" t="str">
        <f t="shared" si="87"/>
        <v/>
      </c>
      <c r="CX13" s="39" t="str">
        <f t="shared" si="87"/>
        <v/>
      </c>
      <c r="CY13" s="39" t="str">
        <f t="shared" si="87"/>
        <v/>
      </c>
      <c r="CZ13" s="39" t="str">
        <f t="shared" si="87"/>
        <v/>
      </c>
      <c r="DA13" s="39" t="str">
        <f t="shared" si="87"/>
        <v/>
      </c>
      <c r="DB13" s="39" t="str">
        <f t="shared" si="87"/>
        <v/>
      </c>
      <c r="DC13" s="39" t="str">
        <f t="shared" si="87"/>
        <v/>
      </c>
      <c r="DD13" s="70" t="str">
        <f t="shared" si="87"/>
        <v/>
      </c>
      <c r="DE13" s="47">
        <f t="shared" si="7"/>
        <v>0</v>
      </c>
      <c r="DG13" s="55">
        <f t="shared" si="8"/>
        <v>0</v>
      </c>
      <c r="DH13" s="60">
        <f t="shared" si="9"/>
        <v>0</v>
      </c>
      <c r="DI13" s="60">
        <f t="shared" si="10"/>
        <v>0</v>
      </c>
      <c r="DJ13" s="65">
        <f t="shared" si="11"/>
        <v>0</v>
      </c>
      <c r="DK13" s="61">
        <f>(SUM(DG13:DI13)/COUNT(E19:X19))</f>
        <v>0</v>
      </c>
      <c r="DL13" s="55">
        <f t="shared" si="12"/>
        <v>0</v>
      </c>
      <c r="DM13" s="68" t="e">
        <f t="shared" si="13"/>
        <v>#DIV/0!</v>
      </c>
      <c r="DN13" s="93">
        <f t="shared" si="14"/>
        <v>0</v>
      </c>
      <c r="DO13" s="69" t="e">
        <f t="shared" si="15"/>
        <v>#DIV/0!</v>
      </c>
      <c r="DP13" s="47">
        <f t="shared" si="16"/>
        <v>0</v>
      </c>
      <c r="DQ13" s="47">
        <f t="shared" si="17"/>
        <v>0</v>
      </c>
      <c r="DR13" s="47">
        <f t="shared" si="18"/>
        <v>0</v>
      </c>
      <c r="DS13" s="47" t="e">
        <f>SUM((DQ13/DJ13)-(D2))</f>
        <v>#DIV/0!</v>
      </c>
      <c r="DT13" s="47" t="e">
        <f>SUM((DR13/DJ13)-(D22))</f>
        <v>#DIV/0!</v>
      </c>
      <c r="DU13" s="78" t="e">
        <f t="shared" si="19"/>
        <v>#DIV/0!</v>
      </c>
      <c r="DW13" s="41" t="str">
        <f>IF(E13="J",SUM((E20)-(E40)),"")</f>
        <v/>
      </c>
      <c r="DX13" s="39" t="str">
        <f t="shared" ref="DX13:EP13" si="88">IF(F13="J",SUM((F20)-(F40)),"")</f>
        <v/>
      </c>
      <c r="DY13" s="39" t="str">
        <f t="shared" si="88"/>
        <v/>
      </c>
      <c r="DZ13" s="39" t="str">
        <f t="shared" si="88"/>
        <v/>
      </c>
      <c r="EA13" s="39" t="str">
        <f t="shared" si="88"/>
        <v/>
      </c>
      <c r="EB13" s="39" t="str">
        <f t="shared" si="88"/>
        <v/>
      </c>
      <c r="EC13" s="39" t="str">
        <f t="shared" si="88"/>
        <v/>
      </c>
      <c r="ED13" s="39" t="str">
        <f t="shared" si="88"/>
        <v/>
      </c>
      <c r="EE13" s="39" t="str">
        <f t="shared" si="88"/>
        <v/>
      </c>
      <c r="EF13" s="39" t="str">
        <f t="shared" si="88"/>
        <v/>
      </c>
      <c r="EG13" s="39" t="str">
        <f t="shared" si="88"/>
        <v/>
      </c>
      <c r="EH13" s="39" t="str">
        <f t="shared" si="88"/>
        <v/>
      </c>
      <c r="EI13" s="39" t="str">
        <f t="shared" si="88"/>
        <v/>
      </c>
      <c r="EJ13" s="39" t="str">
        <f t="shared" si="88"/>
        <v/>
      </c>
      <c r="EK13" s="39" t="str">
        <f t="shared" si="88"/>
        <v/>
      </c>
      <c r="EL13" s="39" t="str">
        <f t="shared" si="88"/>
        <v/>
      </c>
      <c r="EM13" s="39" t="str">
        <f t="shared" si="88"/>
        <v/>
      </c>
      <c r="EN13" s="39" t="str">
        <f t="shared" si="88"/>
        <v/>
      </c>
      <c r="EO13" s="39" t="str">
        <f t="shared" si="88"/>
        <v/>
      </c>
      <c r="EP13" s="40" t="str">
        <f t="shared" si="88"/>
        <v/>
      </c>
      <c r="EQ13" s="47">
        <f t="shared" si="21"/>
        <v>0</v>
      </c>
      <c r="ER13" s="41" t="str">
        <f>IF(E13="LJ",SUM((E20)-(E40)),"")</f>
        <v/>
      </c>
      <c r="ES13" s="39" t="str">
        <f t="shared" ref="ES13:FK13" si="89">IF(F13="LJ",SUM((F20)-(F40)),"")</f>
        <v/>
      </c>
      <c r="ET13" s="39" t="str">
        <f t="shared" si="89"/>
        <v/>
      </c>
      <c r="EU13" s="39" t="str">
        <f t="shared" si="89"/>
        <v/>
      </c>
      <c r="EV13" s="39" t="str">
        <f t="shared" si="89"/>
        <v/>
      </c>
      <c r="EW13" s="39" t="str">
        <f t="shared" si="89"/>
        <v/>
      </c>
      <c r="EX13" s="39" t="str">
        <f t="shared" si="89"/>
        <v/>
      </c>
      <c r="EY13" s="39" t="str">
        <f t="shared" si="89"/>
        <v/>
      </c>
      <c r="EZ13" s="39" t="str">
        <f t="shared" si="89"/>
        <v/>
      </c>
      <c r="FA13" s="39" t="str">
        <f t="shared" si="89"/>
        <v/>
      </c>
      <c r="FB13" s="39" t="str">
        <f t="shared" si="89"/>
        <v/>
      </c>
      <c r="FC13" s="39" t="str">
        <f t="shared" si="89"/>
        <v/>
      </c>
      <c r="FD13" s="39" t="str">
        <f t="shared" si="89"/>
        <v/>
      </c>
      <c r="FE13" s="39" t="str">
        <f t="shared" si="89"/>
        <v/>
      </c>
      <c r="FF13" s="39" t="str">
        <f t="shared" si="89"/>
        <v/>
      </c>
      <c r="FG13" s="39" t="str">
        <f t="shared" si="89"/>
        <v/>
      </c>
      <c r="FH13" s="39" t="str">
        <f t="shared" si="89"/>
        <v/>
      </c>
      <c r="FI13" s="39" t="str">
        <f t="shared" si="89"/>
        <v/>
      </c>
      <c r="FJ13" s="39" t="str">
        <f t="shared" si="89"/>
        <v/>
      </c>
      <c r="FK13" s="40" t="str">
        <f t="shared" si="89"/>
        <v/>
      </c>
      <c r="FL13" s="47">
        <f t="shared" si="23"/>
        <v>0</v>
      </c>
      <c r="FM13" s="41" t="str">
        <f t="shared" ref="FM13:GF13" si="90">IF(E13="B",E40,"")</f>
        <v/>
      </c>
      <c r="FN13" s="39" t="str">
        <f t="shared" si="90"/>
        <v/>
      </c>
      <c r="FO13" s="39" t="str">
        <f t="shared" si="90"/>
        <v/>
      </c>
      <c r="FP13" s="39" t="str">
        <f t="shared" si="90"/>
        <v/>
      </c>
      <c r="FQ13" s="39" t="str">
        <f t="shared" si="90"/>
        <v/>
      </c>
      <c r="FR13" s="39" t="str">
        <f t="shared" si="90"/>
        <v/>
      </c>
      <c r="FS13" s="39" t="str">
        <f t="shared" si="90"/>
        <v/>
      </c>
      <c r="FT13" s="39" t="str">
        <f t="shared" si="90"/>
        <v/>
      </c>
      <c r="FU13" s="39" t="str">
        <f t="shared" si="90"/>
        <v/>
      </c>
      <c r="FV13" s="39" t="str">
        <f t="shared" si="90"/>
        <v/>
      </c>
      <c r="FW13" s="39" t="str">
        <f t="shared" si="90"/>
        <v/>
      </c>
      <c r="FX13" s="50" t="str">
        <f t="shared" si="90"/>
        <v/>
      </c>
      <c r="FY13" s="50" t="str">
        <f t="shared" si="90"/>
        <v/>
      </c>
      <c r="FZ13" s="50" t="str">
        <f t="shared" si="90"/>
        <v/>
      </c>
      <c r="GA13" s="50" t="str">
        <f t="shared" si="90"/>
        <v/>
      </c>
      <c r="GB13" s="50" t="str">
        <f t="shared" si="90"/>
        <v/>
      </c>
      <c r="GC13" s="50" t="str">
        <f t="shared" si="90"/>
        <v/>
      </c>
      <c r="GD13" s="50" t="str">
        <f t="shared" si="90"/>
        <v/>
      </c>
      <c r="GE13" s="50" t="str">
        <f t="shared" si="90"/>
        <v/>
      </c>
      <c r="GF13" s="70" t="str">
        <f t="shared" si="90"/>
        <v/>
      </c>
      <c r="GG13" s="47">
        <f t="shared" si="25"/>
        <v>0</v>
      </c>
      <c r="GH13" s="41" t="str">
        <f t="shared" ref="GH13:HA13" si="91">IF(E13="P",E40,"")</f>
        <v/>
      </c>
      <c r="GI13" s="39" t="str">
        <f t="shared" si="91"/>
        <v/>
      </c>
      <c r="GJ13" s="39" t="str">
        <f t="shared" si="91"/>
        <v/>
      </c>
      <c r="GK13" s="39" t="str">
        <f t="shared" si="91"/>
        <v/>
      </c>
      <c r="GL13" s="39" t="str">
        <f t="shared" si="91"/>
        <v/>
      </c>
      <c r="GM13" s="39" t="str">
        <f t="shared" si="91"/>
        <v/>
      </c>
      <c r="GN13" s="39" t="str">
        <f t="shared" si="91"/>
        <v/>
      </c>
      <c r="GO13" s="39" t="str">
        <f t="shared" si="91"/>
        <v/>
      </c>
      <c r="GP13" s="39" t="str">
        <f t="shared" si="91"/>
        <v/>
      </c>
      <c r="GQ13" s="39" t="str">
        <f t="shared" si="91"/>
        <v/>
      </c>
      <c r="GR13" s="39" t="str">
        <f t="shared" si="91"/>
        <v/>
      </c>
      <c r="GS13" s="50" t="str">
        <f t="shared" si="91"/>
        <v/>
      </c>
      <c r="GT13" s="50" t="str">
        <f t="shared" si="91"/>
        <v/>
      </c>
      <c r="GU13" s="50" t="str">
        <f t="shared" si="91"/>
        <v/>
      </c>
      <c r="GV13" s="50" t="str">
        <f t="shared" si="91"/>
        <v/>
      </c>
      <c r="GW13" s="50" t="str">
        <f t="shared" si="91"/>
        <v/>
      </c>
      <c r="GX13" s="50" t="str">
        <f t="shared" si="91"/>
        <v/>
      </c>
      <c r="GY13" s="50" t="str">
        <f t="shared" si="91"/>
        <v/>
      </c>
      <c r="GZ13" s="50" t="str">
        <f t="shared" si="91"/>
        <v/>
      </c>
      <c r="HA13" s="70" t="str">
        <f t="shared" si="91"/>
        <v/>
      </c>
      <c r="HB13" s="47">
        <f t="shared" si="27"/>
        <v>0</v>
      </c>
    </row>
    <row r="14" spans="1:210" s="2" customFormat="1" ht="21.75" customHeight="1" thickBot="1">
      <c r="A14" s="214">
        <f ca="1">('Game Summary'!B14)</f>
        <v>1837</v>
      </c>
      <c r="B14" s="610" t="str">
        <f ca="1">('Game Summary'!C14)</f>
        <v>JANE DEERE</v>
      </c>
      <c r="C14" s="611"/>
      <c r="D14" s="612"/>
      <c r="E14" s="218"/>
      <c r="F14" s="218"/>
      <c r="G14" s="218"/>
      <c r="H14" s="218"/>
      <c r="I14" s="218"/>
      <c r="J14" s="218"/>
      <c r="K14" s="218"/>
      <c r="L14" s="218"/>
      <c r="M14" s="218"/>
      <c r="N14" s="218"/>
      <c r="O14" s="218"/>
      <c r="P14" s="231"/>
      <c r="Q14" s="231"/>
      <c r="R14" s="231"/>
      <c r="S14" s="231"/>
      <c r="T14" s="231"/>
      <c r="U14" s="231"/>
      <c r="V14" s="231"/>
      <c r="W14" s="231"/>
      <c r="X14" s="219"/>
      <c r="Z14" s="41" t="str">
        <f t="shared" ref="Z14:AS14" si="92">IF(E14="J",E20,"")</f>
        <v/>
      </c>
      <c r="AA14" s="39" t="str">
        <f t="shared" si="92"/>
        <v/>
      </c>
      <c r="AB14" s="39" t="str">
        <f t="shared" si="92"/>
        <v/>
      </c>
      <c r="AC14" s="39" t="str">
        <f t="shared" si="92"/>
        <v/>
      </c>
      <c r="AD14" s="39" t="str">
        <f t="shared" si="92"/>
        <v/>
      </c>
      <c r="AE14" s="39" t="str">
        <f t="shared" si="92"/>
        <v/>
      </c>
      <c r="AF14" s="39" t="str">
        <f t="shared" si="92"/>
        <v/>
      </c>
      <c r="AG14" s="39" t="str">
        <f t="shared" si="92"/>
        <v/>
      </c>
      <c r="AH14" s="39" t="str">
        <f t="shared" si="92"/>
        <v/>
      </c>
      <c r="AI14" s="39" t="str">
        <f t="shared" si="92"/>
        <v/>
      </c>
      <c r="AJ14" s="39" t="str">
        <f t="shared" si="92"/>
        <v/>
      </c>
      <c r="AK14" s="50" t="str">
        <f t="shared" si="92"/>
        <v/>
      </c>
      <c r="AL14" s="50" t="str">
        <f t="shared" si="92"/>
        <v/>
      </c>
      <c r="AM14" s="50" t="str">
        <f t="shared" si="92"/>
        <v/>
      </c>
      <c r="AN14" s="50" t="str">
        <f t="shared" si="92"/>
        <v/>
      </c>
      <c r="AO14" s="50" t="str">
        <f t="shared" si="92"/>
        <v/>
      </c>
      <c r="AP14" s="50" t="str">
        <f t="shared" si="92"/>
        <v/>
      </c>
      <c r="AQ14" s="50" t="str">
        <f t="shared" si="92"/>
        <v/>
      </c>
      <c r="AR14" s="50" t="str">
        <f t="shared" si="92"/>
        <v/>
      </c>
      <c r="AS14" s="70" t="str">
        <f t="shared" si="92"/>
        <v/>
      </c>
      <c r="AT14" s="47">
        <f t="shared" si="1"/>
        <v>0</v>
      </c>
      <c r="AU14" s="41" t="str">
        <f t="shared" ref="AU14:BN14" si="93">IF(E14="LJ",E20,"")</f>
        <v/>
      </c>
      <c r="AV14" s="39" t="str">
        <f t="shared" si="93"/>
        <v/>
      </c>
      <c r="AW14" s="39" t="str">
        <f t="shared" si="93"/>
        <v/>
      </c>
      <c r="AX14" s="39" t="str">
        <f t="shared" si="93"/>
        <v/>
      </c>
      <c r="AY14" s="39" t="str">
        <f t="shared" si="93"/>
        <v/>
      </c>
      <c r="AZ14" s="39" t="str">
        <f t="shared" si="93"/>
        <v/>
      </c>
      <c r="BA14" s="39" t="str">
        <f t="shared" si="93"/>
        <v/>
      </c>
      <c r="BB14" s="39" t="str">
        <f t="shared" si="93"/>
        <v/>
      </c>
      <c r="BC14" s="39" t="str">
        <f t="shared" si="93"/>
        <v/>
      </c>
      <c r="BD14" s="39" t="str">
        <f t="shared" si="93"/>
        <v/>
      </c>
      <c r="BE14" s="39" t="str">
        <f t="shared" si="93"/>
        <v/>
      </c>
      <c r="BF14" s="39" t="str">
        <f t="shared" si="93"/>
        <v/>
      </c>
      <c r="BG14" s="39" t="str">
        <f t="shared" si="93"/>
        <v/>
      </c>
      <c r="BH14" s="39" t="str">
        <f t="shared" si="93"/>
        <v/>
      </c>
      <c r="BI14" s="39" t="str">
        <f t="shared" si="93"/>
        <v/>
      </c>
      <c r="BJ14" s="39" t="str">
        <f t="shared" si="93"/>
        <v/>
      </c>
      <c r="BK14" s="39" t="str">
        <f t="shared" si="93"/>
        <v/>
      </c>
      <c r="BL14" s="39" t="str">
        <f t="shared" si="93"/>
        <v/>
      </c>
      <c r="BM14" s="39" t="str">
        <f t="shared" si="93"/>
        <v/>
      </c>
      <c r="BN14" s="40" t="str">
        <f t="shared" si="93"/>
        <v/>
      </c>
      <c r="BO14" s="47">
        <f t="shared" si="3"/>
        <v>0</v>
      </c>
      <c r="BP14" s="41" t="str">
        <f t="shared" ref="BP14:CI14" si="94">IF(E14="B",E20,"")</f>
        <v/>
      </c>
      <c r="BQ14" s="39" t="str">
        <f t="shared" si="94"/>
        <v/>
      </c>
      <c r="BR14" s="39" t="str">
        <f t="shared" si="94"/>
        <v/>
      </c>
      <c r="BS14" s="39" t="str">
        <f t="shared" si="94"/>
        <v/>
      </c>
      <c r="BT14" s="39" t="str">
        <f t="shared" si="94"/>
        <v/>
      </c>
      <c r="BU14" s="39" t="str">
        <f t="shared" si="94"/>
        <v/>
      </c>
      <c r="BV14" s="39" t="str">
        <f t="shared" si="94"/>
        <v/>
      </c>
      <c r="BW14" s="39" t="str">
        <f t="shared" si="94"/>
        <v/>
      </c>
      <c r="BX14" s="39" t="str">
        <f t="shared" si="94"/>
        <v/>
      </c>
      <c r="BY14" s="39" t="str">
        <f t="shared" si="94"/>
        <v/>
      </c>
      <c r="BZ14" s="39" t="str">
        <f t="shared" si="94"/>
        <v/>
      </c>
      <c r="CA14" s="50" t="str">
        <f t="shared" si="94"/>
        <v/>
      </c>
      <c r="CB14" s="50" t="str">
        <f t="shared" si="94"/>
        <v/>
      </c>
      <c r="CC14" s="50" t="str">
        <f t="shared" si="94"/>
        <v/>
      </c>
      <c r="CD14" s="50" t="str">
        <f t="shared" si="94"/>
        <v/>
      </c>
      <c r="CE14" s="50" t="str">
        <f t="shared" si="94"/>
        <v/>
      </c>
      <c r="CF14" s="50" t="str">
        <f t="shared" si="94"/>
        <v/>
      </c>
      <c r="CG14" s="50" t="str">
        <f t="shared" si="94"/>
        <v/>
      </c>
      <c r="CH14" s="50" t="str">
        <f t="shared" si="94"/>
        <v/>
      </c>
      <c r="CI14" s="70" t="str">
        <f t="shared" si="94"/>
        <v/>
      </c>
      <c r="CJ14" s="47">
        <f t="shared" si="5"/>
        <v>0</v>
      </c>
      <c r="CK14" s="41" t="str">
        <f t="shared" ref="CK14:DD14" si="95">IF(E14="P",E20,"")</f>
        <v/>
      </c>
      <c r="CL14" s="39" t="str">
        <f t="shared" si="95"/>
        <v/>
      </c>
      <c r="CM14" s="39" t="str">
        <f t="shared" si="95"/>
        <v/>
      </c>
      <c r="CN14" s="39" t="str">
        <f t="shared" si="95"/>
        <v/>
      </c>
      <c r="CO14" s="39" t="str">
        <f t="shared" si="95"/>
        <v/>
      </c>
      <c r="CP14" s="39" t="str">
        <f t="shared" si="95"/>
        <v/>
      </c>
      <c r="CQ14" s="39" t="str">
        <f t="shared" si="95"/>
        <v/>
      </c>
      <c r="CR14" s="39" t="str">
        <f t="shared" si="95"/>
        <v/>
      </c>
      <c r="CS14" s="39" t="str">
        <f t="shared" si="95"/>
        <v/>
      </c>
      <c r="CT14" s="39" t="str">
        <f t="shared" si="95"/>
        <v/>
      </c>
      <c r="CU14" s="39" t="str">
        <f t="shared" si="95"/>
        <v/>
      </c>
      <c r="CV14" s="39" t="str">
        <f t="shared" si="95"/>
        <v/>
      </c>
      <c r="CW14" s="39" t="str">
        <f t="shared" si="95"/>
        <v/>
      </c>
      <c r="CX14" s="39" t="str">
        <f t="shared" si="95"/>
        <v/>
      </c>
      <c r="CY14" s="39" t="str">
        <f t="shared" si="95"/>
        <v/>
      </c>
      <c r="CZ14" s="39" t="str">
        <f t="shared" si="95"/>
        <v/>
      </c>
      <c r="DA14" s="39" t="str">
        <f t="shared" si="95"/>
        <v/>
      </c>
      <c r="DB14" s="39" t="str">
        <f t="shared" si="95"/>
        <v/>
      </c>
      <c r="DC14" s="39" t="str">
        <f t="shared" si="95"/>
        <v/>
      </c>
      <c r="DD14" s="70" t="str">
        <f t="shared" si="95"/>
        <v/>
      </c>
      <c r="DE14" s="47">
        <f t="shared" si="7"/>
        <v>0</v>
      </c>
      <c r="DG14" s="55">
        <f t="shared" si="8"/>
        <v>0</v>
      </c>
      <c r="DH14" s="60">
        <f t="shared" si="9"/>
        <v>0</v>
      </c>
      <c r="DI14" s="60">
        <f t="shared" si="10"/>
        <v>0</v>
      </c>
      <c r="DJ14" s="65">
        <f t="shared" si="11"/>
        <v>0</v>
      </c>
      <c r="DK14" s="61">
        <f>(SUM(DG14:DI14)/COUNT(E19:X19))</f>
        <v>0</v>
      </c>
      <c r="DL14" s="55">
        <f t="shared" si="12"/>
        <v>0</v>
      </c>
      <c r="DM14" s="68" t="e">
        <f t="shared" si="13"/>
        <v>#DIV/0!</v>
      </c>
      <c r="DN14" s="94">
        <f t="shared" si="14"/>
        <v>0</v>
      </c>
      <c r="DO14" s="69" t="e">
        <f t="shared" si="15"/>
        <v>#DIV/0!</v>
      </c>
      <c r="DP14" s="47">
        <f t="shared" si="16"/>
        <v>0</v>
      </c>
      <c r="DQ14" s="47">
        <f t="shared" si="17"/>
        <v>0</v>
      </c>
      <c r="DR14" s="47">
        <f t="shared" si="18"/>
        <v>0</v>
      </c>
      <c r="DS14" s="47" t="e">
        <f>SUM((DQ14/DJ14)-(D2))</f>
        <v>#DIV/0!</v>
      </c>
      <c r="DT14" s="47" t="e">
        <f>SUM((DR14/DJ14)-(D22))</f>
        <v>#DIV/0!</v>
      </c>
      <c r="DU14" s="78" t="e">
        <f t="shared" si="19"/>
        <v>#DIV/0!</v>
      </c>
      <c r="DW14" s="41" t="str">
        <f>IF(E14="J",SUM((E20)-(E40)),"")</f>
        <v/>
      </c>
      <c r="DX14" s="39" t="str">
        <f t="shared" ref="DX14:EP14" si="96">IF(F14="J",SUM((F20)-(F40)),"")</f>
        <v/>
      </c>
      <c r="DY14" s="39" t="str">
        <f t="shared" si="96"/>
        <v/>
      </c>
      <c r="DZ14" s="39" t="str">
        <f t="shared" si="96"/>
        <v/>
      </c>
      <c r="EA14" s="39" t="str">
        <f t="shared" si="96"/>
        <v/>
      </c>
      <c r="EB14" s="39" t="str">
        <f t="shared" si="96"/>
        <v/>
      </c>
      <c r="EC14" s="39" t="str">
        <f t="shared" si="96"/>
        <v/>
      </c>
      <c r="ED14" s="39" t="str">
        <f t="shared" si="96"/>
        <v/>
      </c>
      <c r="EE14" s="39" t="str">
        <f t="shared" si="96"/>
        <v/>
      </c>
      <c r="EF14" s="39" t="str">
        <f t="shared" si="96"/>
        <v/>
      </c>
      <c r="EG14" s="39" t="str">
        <f t="shared" si="96"/>
        <v/>
      </c>
      <c r="EH14" s="39" t="str">
        <f t="shared" si="96"/>
        <v/>
      </c>
      <c r="EI14" s="39" t="str">
        <f t="shared" si="96"/>
        <v/>
      </c>
      <c r="EJ14" s="39" t="str">
        <f t="shared" si="96"/>
        <v/>
      </c>
      <c r="EK14" s="39" t="str">
        <f t="shared" si="96"/>
        <v/>
      </c>
      <c r="EL14" s="39" t="str">
        <f t="shared" si="96"/>
        <v/>
      </c>
      <c r="EM14" s="39" t="str">
        <f t="shared" si="96"/>
        <v/>
      </c>
      <c r="EN14" s="39" t="str">
        <f t="shared" si="96"/>
        <v/>
      </c>
      <c r="EO14" s="39" t="str">
        <f t="shared" si="96"/>
        <v/>
      </c>
      <c r="EP14" s="40" t="str">
        <f t="shared" si="96"/>
        <v/>
      </c>
      <c r="EQ14" s="47">
        <f t="shared" si="21"/>
        <v>0</v>
      </c>
      <c r="ER14" s="41" t="str">
        <f>IF(E14="LJ",SUM((E20)-(E40)),"")</f>
        <v/>
      </c>
      <c r="ES14" s="39" t="str">
        <f t="shared" ref="ES14:FK14" si="97">IF(F14="LJ",SUM((F20)-(F40)),"")</f>
        <v/>
      </c>
      <c r="ET14" s="39" t="str">
        <f t="shared" si="97"/>
        <v/>
      </c>
      <c r="EU14" s="39" t="str">
        <f t="shared" si="97"/>
        <v/>
      </c>
      <c r="EV14" s="39" t="str">
        <f t="shared" si="97"/>
        <v/>
      </c>
      <c r="EW14" s="39" t="str">
        <f t="shared" si="97"/>
        <v/>
      </c>
      <c r="EX14" s="39" t="str">
        <f t="shared" si="97"/>
        <v/>
      </c>
      <c r="EY14" s="39" t="str">
        <f t="shared" si="97"/>
        <v/>
      </c>
      <c r="EZ14" s="39" t="str">
        <f t="shared" si="97"/>
        <v/>
      </c>
      <c r="FA14" s="39" t="str">
        <f t="shared" si="97"/>
        <v/>
      </c>
      <c r="FB14" s="39" t="str">
        <f t="shared" si="97"/>
        <v/>
      </c>
      <c r="FC14" s="39" t="str">
        <f t="shared" si="97"/>
        <v/>
      </c>
      <c r="FD14" s="39" t="str">
        <f t="shared" si="97"/>
        <v/>
      </c>
      <c r="FE14" s="39" t="str">
        <f t="shared" si="97"/>
        <v/>
      </c>
      <c r="FF14" s="39" t="str">
        <f t="shared" si="97"/>
        <v/>
      </c>
      <c r="FG14" s="39" t="str">
        <f t="shared" si="97"/>
        <v/>
      </c>
      <c r="FH14" s="39" t="str">
        <f t="shared" si="97"/>
        <v/>
      </c>
      <c r="FI14" s="39" t="str">
        <f t="shared" si="97"/>
        <v/>
      </c>
      <c r="FJ14" s="39" t="str">
        <f t="shared" si="97"/>
        <v/>
      </c>
      <c r="FK14" s="40" t="str">
        <f t="shared" si="97"/>
        <v/>
      </c>
      <c r="FL14" s="47">
        <f t="shared" si="23"/>
        <v>0</v>
      </c>
      <c r="FM14" s="41" t="str">
        <f t="shared" ref="FM14:GF14" si="98">IF(E14="B",E40,"")</f>
        <v/>
      </c>
      <c r="FN14" s="39" t="str">
        <f t="shared" si="98"/>
        <v/>
      </c>
      <c r="FO14" s="39" t="str">
        <f t="shared" si="98"/>
        <v/>
      </c>
      <c r="FP14" s="39" t="str">
        <f t="shared" si="98"/>
        <v/>
      </c>
      <c r="FQ14" s="39" t="str">
        <f t="shared" si="98"/>
        <v/>
      </c>
      <c r="FR14" s="39" t="str">
        <f t="shared" si="98"/>
        <v/>
      </c>
      <c r="FS14" s="39" t="str">
        <f t="shared" si="98"/>
        <v/>
      </c>
      <c r="FT14" s="39" t="str">
        <f t="shared" si="98"/>
        <v/>
      </c>
      <c r="FU14" s="39" t="str">
        <f t="shared" si="98"/>
        <v/>
      </c>
      <c r="FV14" s="39" t="str">
        <f t="shared" si="98"/>
        <v/>
      </c>
      <c r="FW14" s="39" t="str">
        <f t="shared" si="98"/>
        <v/>
      </c>
      <c r="FX14" s="50" t="str">
        <f t="shared" si="98"/>
        <v/>
      </c>
      <c r="FY14" s="50" t="str">
        <f t="shared" si="98"/>
        <v/>
      </c>
      <c r="FZ14" s="50" t="str">
        <f t="shared" si="98"/>
        <v/>
      </c>
      <c r="GA14" s="50" t="str">
        <f t="shared" si="98"/>
        <v/>
      </c>
      <c r="GB14" s="50" t="str">
        <f t="shared" si="98"/>
        <v/>
      </c>
      <c r="GC14" s="50" t="str">
        <f t="shared" si="98"/>
        <v/>
      </c>
      <c r="GD14" s="50" t="str">
        <f t="shared" si="98"/>
        <v/>
      </c>
      <c r="GE14" s="50" t="str">
        <f t="shared" si="98"/>
        <v/>
      </c>
      <c r="GF14" s="70" t="str">
        <f t="shared" si="98"/>
        <v/>
      </c>
      <c r="GG14" s="47">
        <f t="shared" si="25"/>
        <v>0</v>
      </c>
      <c r="GH14" s="41" t="str">
        <f t="shared" ref="GH14:HA14" si="99">IF(E14="P",E40,"")</f>
        <v/>
      </c>
      <c r="GI14" s="39" t="str">
        <f t="shared" si="99"/>
        <v/>
      </c>
      <c r="GJ14" s="39" t="str">
        <f t="shared" si="99"/>
        <v/>
      </c>
      <c r="GK14" s="39" t="str">
        <f t="shared" si="99"/>
        <v/>
      </c>
      <c r="GL14" s="39" t="str">
        <f t="shared" si="99"/>
        <v/>
      </c>
      <c r="GM14" s="39" t="str">
        <f t="shared" si="99"/>
        <v/>
      </c>
      <c r="GN14" s="39" t="str">
        <f t="shared" si="99"/>
        <v/>
      </c>
      <c r="GO14" s="39" t="str">
        <f t="shared" si="99"/>
        <v/>
      </c>
      <c r="GP14" s="39" t="str">
        <f t="shared" si="99"/>
        <v/>
      </c>
      <c r="GQ14" s="39" t="str">
        <f t="shared" si="99"/>
        <v/>
      </c>
      <c r="GR14" s="39" t="str">
        <f t="shared" si="99"/>
        <v/>
      </c>
      <c r="GS14" s="50" t="str">
        <f t="shared" si="99"/>
        <v/>
      </c>
      <c r="GT14" s="50" t="str">
        <f t="shared" si="99"/>
        <v/>
      </c>
      <c r="GU14" s="50" t="str">
        <f t="shared" si="99"/>
        <v/>
      </c>
      <c r="GV14" s="50" t="str">
        <f t="shared" si="99"/>
        <v/>
      </c>
      <c r="GW14" s="50" t="str">
        <f t="shared" si="99"/>
        <v/>
      </c>
      <c r="GX14" s="50" t="str">
        <f t="shared" si="99"/>
        <v/>
      </c>
      <c r="GY14" s="50" t="str">
        <f t="shared" si="99"/>
        <v/>
      </c>
      <c r="GZ14" s="50" t="str">
        <f t="shared" si="99"/>
        <v/>
      </c>
      <c r="HA14" s="70" t="str">
        <f t="shared" si="99"/>
        <v/>
      </c>
      <c r="HB14" s="47">
        <f t="shared" si="27"/>
        <v>0</v>
      </c>
    </row>
    <row r="15" spans="1:210" s="2" customFormat="1" ht="21.75" customHeight="1" thickBot="1">
      <c r="A15" s="214">
        <f ca="1">('Game Summary'!B15)</f>
        <v>1984</v>
      </c>
      <c r="B15" s="610" t="str">
        <f ca="1">('Game Summary'!C15)</f>
        <v>NOAM STOMPSKI</v>
      </c>
      <c r="C15" s="611"/>
      <c r="D15" s="612"/>
      <c r="E15" s="218"/>
      <c r="F15" s="218"/>
      <c r="G15" s="218"/>
      <c r="H15" s="218"/>
      <c r="I15" s="218"/>
      <c r="J15" s="218"/>
      <c r="K15" s="218"/>
      <c r="L15" s="218"/>
      <c r="M15" s="218"/>
      <c r="N15" s="218"/>
      <c r="O15" s="218"/>
      <c r="P15" s="231"/>
      <c r="Q15" s="231"/>
      <c r="R15" s="231"/>
      <c r="S15" s="231"/>
      <c r="T15" s="231"/>
      <c r="U15" s="231"/>
      <c r="V15" s="231"/>
      <c r="W15" s="231"/>
      <c r="X15" s="219"/>
      <c r="Z15" s="41" t="str">
        <f t="shared" ref="Z15:AS15" si="100">IF(E15="J",E20,"")</f>
        <v/>
      </c>
      <c r="AA15" s="39" t="str">
        <f t="shared" si="100"/>
        <v/>
      </c>
      <c r="AB15" s="39" t="str">
        <f t="shared" si="100"/>
        <v/>
      </c>
      <c r="AC15" s="39" t="str">
        <f t="shared" si="100"/>
        <v/>
      </c>
      <c r="AD15" s="39" t="str">
        <f t="shared" si="100"/>
        <v/>
      </c>
      <c r="AE15" s="39" t="str">
        <f t="shared" si="100"/>
        <v/>
      </c>
      <c r="AF15" s="39" t="str">
        <f t="shared" si="100"/>
        <v/>
      </c>
      <c r="AG15" s="39" t="str">
        <f t="shared" si="100"/>
        <v/>
      </c>
      <c r="AH15" s="39" t="str">
        <f t="shared" si="100"/>
        <v/>
      </c>
      <c r="AI15" s="39" t="str">
        <f t="shared" si="100"/>
        <v/>
      </c>
      <c r="AJ15" s="39" t="str">
        <f t="shared" si="100"/>
        <v/>
      </c>
      <c r="AK15" s="50" t="str">
        <f t="shared" si="100"/>
        <v/>
      </c>
      <c r="AL15" s="50" t="str">
        <f t="shared" si="100"/>
        <v/>
      </c>
      <c r="AM15" s="50" t="str">
        <f t="shared" si="100"/>
        <v/>
      </c>
      <c r="AN15" s="50" t="str">
        <f t="shared" si="100"/>
        <v/>
      </c>
      <c r="AO15" s="50" t="str">
        <f t="shared" si="100"/>
        <v/>
      </c>
      <c r="AP15" s="50" t="str">
        <f t="shared" si="100"/>
        <v/>
      </c>
      <c r="AQ15" s="50" t="str">
        <f t="shared" si="100"/>
        <v/>
      </c>
      <c r="AR15" s="50" t="str">
        <f t="shared" si="100"/>
        <v/>
      </c>
      <c r="AS15" s="70" t="str">
        <f t="shared" si="100"/>
        <v/>
      </c>
      <c r="AT15" s="47">
        <f t="shared" si="1"/>
        <v>0</v>
      </c>
      <c r="AU15" s="41" t="str">
        <f t="shared" ref="AU15:BN15" si="101">IF(E15="LJ",E20,"")</f>
        <v/>
      </c>
      <c r="AV15" s="39" t="str">
        <f t="shared" si="101"/>
        <v/>
      </c>
      <c r="AW15" s="39" t="str">
        <f t="shared" si="101"/>
        <v/>
      </c>
      <c r="AX15" s="39" t="str">
        <f t="shared" si="101"/>
        <v/>
      </c>
      <c r="AY15" s="39" t="str">
        <f t="shared" si="101"/>
        <v/>
      </c>
      <c r="AZ15" s="39" t="str">
        <f t="shared" si="101"/>
        <v/>
      </c>
      <c r="BA15" s="39" t="str">
        <f t="shared" si="101"/>
        <v/>
      </c>
      <c r="BB15" s="39" t="str">
        <f t="shared" si="101"/>
        <v/>
      </c>
      <c r="BC15" s="39" t="str">
        <f t="shared" si="101"/>
        <v/>
      </c>
      <c r="BD15" s="39" t="str">
        <f t="shared" si="101"/>
        <v/>
      </c>
      <c r="BE15" s="39" t="str">
        <f t="shared" si="101"/>
        <v/>
      </c>
      <c r="BF15" s="39" t="str">
        <f t="shared" si="101"/>
        <v/>
      </c>
      <c r="BG15" s="39" t="str">
        <f t="shared" si="101"/>
        <v/>
      </c>
      <c r="BH15" s="39" t="str">
        <f t="shared" si="101"/>
        <v/>
      </c>
      <c r="BI15" s="39" t="str">
        <f t="shared" si="101"/>
        <v/>
      </c>
      <c r="BJ15" s="39" t="str">
        <f t="shared" si="101"/>
        <v/>
      </c>
      <c r="BK15" s="39" t="str">
        <f t="shared" si="101"/>
        <v/>
      </c>
      <c r="BL15" s="39" t="str">
        <f t="shared" si="101"/>
        <v/>
      </c>
      <c r="BM15" s="39" t="str">
        <f t="shared" si="101"/>
        <v/>
      </c>
      <c r="BN15" s="40" t="str">
        <f t="shared" si="101"/>
        <v/>
      </c>
      <c r="BO15" s="47">
        <f t="shared" si="3"/>
        <v>0</v>
      </c>
      <c r="BP15" s="41" t="str">
        <f t="shared" ref="BP15:CI15" si="102">IF(E15="B",E20,"")</f>
        <v/>
      </c>
      <c r="BQ15" s="39" t="str">
        <f t="shared" si="102"/>
        <v/>
      </c>
      <c r="BR15" s="39" t="str">
        <f t="shared" si="102"/>
        <v/>
      </c>
      <c r="BS15" s="39" t="str">
        <f t="shared" si="102"/>
        <v/>
      </c>
      <c r="BT15" s="39" t="str">
        <f t="shared" si="102"/>
        <v/>
      </c>
      <c r="BU15" s="39" t="str">
        <f t="shared" si="102"/>
        <v/>
      </c>
      <c r="BV15" s="39" t="str">
        <f t="shared" si="102"/>
        <v/>
      </c>
      <c r="BW15" s="39" t="str">
        <f t="shared" si="102"/>
        <v/>
      </c>
      <c r="BX15" s="39" t="str">
        <f t="shared" si="102"/>
        <v/>
      </c>
      <c r="BY15" s="39" t="str">
        <f t="shared" si="102"/>
        <v/>
      </c>
      <c r="BZ15" s="39" t="str">
        <f t="shared" si="102"/>
        <v/>
      </c>
      <c r="CA15" s="50" t="str">
        <f t="shared" si="102"/>
        <v/>
      </c>
      <c r="CB15" s="50" t="str">
        <f t="shared" si="102"/>
        <v/>
      </c>
      <c r="CC15" s="50" t="str">
        <f t="shared" si="102"/>
        <v/>
      </c>
      <c r="CD15" s="50" t="str">
        <f t="shared" si="102"/>
        <v/>
      </c>
      <c r="CE15" s="50" t="str">
        <f t="shared" si="102"/>
        <v/>
      </c>
      <c r="CF15" s="50" t="str">
        <f t="shared" si="102"/>
        <v/>
      </c>
      <c r="CG15" s="50" t="str">
        <f t="shared" si="102"/>
        <v/>
      </c>
      <c r="CH15" s="50" t="str">
        <f t="shared" si="102"/>
        <v/>
      </c>
      <c r="CI15" s="70" t="str">
        <f t="shared" si="102"/>
        <v/>
      </c>
      <c r="CJ15" s="47">
        <f t="shared" si="5"/>
        <v>0</v>
      </c>
      <c r="CK15" s="41" t="str">
        <f t="shared" ref="CK15:DD15" si="103">IF(E15="P",E20,"")</f>
        <v/>
      </c>
      <c r="CL15" s="39" t="str">
        <f t="shared" si="103"/>
        <v/>
      </c>
      <c r="CM15" s="39" t="str">
        <f t="shared" si="103"/>
        <v/>
      </c>
      <c r="CN15" s="39" t="str">
        <f t="shared" si="103"/>
        <v/>
      </c>
      <c r="CO15" s="39" t="str">
        <f t="shared" si="103"/>
        <v/>
      </c>
      <c r="CP15" s="39" t="str">
        <f t="shared" si="103"/>
        <v/>
      </c>
      <c r="CQ15" s="39" t="str">
        <f t="shared" si="103"/>
        <v/>
      </c>
      <c r="CR15" s="39" t="str">
        <f t="shared" si="103"/>
        <v/>
      </c>
      <c r="CS15" s="39" t="str">
        <f t="shared" si="103"/>
        <v/>
      </c>
      <c r="CT15" s="39" t="str">
        <f t="shared" si="103"/>
        <v/>
      </c>
      <c r="CU15" s="39" t="str">
        <f t="shared" si="103"/>
        <v/>
      </c>
      <c r="CV15" s="39" t="str">
        <f t="shared" si="103"/>
        <v/>
      </c>
      <c r="CW15" s="39" t="str">
        <f t="shared" si="103"/>
        <v/>
      </c>
      <c r="CX15" s="39" t="str">
        <f t="shared" si="103"/>
        <v/>
      </c>
      <c r="CY15" s="39" t="str">
        <f t="shared" si="103"/>
        <v/>
      </c>
      <c r="CZ15" s="39" t="str">
        <f t="shared" si="103"/>
        <v/>
      </c>
      <c r="DA15" s="39" t="str">
        <f t="shared" si="103"/>
        <v/>
      </c>
      <c r="DB15" s="39" t="str">
        <f t="shared" si="103"/>
        <v/>
      </c>
      <c r="DC15" s="39" t="str">
        <f t="shared" si="103"/>
        <v/>
      </c>
      <c r="DD15" s="70" t="str">
        <f t="shared" si="103"/>
        <v/>
      </c>
      <c r="DE15" s="47">
        <f t="shared" si="7"/>
        <v>0</v>
      </c>
      <c r="DG15" s="55">
        <f t="shared" si="8"/>
        <v>0</v>
      </c>
      <c r="DH15" s="50">
        <f t="shared" si="9"/>
        <v>0</v>
      </c>
      <c r="DI15" s="50">
        <f t="shared" si="10"/>
        <v>0</v>
      </c>
      <c r="DJ15" s="51">
        <f t="shared" si="11"/>
        <v>0</v>
      </c>
      <c r="DK15" s="59">
        <f>(SUM(DG15:DI15)/COUNT(E19:X19))</f>
        <v>0</v>
      </c>
      <c r="DL15" s="55">
        <f t="shared" si="12"/>
        <v>0</v>
      </c>
      <c r="DM15" s="66" t="e">
        <f t="shared" si="13"/>
        <v>#DIV/0!</v>
      </c>
      <c r="DN15" s="93">
        <f t="shared" si="14"/>
        <v>0</v>
      </c>
      <c r="DO15" s="67" t="e">
        <f t="shared" si="15"/>
        <v>#DIV/0!</v>
      </c>
      <c r="DP15" s="47">
        <f t="shared" si="16"/>
        <v>0</v>
      </c>
      <c r="DQ15" s="47">
        <f t="shared" si="17"/>
        <v>0</v>
      </c>
      <c r="DR15" s="47">
        <f t="shared" si="18"/>
        <v>0</v>
      </c>
      <c r="DS15" s="47" t="e">
        <f>SUM((DQ15/DJ15)-(D2))</f>
        <v>#DIV/0!</v>
      </c>
      <c r="DT15" s="47" t="e">
        <f>SUM((DR15/DJ15)-(D22))</f>
        <v>#DIV/0!</v>
      </c>
      <c r="DU15" s="78" t="e">
        <f t="shared" si="19"/>
        <v>#DIV/0!</v>
      </c>
      <c r="DW15" s="41" t="str">
        <f>IF(E15="J",SUM((E20)-(E40)),"")</f>
        <v/>
      </c>
      <c r="DX15" s="39" t="str">
        <f t="shared" ref="DX15:EP15" si="104">IF(F15="J",SUM((F20)-(F40)),"")</f>
        <v/>
      </c>
      <c r="DY15" s="39" t="str">
        <f t="shared" si="104"/>
        <v/>
      </c>
      <c r="DZ15" s="39" t="str">
        <f t="shared" si="104"/>
        <v/>
      </c>
      <c r="EA15" s="39" t="str">
        <f t="shared" si="104"/>
        <v/>
      </c>
      <c r="EB15" s="39" t="str">
        <f t="shared" si="104"/>
        <v/>
      </c>
      <c r="EC15" s="39" t="str">
        <f t="shared" si="104"/>
        <v/>
      </c>
      <c r="ED15" s="39" t="str">
        <f t="shared" si="104"/>
        <v/>
      </c>
      <c r="EE15" s="39" t="str">
        <f t="shared" si="104"/>
        <v/>
      </c>
      <c r="EF15" s="39" t="str">
        <f t="shared" si="104"/>
        <v/>
      </c>
      <c r="EG15" s="39" t="str">
        <f t="shared" si="104"/>
        <v/>
      </c>
      <c r="EH15" s="39" t="str">
        <f t="shared" si="104"/>
        <v/>
      </c>
      <c r="EI15" s="39" t="str">
        <f t="shared" si="104"/>
        <v/>
      </c>
      <c r="EJ15" s="39" t="str">
        <f t="shared" si="104"/>
        <v/>
      </c>
      <c r="EK15" s="39" t="str">
        <f t="shared" si="104"/>
        <v/>
      </c>
      <c r="EL15" s="39" t="str">
        <f t="shared" si="104"/>
        <v/>
      </c>
      <c r="EM15" s="39" t="str">
        <f t="shared" si="104"/>
        <v/>
      </c>
      <c r="EN15" s="39" t="str">
        <f t="shared" si="104"/>
        <v/>
      </c>
      <c r="EO15" s="39" t="str">
        <f t="shared" si="104"/>
        <v/>
      </c>
      <c r="EP15" s="40" t="str">
        <f t="shared" si="104"/>
        <v/>
      </c>
      <c r="EQ15" s="47">
        <f t="shared" si="21"/>
        <v>0</v>
      </c>
      <c r="ER15" s="41" t="str">
        <f>IF(E15="LJ",SUM((E20)-(E40)),"")</f>
        <v/>
      </c>
      <c r="ES15" s="39" t="str">
        <f t="shared" ref="ES15:FK15" si="105">IF(F15="LJ",SUM((F20)-(F40)),"")</f>
        <v/>
      </c>
      <c r="ET15" s="39" t="str">
        <f t="shared" si="105"/>
        <v/>
      </c>
      <c r="EU15" s="39" t="str">
        <f t="shared" si="105"/>
        <v/>
      </c>
      <c r="EV15" s="39" t="str">
        <f t="shared" si="105"/>
        <v/>
      </c>
      <c r="EW15" s="39" t="str">
        <f t="shared" si="105"/>
        <v/>
      </c>
      <c r="EX15" s="39" t="str">
        <f t="shared" si="105"/>
        <v/>
      </c>
      <c r="EY15" s="39" t="str">
        <f t="shared" si="105"/>
        <v/>
      </c>
      <c r="EZ15" s="39" t="str">
        <f t="shared" si="105"/>
        <v/>
      </c>
      <c r="FA15" s="39" t="str">
        <f t="shared" si="105"/>
        <v/>
      </c>
      <c r="FB15" s="39" t="str">
        <f t="shared" si="105"/>
        <v/>
      </c>
      <c r="FC15" s="39" t="str">
        <f t="shared" si="105"/>
        <v/>
      </c>
      <c r="FD15" s="39" t="str">
        <f t="shared" si="105"/>
        <v/>
      </c>
      <c r="FE15" s="39" t="str">
        <f t="shared" si="105"/>
        <v/>
      </c>
      <c r="FF15" s="39" t="str">
        <f t="shared" si="105"/>
        <v/>
      </c>
      <c r="FG15" s="39" t="str">
        <f t="shared" si="105"/>
        <v/>
      </c>
      <c r="FH15" s="39" t="str">
        <f t="shared" si="105"/>
        <v/>
      </c>
      <c r="FI15" s="39" t="str">
        <f t="shared" si="105"/>
        <v/>
      </c>
      <c r="FJ15" s="39" t="str">
        <f t="shared" si="105"/>
        <v/>
      </c>
      <c r="FK15" s="40" t="str">
        <f t="shared" si="105"/>
        <v/>
      </c>
      <c r="FL15" s="47">
        <f t="shared" si="23"/>
        <v>0</v>
      </c>
      <c r="FM15" s="41" t="str">
        <f t="shared" ref="FM15:GF15" si="106">IF(E15="B",E40,"")</f>
        <v/>
      </c>
      <c r="FN15" s="39" t="str">
        <f t="shared" si="106"/>
        <v/>
      </c>
      <c r="FO15" s="39" t="str">
        <f t="shared" si="106"/>
        <v/>
      </c>
      <c r="FP15" s="39" t="str">
        <f t="shared" si="106"/>
        <v/>
      </c>
      <c r="FQ15" s="39" t="str">
        <f t="shared" si="106"/>
        <v/>
      </c>
      <c r="FR15" s="39" t="str">
        <f t="shared" si="106"/>
        <v/>
      </c>
      <c r="FS15" s="39" t="str">
        <f t="shared" si="106"/>
        <v/>
      </c>
      <c r="FT15" s="39" t="str">
        <f t="shared" si="106"/>
        <v/>
      </c>
      <c r="FU15" s="39" t="str">
        <f t="shared" si="106"/>
        <v/>
      </c>
      <c r="FV15" s="39" t="str">
        <f t="shared" si="106"/>
        <v/>
      </c>
      <c r="FW15" s="39" t="str">
        <f t="shared" si="106"/>
        <v/>
      </c>
      <c r="FX15" s="50" t="str">
        <f t="shared" si="106"/>
        <v/>
      </c>
      <c r="FY15" s="50" t="str">
        <f t="shared" si="106"/>
        <v/>
      </c>
      <c r="FZ15" s="50" t="str">
        <f t="shared" si="106"/>
        <v/>
      </c>
      <c r="GA15" s="50" t="str">
        <f t="shared" si="106"/>
        <v/>
      </c>
      <c r="GB15" s="50" t="str">
        <f t="shared" si="106"/>
        <v/>
      </c>
      <c r="GC15" s="50" t="str">
        <f t="shared" si="106"/>
        <v/>
      </c>
      <c r="GD15" s="50" t="str">
        <f t="shared" si="106"/>
        <v/>
      </c>
      <c r="GE15" s="50" t="str">
        <f t="shared" si="106"/>
        <v/>
      </c>
      <c r="GF15" s="70" t="str">
        <f t="shared" si="106"/>
        <v/>
      </c>
      <c r="GG15" s="47">
        <f t="shared" si="25"/>
        <v>0</v>
      </c>
      <c r="GH15" s="41" t="str">
        <f t="shared" ref="GH15:HA15" si="107">IF(E15="P",E40,"")</f>
        <v/>
      </c>
      <c r="GI15" s="39" t="str">
        <f t="shared" si="107"/>
        <v/>
      </c>
      <c r="GJ15" s="39" t="str">
        <f t="shared" si="107"/>
        <v/>
      </c>
      <c r="GK15" s="39" t="str">
        <f t="shared" si="107"/>
        <v/>
      </c>
      <c r="GL15" s="39" t="str">
        <f t="shared" si="107"/>
        <v/>
      </c>
      <c r="GM15" s="39" t="str">
        <f t="shared" si="107"/>
        <v/>
      </c>
      <c r="GN15" s="39" t="str">
        <f t="shared" si="107"/>
        <v/>
      </c>
      <c r="GO15" s="39" t="str">
        <f t="shared" si="107"/>
        <v/>
      </c>
      <c r="GP15" s="39" t="str">
        <f t="shared" si="107"/>
        <v/>
      </c>
      <c r="GQ15" s="39" t="str">
        <f t="shared" si="107"/>
        <v/>
      </c>
      <c r="GR15" s="39" t="str">
        <f t="shared" si="107"/>
        <v/>
      </c>
      <c r="GS15" s="50" t="str">
        <f t="shared" si="107"/>
        <v/>
      </c>
      <c r="GT15" s="50" t="str">
        <f t="shared" si="107"/>
        <v/>
      </c>
      <c r="GU15" s="50" t="str">
        <f t="shared" si="107"/>
        <v/>
      </c>
      <c r="GV15" s="50" t="str">
        <f t="shared" si="107"/>
        <v/>
      </c>
      <c r="GW15" s="50" t="str">
        <f t="shared" si="107"/>
        <v/>
      </c>
      <c r="GX15" s="50" t="str">
        <f t="shared" si="107"/>
        <v/>
      </c>
      <c r="GY15" s="50" t="str">
        <f t="shared" si="107"/>
        <v/>
      </c>
      <c r="GZ15" s="50" t="str">
        <f t="shared" si="107"/>
        <v/>
      </c>
      <c r="HA15" s="70" t="str">
        <f t="shared" si="107"/>
        <v/>
      </c>
      <c r="HB15" s="47">
        <f t="shared" si="27"/>
        <v>0</v>
      </c>
    </row>
    <row r="16" spans="1:210" s="2" customFormat="1" ht="21.75" customHeight="1" thickBot="1">
      <c r="A16" s="214">
        <f ca="1">('Game Summary'!B16)</f>
        <v>39323</v>
      </c>
      <c r="B16" s="610" t="str">
        <f ca="1">('Game Summary'!C16)</f>
        <v>KITTY CAT</v>
      </c>
      <c r="C16" s="611"/>
      <c r="D16" s="612"/>
      <c r="E16" s="218"/>
      <c r="F16" s="218"/>
      <c r="G16" s="218"/>
      <c r="H16" s="218"/>
      <c r="I16" s="218"/>
      <c r="J16" s="218"/>
      <c r="K16" s="218"/>
      <c r="L16" s="218"/>
      <c r="M16" s="218"/>
      <c r="N16" s="218"/>
      <c r="O16" s="218"/>
      <c r="P16" s="231"/>
      <c r="Q16" s="231"/>
      <c r="R16" s="231"/>
      <c r="S16" s="231"/>
      <c r="T16" s="231"/>
      <c r="U16" s="231"/>
      <c r="V16" s="231"/>
      <c r="W16" s="231"/>
      <c r="X16" s="219"/>
      <c r="Z16" s="41" t="str">
        <f t="shared" ref="Z16:AS16" si="108">IF(E16="J",E20,"")</f>
        <v/>
      </c>
      <c r="AA16" s="39" t="str">
        <f t="shared" si="108"/>
        <v/>
      </c>
      <c r="AB16" s="39" t="str">
        <f t="shared" si="108"/>
        <v/>
      </c>
      <c r="AC16" s="39" t="str">
        <f t="shared" si="108"/>
        <v/>
      </c>
      <c r="AD16" s="39" t="str">
        <f t="shared" si="108"/>
        <v/>
      </c>
      <c r="AE16" s="39" t="str">
        <f t="shared" si="108"/>
        <v/>
      </c>
      <c r="AF16" s="39" t="str">
        <f t="shared" si="108"/>
        <v/>
      </c>
      <c r="AG16" s="39" t="str">
        <f t="shared" si="108"/>
        <v/>
      </c>
      <c r="AH16" s="39" t="str">
        <f t="shared" si="108"/>
        <v/>
      </c>
      <c r="AI16" s="39" t="str">
        <f t="shared" si="108"/>
        <v/>
      </c>
      <c r="AJ16" s="39" t="str">
        <f t="shared" si="108"/>
        <v/>
      </c>
      <c r="AK16" s="50" t="str">
        <f t="shared" si="108"/>
        <v/>
      </c>
      <c r="AL16" s="50" t="str">
        <f t="shared" si="108"/>
        <v/>
      </c>
      <c r="AM16" s="50" t="str">
        <f t="shared" si="108"/>
        <v/>
      </c>
      <c r="AN16" s="50" t="str">
        <f t="shared" si="108"/>
        <v/>
      </c>
      <c r="AO16" s="50" t="str">
        <f t="shared" si="108"/>
        <v/>
      </c>
      <c r="AP16" s="50" t="str">
        <f t="shared" si="108"/>
        <v/>
      </c>
      <c r="AQ16" s="50" t="str">
        <f t="shared" si="108"/>
        <v/>
      </c>
      <c r="AR16" s="50" t="str">
        <f t="shared" si="108"/>
        <v/>
      </c>
      <c r="AS16" s="70" t="str">
        <f t="shared" si="108"/>
        <v/>
      </c>
      <c r="AT16" s="47">
        <f t="shared" si="1"/>
        <v>0</v>
      </c>
      <c r="AU16" s="41" t="str">
        <f>IF(E16="LJ",E20,"")</f>
        <v/>
      </c>
      <c r="AV16" s="39" t="str">
        <f>IF(F16="LJ",F20,"")</f>
        <v/>
      </c>
      <c r="AW16" s="39" t="str">
        <f>IF(G16="LJ",G20,"")</f>
        <v/>
      </c>
      <c r="AX16" s="39" t="str">
        <f>IF(H16="LJ",I20,"")</f>
        <v/>
      </c>
      <c r="AY16" s="39" t="str">
        <f t="shared" ref="AY16:BN16" si="109">IF(I16="LJ",I20,"")</f>
        <v/>
      </c>
      <c r="AZ16" s="39" t="str">
        <f t="shared" si="109"/>
        <v/>
      </c>
      <c r="BA16" s="39" t="str">
        <f t="shared" si="109"/>
        <v/>
      </c>
      <c r="BB16" s="39" t="str">
        <f t="shared" si="109"/>
        <v/>
      </c>
      <c r="BC16" s="39" t="str">
        <f t="shared" si="109"/>
        <v/>
      </c>
      <c r="BD16" s="39" t="str">
        <f t="shared" si="109"/>
        <v/>
      </c>
      <c r="BE16" s="39" t="str">
        <f t="shared" si="109"/>
        <v/>
      </c>
      <c r="BF16" s="39" t="str">
        <f t="shared" si="109"/>
        <v/>
      </c>
      <c r="BG16" s="39" t="str">
        <f t="shared" si="109"/>
        <v/>
      </c>
      <c r="BH16" s="39" t="str">
        <f t="shared" si="109"/>
        <v/>
      </c>
      <c r="BI16" s="39" t="str">
        <f t="shared" si="109"/>
        <v/>
      </c>
      <c r="BJ16" s="39" t="str">
        <f t="shared" si="109"/>
        <v/>
      </c>
      <c r="BK16" s="39" t="str">
        <f t="shared" si="109"/>
        <v/>
      </c>
      <c r="BL16" s="39" t="str">
        <f t="shared" si="109"/>
        <v/>
      </c>
      <c r="BM16" s="39" t="str">
        <f t="shared" si="109"/>
        <v/>
      </c>
      <c r="BN16" s="40" t="str">
        <f t="shared" si="109"/>
        <v/>
      </c>
      <c r="BO16" s="47">
        <f t="shared" si="3"/>
        <v>0</v>
      </c>
      <c r="BP16" s="41" t="str">
        <f t="shared" ref="BP16:CI16" si="110">IF(E16="B",E20,"")</f>
        <v/>
      </c>
      <c r="BQ16" s="39" t="str">
        <f t="shared" si="110"/>
        <v/>
      </c>
      <c r="BR16" s="39" t="str">
        <f t="shared" si="110"/>
        <v/>
      </c>
      <c r="BS16" s="39" t="str">
        <f t="shared" si="110"/>
        <v/>
      </c>
      <c r="BT16" s="39" t="str">
        <f t="shared" si="110"/>
        <v/>
      </c>
      <c r="BU16" s="39" t="str">
        <f t="shared" si="110"/>
        <v/>
      </c>
      <c r="BV16" s="39" t="str">
        <f t="shared" si="110"/>
        <v/>
      </c>
      <c r="BW16" s="39" t="str">
        <f t="shared" si="110"/>
        <v/>
      </c>
      <c r="BX16" s="39" t="str">
        <f t="shared" si="110"/>
        <v/>
      </c>
      <c r="BY16" s="39" t="str">
        <f t="shared" si="110"/>
        <v/>
      </c>
      <c r="BZ16" s="39" t="str">
        <f t="shared" si="110"/>
        <v/>
      </c>
      <c r="CA16" s="50" t="str">
        <f t="shared" si="110"/>
        <v/>
      </c>
      <c r="CB16" s="50" t="str">
        <f t="shared" si="110"/>
        <v/>
      </c>
      <c r="CC16" s="50" t="str">
        <f t="shared" si="110"/>
        <v/>
      </c>
      <c r="CD16" s="50" t="str">
        <f t="shared" si="110"/>
        <v/>
      </c>
      <c r="CE16" s="50" t="str">
        <f t="shared" si="110"/>
        <v/>
      </c>
      <c r="CF16" s="50" t="str">
        <f t="shared" si="110"/>
        <v/>
      </c>
      <c r="CG16" s="50" t="str">
        <f t="shared" si="110"/>
        <v/>
      </c>
      <c r="CH16" s="50" t="str">
        <f t="shared" si="110"/>
        <v/>
      </c>
      <c r="CI16" s="70" t="str">
        <f t="shared" si="110"/>
        <v/>
      </c>
      <c r="CJ16" s="47">
        <f t="shared" si="5"/>
        <v>0</v>
      </c>
      <c r="CK16" s="41" t="str">
        <f t="shared" ref="CK16:DD16" si="111">IF(E16="P",E20,"")</f>
        <v/>
      </c>
      <c r="CL16" s="39" t="str">
        <f t="shared" si="111"/>
        <v/>
      </c>
      <c r="CM16" s="39" t="str">
        <f t="shared" si="111"/>
        <v/>
      </c>
      <c r="CN16" s="39" t="str">
        <f t="shared" si="111"/>
        <v/>
      </c>
      <c r="CO16" s="39" t="str">
        <f t="shared" si="111"/>
        <v/>
      </c>
      <c r="CP16" s="39" t="str">
        <f t="shared" si="111"/>
        <v/>
      </c>
      <c r="CQ16" s="39" t="str">
        <f t="shared" si="111"/>
        <v/>
      </c>
      <c r="CR16" s="39" t="str">
        <f t="shared" si="111"/>
        <v/>
      </c>
      <c r="CS16" s="39" t="str">
        <f t="shared" si="111"/>
        <v/>
      </c>
      <c r="CT16" s="39" t="str">
        <f t="shared" si="111"/>
        <v/>
      </c>
      <c r="CU16" s="39" t="str">
        <f t="shared" si="111"/>
        <v/>
      </c>
      <c r="CV16" s="39" t="str">
        <f t="shared" si="111"/>
        <v/>
      </c>
      <c r="CW16" s="39" t="str">
        <f t="shared" si="111"/>
        <v/>
      </c>
      <c r="CX16" s="39" t="str">
        <f t="shared" si="111"/>
        <v/>
      </c>
      <c r="CY16" s="39" t="str">
        <f t="shared" si="111"/>
        <v/>
      </c>
      <c r="CZ16" s="39" t="str">
        <f t="shared" si="111"/>
        <v/>
      </c>
      <c r="DA16" s="39" t="str">
        <f t="shared" si="111"/>
        <v/>
      </c>
      <c r="DB16" s="39" t="str">
        <f t="shared" si="111"/>
        <v/>
      </c>
      <c r="DC16" s="39" t="str">
        <f t="shared" si="111"/>
        <v/>
      </c>
      <c r="DD16" s="70" t="str">
        <f t="shared" si="111"/>
        <v/>
      </c>
      <c r="DE16" s="47">
        <f t="shared" si="7"/>
        <v>0</v>
      </c>
      <c r="DG16" s="55">
        <f t="shared" si="8"/>
        <v>0</v>
      </c>
      <c r="DH16" s="50">
        <f t="shared" si="9"/>
        <v>0</v>
      </c>
      <c r="DI16" s="50">
        <f t="shared" si="10"/>
        <v>0</v>
      </c>
      <c r="DJ16" s="51">
        <f t="shared" si="11"/>
        <v>0</v>
      </c>
      <c r="DK16" s="59">
        <f>(SUM(DG16:DI16)/COUNT(E19:X19))</f>
        <v>0</v>
      </c>
      <c r="DL16" s="55">
        <f t="shared" si="12"/>
        <v>0</v>
      </c>
      <c r="DM16" s="66" t="e">
        <f t="shared" si="13"/>
        <v>#DIV/0!</v>
      </c>
      <c r="DN16" s="93">
        <f t="shared" si="14"/>
        <v>0</v>
      </c>
      <c r="DO16" s="67" t="e">
        <f t="shared" si="15"/>
        <v>#DIV/0!</v>
      </c>
      <c r="DP16" s="47">
        <f t="shared" si="16"/>
        <v>0</v>
      </c>
      <c r="DQ16" s="47">
        <f t="shared" si="17"/>
        <v>0</v>
      </c>
      <c r="DR16" s="47">
        <f t="shared" si="18"/>
        <v>0</v>
      </c>
      <c r="DS16" s="47" t="e">
        <f>SUM((DQ16/DJ16)-(D2))</f>
        <v>#DIV/0!</v>
      </c>
      <c r="DT16" s="47" t="e">
        <f>SUM((DR16/DJ16)-(D22))</f>
        <v>#DIV/0!</v>
      </c>
      <c r="DU16" s="78" t="e">
        <f t="shared" si="19"/>
        <v>#DIV/0!</v>
      </c>
      <c r="DW16" s="41" t="str">
        <f>IF(E16="J",SUM((E20)-(E40)),"")</f>
        <v/>
      </c>
      <c r="DX16" s="39" t="str">
        <f t="shared" ref="DX16:EP16" si="112">IF(F16="J",SUM((F20)-(F40)),"")</f>
        <v/>
      </c>
      <c r="DY16" s="39" t="str">
        <f t="shared" si="112"/>
        <v/>
      </c>
      <c r="DZ16" s="39" t="str">
        <f t="shared" si="112"/>
        <v/>
      </c>
      <c r="EA16" s="39" t="str">
        <f t="shared" si="112"/>
        <v/>
      </c>
      <c r="EB16" s="39" t="str">
        <f t="shared" si="112"/>
        <v/>
      </c>
      <c r="EC16" s="39" t="str">
        <f t="shared" si="112"/>
        <v/>
      </c>
      <c r="ED16" s="39" t="str">
        <f t="shared" si="112"/>
        <v/>
      </c>
      <c r="EE16" s="39" t="str">
        <f t="shared" si="112"/>
        <v/>
      </c>
      <c r="EF16" s="39" t="str">
        <f t="shared" si="112"/>
        <v/>
      </c>
      <c r="EG16" s="39" t="str">
        <f t="shared" si="112"/>
        <v/>
      </c>
      <c r="EH16" s="39" t="str">
        <f t="shared" si="112"/>
        <v/>
      </c>
      <c r="EI16" s="39" t="str">
        <f t="shared" si="112"/>
        <v/>
      </c>
      <c r="EJ16" s="39" t="str">
        <f t="shared" si="112"/>
        <v/>
      </c>
      <c r="EK16" s="39" t="str">
        <f t="shared" si="112"/>
        <v/>
      </c>
      <c r="EL16" s="39" t="str">
        <f t="shared" si="112"/>
        <v/>
      </c>
      <c r="EM16" s="39" t="str">
        <f t="shared" si="112"/>
        <v/>
      </c>
      <c r="EN16" s="39" t="str">
        <f t="shared" si="112"/>
        <v/>
      </c>
      <c r="EO16" s="39" t="str">
        <f t="shared" si="112"/>
        <v/>
      </c>
      <c r="EP16" s="40" t="str">
        <f t="shared" si="112"/>
        <v/>
      </c>
      <c r="EQ16" s="47">
        <f t="shared" si="21"/>
        <v>0</v>
      </c>
      <c r="ER16" s="41" t="str">
        <f>IF(E16="LJ",SUM((E20)-(E40)),"")</f>
        <v/>
      </c>
      <c r="ES16" s="39" t="str">
        <f t="shared" ref="ES16:FK16" si="113">IF(F16="LJ",SUM((F20)-(F40)),"")</f>
        <v/>
      </c>
      <c r="ET16" s="39" t="str">
        <f t="shared" si="113"/>
        <v/>
      </c>
      <c r="EU16" s="39" t="str">
        <f t="shared" si="113"/>
        <v/>
      </c>
      <c r="EV16" s="39" t="str">
        <f t="shared" si="113"/>
        <v/>
      </c>
      <c r="EW16" s="39" t="str">
        <f t="shared" si="113"/>
        <v/>
      </c>
      <c r="EX16" s="39" t="str">
        <f t="shared" si="113"/>
        <v/>
      </c>
      <c r="EY16" s="39" t="str">
        <f t="shared" si="113"/>
        <v/>
      </c>
      <c r="EZ16" s="39" t="str">
        <f t="shared" si="113"/>
        <v/>
      </c>
      <c r="FA16" s="39" t="str">
        <f t="shared" si="113"/>
        <v/>
      </c>
      <c r="FB16" s="39" t="str">
        <f t="shared" si="113"/>
        <v/>
      </c>
      <c r="FC16" s="39" t="str">
        <f t="shared" si="113"/>
        <v/>
      </c>
      <c r="FD16" s="39" t="str">
        <f t="shared" si="113"/>
        <v/>
      </c>
      <c r="FE16" s="39" t="str">
        <f t="shared" si="113"/>
        <v/>
      </c>
      <c r="FF16" s="39" t="str">
        <f t="shared" si="113"/>
        <v/>
      </c>
      <c r="FG16" s="39" t="str">
        <f t="shared" si="113"/>
        <v/>
      </c>
      <c r="FH16" s="39" t="str">
        <f t="shared" si="113"/>
        <v/>
      </c>
      <c r="FI16" s="39" t="str">
        <f t="shared" si="113"/>
        <v/>
      </c>
      <c r="FJ16" s="39" t="str">
        <f t="shared" si="113"/>
        <v/>
      </c>
      <c r="FK16" s="40" t="str">
        <f t="shared" si="113"/>
        <v/>
      </c>
      <c r="FL16" s="47">
        <f t="shared" si="23"/>
        <v>0</v>
      </c>
      <c r="FM16" s="41" t="str">
        <f t="shared" ref="FM16:GF16" si="114">IF(E16="B",E40,"")</f>
        <v/>
      </c>
      <c r="FN16" s="39" t="str">
        <f t="shared" si="114"/>
        <v/>
      </c>
      <c r="FO16" s="39" t="str">
        <f t="shared" si="114"/>
        <v/>
      </c>
      <c r="FP16" s="39" t="str">
        <f t="shared" si="114"/>
        <v/>
      </c>
      <c r="FQ16" s="39" t="str">
        <f t="shared" si="114"/>
        <v/>
      </c>
      <c r="FR16" s="39" t="str">
        <f t="shared" si="114"/>
        <v/>
      </c>
      <c r="FS16" s="39" t="str">
        <f t="shared" si="114"/>
        <v/>
      </c>
      <c r="FT16" s="39" t="str">
        <f t="shared" si="114"/>
        <v/>
      </c>
      <c r="FU16" s="39" t="str">
        <f t="shared" si="114"/>
        <v/>
      </c>
      <c r="FV16" s="39" t="str">
        <f t="shared" si="114"/>
        <v/>
      </c>
      <c r="FW16" s="39" t="str">
        <f t="shared" si="114"/>
        <v/>
      </c>
      <c r="FX16" s="50" t="str">
        <f t="shared" si="114"/>
        <v/>
      </c>
      <c r="FY16" s="50" t="str">
        <f t="shared" si="114"/>
        <v/>
      </c>
      <c r="FZ16" s="50" t="str">
        <f t="shared" si="114"/>
        <v/>
      </c>
      <c r="GA16" s="50" t="str">
        <f t="shared" si="114"/>
        <v/>
      </c>
      <c r="GB16" s="50" t="str">
        <f t="shared" si="114"/>
        <v/>
      </c>
      <c r="GC16" s="50" t="str">
        <f t="shared" si="114"/>
        <v/>
      </c>
      <c r="GD16" s="50" t="str">
        <f t="shared" si="114"/>
        <v/>
      </c>
      <c r="GE16" s="50" t="str">
        <f t="shared" si="114"/>
        <v/>
      </c>
      <c r="GF16" s="70" t="str">
        <f t="shared" si="114"/>
        <v/>
      </c>
      <c r="GG16" s="47">
        <f t="shared" si="25"/>
        <v>0</v>
      </c>
      <c r="GH16" s="41" t="str">
        <f t="shared" ref="GH16:HA16" si="115">IF(E16="P",E40,"")</f>
        <v/>
      </c>
      <c r="GI16" s="39" t="str">
        <f t="shared" si="115"/>
        <v/>
      </c>
      <c r="GJ16" s="39" t="str">
        <f t="shared" si="115"/>
        <v/>
      </c>
      <c r="GK16" s="39" t="str">
        <f t="shared" si="115"/>
        <v/>
      </c>
      <c r="GL16" s="39" t="str">
        <f t="shared" si="115"/>
        <v/>
      </c>
      <c r="GM16" s="39" t="str">
        <f t="shared" si="115"/>
        <v/>
      </c>
      <c r="GN16" s="39" t="str">
        <f t="shared" si="115"/>
        <v/>
      </c>
      <c r="GO16" s="39" t="str">
        <f t="shared" si="115"/>
        <v/>
      </c>
      <c r="GP16" s="39" t="str">
        <f t="shared" si="115"/>
        <v/>
      </c>
      <c r="GQ16" s="39" t="str">
        <f t="shared" si="115"/>
        <v/>
      </c>
      <c r="GR16" s="39" t="str">
        <f t="shared" si="115"/>
        <v/>
      </c>
      <c r="GS16" s="50" t="str">
        <f t="shared" si="115"/>
        <v/>
      </c>
      <c r="GT16" s="50" t="str">
        <f t="shared" si="115"/>
        <v/>
      </c>
      <c r="GU16" s="50" t="str">
        <f t="shared" si="115"/>
        <v/>
      </c>
      <c r="GV16" s="50" t="str">
        <f t="shared" si="115"/>
        <v/>
      </c>
      <c r="GW16" s="50" t="str">
        <f t="shared" si="115"/>
        <v/>
      </c>
      <c r="GX16" s="50" t="str">
        <f t="shared" si="115"/>
        <v/>
      </c>
      <c r="GY16" s="50" t="str">
        <f t="shared" si="115"/>
        <v/>
      </c>
      <c r="GZ16" s="50" t="str">
        <f t="shared" si="115"/>
        <v/>
      </c>
      <c r="HA16" s="70" t="str">
        <f t="shared" si="115"/>
        <v/>
      </c>
      <c r="HB16" s="47">
        <f t="shared" si="27"/>
        <v>0</v>
      </c>
    </row>
    <row r="17" spans="1:210" s="2" customFormat="1" ht="21.75" customHeight="1" thickBot="1">
      <c r="A17" s="214" t="str">
        <f ca="1">('Game Summary'!B17)</f>
        <v>32-20</v>
      </c>
      <c r="B17" s="610" t="str">
        <f ca="1">('Game Summary'!C17)</f>
        <v>LILLY ST. SMEAR</v>
      </c>
      <c r="C17" s="611"/>
      <c r="D17" s="612"/>
      <c r="E17" s="218"/>
      <c r="F17" s="218"/>
      <c r="G17" s="218"/>
      <c r="H17" s="218"/>
      <c r="I17" s="218"/>
      <c r="J17" s="218"/>
      <c r="K17" s="218"/>
      <c r="L17" s="218"/>
      <c r="M17" s="218"/>
      <c r="N17" s="218"/>
      <c r="O17" s="218"/>
      <c r="P17" s="231"/>
      <c r="Q17" s="231"/>
      <c r="R17" s="231"/>
      <c r="S17" s="231"/>
      <c r="T17" s="231"/>
      <c r="U17" s="231"/>
      <c r="V17" s="231"/>
      <c r="W17" s="231"/>
      <c r="X17" s="219"/>
      <c r="Z17" s="41" t="str">
        <f t="shared" ref="Z17:AS17" si="116">IF(E17="J",E20,"")</f>
        <v/>
      </c>
      <c r="AA17" s="39" t="str">
        <f t="shared" si="116"/>
        <v/>
      </c>
      <c r="AB17" s="39" t="str">
        <f t="shared" si="116"/>
        <v/>
      </c>
      <c r="AC17" s="39" t="str">
        <f t="shared" si="116"/>
        <v/>
      </c>
      <c r="AD17" s="39" t="str">
        <f t="shared" si="116"/>
        <v/>
      </c>
      <c r="AE17" s="39" t="str">
        <f t="shared" si="116"/>
        <v/>
      </c>
      <c r="AF17" s="39" t="str">
        <f t="shared" si="116"/>
        <v/>
      </c>
      <c r="AG17" s="39" t="str">
        <f t="shared" si="116"/>
        <v/>
      </c>
      <c r="AH17" s="39" t="str">
        <f t="shared" si="116"/>
        <v/>
      </c>
      <c r="AI17" s="39" t="str">
        <f t="shared" si="116"/>
        <v/>
      </c>
      <c r="AJ17" s="39" t="str">
        <f t="shared" si="116"/>
        <v/>
      </c>
      <c r="AK17" s="50" t="str">
        <f t="shared" si="116"/>
        <v/>
      </c>
      <c r="AL17" s="50" t="str">
        <f t="shared" si="116"/>
        <v/>
      </c>
      <c r="AM17" s="50" t="str">
        <f t="shared" si="116"/>
        <v/>
      </c>
      <c r="AN17" s="50" t="str">
        <f t="shared" si="116"/>
        <v/>
      </c>
      <c r="AO17" s="50" t="str">
        <f t="shared" si="116"/>
        <v/>
      </c>
      <c r="AP17" s="50" t="str">
        <f t="shared" si="116"/>
        <v/>
      </c>
      <c r="AQ17" s="50" t="str">
        <f t="shared" si="116"/>
        <v/>
      </c>
      <c r="AR17" s="50" t="str">
        <f t="shared" si="116"/>
        <v/>
      </c>
      <c r="AS17" s="70" t="str">
        <f t="shared" si="116"/>
        <v/>
      </c>
      <c r="AT17" s="47">
        <f t="shared" si="1"/>
        <v>0</v>
      </c>
      <c r="AU17" s="41" t="str">
        <f t="shared" ref="AU17:BN17" si="117">IF(E17="LJ",E20,"")</f>
        <v/>
      </c>
      <c r="AV17" s="39" t="str">
        <f t="shared" si="117"/>
        <v/>
      </c>
      <c r="AW17" s="39" t="str">
        <f t="shared" si="117"/>
        <v/>
      </c>
      <c r="AX17" s="39" t="str">
        <f t="shared" si="117"/>
        <v/>
      </c>
      <c r="AY17" s="39" t="str">
        <f t="shared" si="117"/>
        <v/>
      </c>
      <c r="AZ17" s="39" t="str">
        <f t="shared" si="117"/>
        <v/>
      </c>
      <c r="BA17" s="39" t="str">
        <f t="shared" si="117"/>
        <v/>
      </c>
      <c r="BB17" s="39" t="str">
        <f t="shared" si="117"/>
        <v/>
      </c>
      <c r="BC17" s="39" t="str">
        <f t="shared" si="117"/>
        <v/>
      </c>
      <c r="BD17" s="39" t="str">
        <f t="shared" si="117"/>
        <v/>
      </c>
      <c r="BE17" s="39" t="str">
        <f t="shared" si="117"/>
        <v/>
      </c>
      <c r="BF17" s="39" t="str">
        <f t="shared" si="117"/>
        <v/>
      </c>
      <c r="BG17" s="39" t="str">
        <f t="shared" si="117"/>
        <v/>
      </c>
      <c r="BH17" s="39" t="str">
        <f t="shared" si="117"/>
        <v/>
      </c>
      <c r="BI17" s="39" t="str">
        <f t="shared" si="117"/>
        <v/>
      </c>
      <c r="BJ17" s="39" t="str">
        <f t="shared" si="117"/>
        <v/>
      </c>
      <c r="BK17" s="39" t="str">
        <f t="shared" si="117"/>
        <v/>
      </c>
      <c r="BL17" s="39" t="str">
        <f t="shared" si="117"/>
        <v/>
      </c>
      <c r="BM17" s="39" t="str">
        <f t="shared" si="117"/>
        <v/>
      </c>
      <c r="BN17" s="40" t="str">
        <f t="shared" si="117"/>
        <v/>
      </c>
      <c r="BO17" s="47">
        <f t="shared" si="3"/>
        <v>0</v>
      </c>
      <c r="BP17" s="41" t="str">
        <f t="shared" ref="BP17:CI17" si="118">IF(E17="B",E20,"")</f>
        <v/>
      </c>
      <c r="BQ17" s="39" t="str">
        <f t="shared" si="118"/>
        <v/>
      </c>
      <c r="BR17" s="39" t="str">
        <f t="shared" si="118"/>
        <v/>
      </c>
      <c r="BS17" s="39" t="str">
        <f t="shared" si="118"/>
        <v/>
      </c>
      <c r="BT17" s="39" t="str">
        <f t="shared" si="118"/>
        <v/>
      </c>
      <c r="BU17" s="39" t="str">
        <f t="shared" si="118"/>
        <v/>
      </c>
      <c r="BV17" s="39" t="str">
        <f t="shared" si="118"/>
        <v/>
      </c>
      <c r="BW17" s="39" t="str">
        <f t="shared" si="118"/>
        <v/>
      </c>
      <c r="BX17" s="39" t="str">
        <f t="shared" si="118"/>
        <v/>
      </c>
      <c r="BY17" s="39" t="str">
        <f t="shared" si="118"/>
        <v/>
      </c>
      <c r="BZ17" s="39" t="str">
        <f t="shared" si="118"/>
        <v/>
      </c>
      <c r="CA17" s="50" t="str">
        <f t="shared" si="118"/>
        <v/>
      </c>
      <c r="CB17" s="50" t="str">
        <f t="shared" si="118"/>
        <v/>
      </c>
      <c r="CC17" s="50" t="str">
        <f t="shared" si="118"/>
        <v/>
      </c>
      <c r="CD17" s="50" t="str">
        <f t="shared" si="118"/>
        <v/>
      </c>
      <c r="CE17" s="50" t="str">
        <f t="shared" si="118"/>
        <v/>
      </c>
      <c r="CF17" s="50" t="str">
        <f t="shared" si="118"/>
        <v/>
      </c>
      <c r="CG17" s="50" t="str">
        <f t="shared" si="118"/>
        <v/>
      </c>
      <c r="CH17" s="50" t="str">
        <f t="shared" si="118"/>
        <v/>
      </c>
      <c r="CI17" s="70" t="str">
        <f t="shared" si="118"/>
        <v/>
      </c>
      <c r="CJ17" s="47">
        <f t="shared" si="5"/>
        <v>0</v>
      </c>
      <c r="CK17" s="41" t="str">
        <f t="shared" ref="CK17:DD17" si="119">IF(E17="P",E20,"")</f>
        <v/>
      </c>
      <c r="CL17" s="39" t="str">
        <f t="shared" si="119"/>
        <v/>
      </c>
      <c r="CM17" s="39" t="str">
        <f t="shared" si="119"/>
        <v/>
      </c>
      <c r="CN17" s="39" t="str">
        <f t="shared" si="119"/>
        <v/>
      </c>
      <c r="CO17" s="39" t="str">
        <f t="shared" si="119"/>
        <v/>
      </c>
      <c r="CP17" s="39" t="str">
        <f t="shared" si="119"/>
        <v/>
      </c>
      <c r="CQ17" s="39" t="str">
        <f t="shared" si="119"/>
        <v/>
      </c>
      <c r="CR17" s="39" t="str">
        <f t="shared" si="119"/>
        <v/>
      </c>
      <c r="CS17" s="39" t="str">
        <f t="shared" si="119"/>
        <v/>
      </c>
      <c r="CT17" s="39" t="str">
        <f t="shared" si="119"/>
        <v/>
      </c>
      <c r="CU17" s="39" t="str">
        <f t="shared" si="119"/>
        <v/>
      </c>
      <c r="CV17" s="39" t="str">
        <f t="shared" si="119"/>
        <v/>
      </c>
      <c r="CW17" s="39" t="str">
        <f t="shared" si="119"/>
        <v/>
      </c>
      <c r="CX17" s="39" t="str">
        <f t="shared" si="119"/>
        <v/>
      </c>
      <c r="CY17" s="39" t="str">
        <f t="shared" si="119"/>
        <v/>
      </c>
      <c r="CZ17" s="39" t="str">
        <f t="shared" si="119"/>
        <v/>
      </c>
      <c r="DA17" s="39" t="str">
        <f t="shared" si="119"/>
        <v/>
      </c>
      <c r="DB17" s="39" t="str">
        <f t="shared" si="119"/>
        <v/>
      </c>
      <c r="DC17" s="39" t="str">
        <f t="shared" si="119"/>
        <v/>
      </c>
      <c r="DD17" s="70" t="str">
        <f t="shared" si="119"/>
        <v/>
      </c>
      <c r="DE17" s="47">
        <f t="shared" si="7"/>
        <v>0</v>
      </c>
      <c r="DG17" s="53">
        <f t="shared" si="8"/>
        <v>0</v>
      </c>
      <c r="DH17" s="54">
        <f t="shared" si="9"/>
        <v>0</v>
      </c>
      <c r="DI17" s="54">
        <f t="shared" si="10"/>
        <v>0</v>
      </c>
      <c r="DJ17" s="52">
        <f t="shared" si="11"/>
        <v>0</v>
      </c>
      <c r="DK17" s="59">
        <f>(SUM(DG17:DI17)/COUNT(E19:X19))</f>
        <v>0</v>
      </c>
      <c r="DL17" s="55">
        <f t="shared" si="12"/>
        <v>0</v>
      </c>
      <c r="DM17" s="66" t="e">
        <f t="shared" si="13"/>
        <v>#DIV/0!</v>
      </c>
      <c r="DN17" s="93">
        <f t="shared" si="14"/>
        <v>0</v>
      </c>
      <c r="DO17" s="67" t="e">
        <f t="shared" si="15"/>
        <v>#DIV/0!</v>
      </c>
      <c r="DP17" s="47">
        <f t="shared" si="16"/>
        <v>0</v>
      </c>
      <c r="DQ17" s="47">
        <f t="shared" si="17"/>
        <v>0</v>
      </c>
      <c r="DR17" s="47">
        <f t="shared" si="18"/>
        <v>0</v>
      </c>
      <c r="DS17" s="47" t="e">
        <f>SUM((DQ17/DJ17)-(D2))</f>
        <v>#DIV/0!</v>
      </c>
      <c r="DT17" s="47" t="e">
        <f>SUM((DR17/DJ17)-(D22))</f>
        <v>#DIV/0!</v>
      </c>
      <c r="DU17" s="78" t="e">
        <f t="shared" si="19"/>
        <v>#DIV/0!</v>
      </c>
      <c r="DW17" s="41" t="str">
        <f>IF(E17="J",SUM((E20)-(E40)),"")</f>
        <v/>
      </c>
      <c r="DX17" s="39" t="str">
        <f t="shared" ref="DX17:EP17" si="120">IF(F17="J",SUM((F20)-(F40)),"")</f>
        <v/>
      </c>
      <c r="DY17" s="39" t="str">
        <f t="shared" si="120"/>
        <v/>
      </c>
      <c r="DZ17" s="39" t="str">
        <f t="shared" si="120"/>
        <v/>
      </c>
      <c r="EA17" s="39" t="str">
        <f t="shared" si="120"/>
        <v/>
      </c>
      <c r="EB17" s="39" t="str">
        <f t="shared" si="120"/>
        <v/>
      </c>
      <c r="EC17" s="39" t="str">
        <f t="shared" si="120"/>
        <v/>
      </c>
      <c r="ED17" s="39" t="str">
        <f t="shared" si="120"/>
        <v/>
      </c>
      <c r="EE17" s="39" t="str">
        <f t="shared" si="120"/>
        <v/>
      </c>
      <c r="EF17" s="39" t="str">
        <f t="shared" si="120"/>
        <v/>
      </c>
      <c r="EG17" s="39" t="str">
        <f t="shared" si="120"/>
        <v/>
      </c>
      <c r="EH17" s="39" t="str">
        <f t="shared" si="120"/>
        <v/>
      </c>
      <c r="EI17" s="39" t="str">
        <f t="shared" si="120"/>
        <v/>
      </c>
      <c r="EJ17" s="39" t="str">
        <f t="shared" si="120"/>
        <v/>
      </c>
      <c r="EK17" s="39" t="str">
        <f t="shared" si="120"/>
        <v/>
      </c>
      <c r="EL17" s="39" t="str">
        <f t="shared" si="120"/>
        <v/>
      </c>
      <c r="EM17" s="39" t="str">
        <f t="shared" si="120"/>
        <v/>
      </c>
      <c r="EN17" s="39" t="str">
        <f t="shared" si="120"/>
        <v/>
      </c>
      <c r="EO17" s="39" t="str">
        <f t="shared" si="120"/>
        <v/>
      </c>
      <c r="EP17" s="40" t="str">
        <f t="shared" si="120"/>
        <v/>
      </c>
      <c r="EQ17" s="47">
        <f t="shared" si="21"/>
        <v>0</v>
      </c>
      <c r="ER17" s="41" t="str">
        <f>IF(E17="LJ",SUM((E20)-(E40)),"")</f>
        <v/>
      </c>
      <c r="ES17" s="39" t="str">
        <f t="shared" ref="ES17:FK17" si="121">IF(F17="LJ",SUM((F20)-(F40)),"")</f>
        <v/>
      </c>
      <c r="ET17" s="39" t="str">
        <f t="shared" si="121"/>
        <v/>
      </c>
      <c r="EU17" s="39" t="str">
        <f t="shared" si="121"/>
        <v/>
      </c>
      <c r="EV17" s="39" t="str">
        <f t="shared" si="121"/>
        <v/>
      </c>
      <c r="EW17" s="39" t="str">
        <f t="shared" si="121"/>
        <v/>
      </c>
      <c r="EX17" s="39" t="str">
        <f t="shared" si="121"/>
        <v/>
      </c>
      <c r="EY17" s="39" t="str">
        <f t="shared" si="121"/>
        <v/>
      </c>
      <c r="EZ17" s="39" t="str">
        <f t="shared" si="121"/>
        <v/>
      </c>
      <c r="FA17" s="39" t="str">
        <f t="shared" si="121"/>
        <v/>
      </c>
      <c r="FB17" s="39" t="str">
        <f t="shared" si="121"/>
        <v/>
      </c>
      <c r="FC17" s="39" t="str">
        <f t="shared" si="121"/>
        <v/>
      </c>
      <c r="FD17" s="39" t="str">
        <f t="shared" si="121"/>
        <v/>
      </c>
      <c r="FE17" s="39" t="str">
        <f t="shared" si="121"/>
        <v/>
      </c>
      <c r="FF17" s="39" t="str">
        <f t="shared" si="121"/>
        <v/>
      </c>
      <c r="FG17" s="39" t="str">
        <f t="shared" si="121"/>
        <v/>
      </c>
      <c r="FH17" s="39" t="str">
        <f t="shared" si="121"/>
        <v/>
      </c>
      <c r="FI17" s="39" t="str">
        <f t="shared" si="121"/>
        <v/>
      </c>
      <c r="FJ17" s="39" t="str">
        <f t="shared" si="121"/>
        <v/>
      </c>
      <c r="FK17" s="40" t="str">
        <f t="shared" si="121"/>
        <v/>
      </c>
      <c r="FL17" s="47">
        <f t="shared" si="23"/>
        <v>0</v>
      </c>
      <c r="FM17" s="41" t="str">
        <f t="shared" ref="FM17:GF17" si="122">IF(E17="B",E40,"")</f>
        <v/>
      </c>
      <c r="FN17" s="39" t="str">
        <f t="shared" si="122"/>
        <v/>
      </c>
      <c r="FO17" s="39" t="str">
        <f t="shared" si="122"/>
        <v/>
      </c>
      <c r="FP17" s="39" t="str">
        <f t="shared" si="122"/>
        <v/>
      </c>
      <c r="FQ17" s="39" t="str">
        <f t="shared" si="122"/>
        <v/>
      </c>
      <c r="FR17" s="39" t="str">
        <f t="shared" si="122"/>
        <v/>
      </c>
      <c r="FS17" s="39" t="str">
        <f t="shared" si="122"/>
        <v/>
      </c>
      <c r="FT17" s="39" t="str">
        <f t="shared" si="122"/>
        <v/>
      </c>
      <c r="FU17" s="39" t="str">
        <f t="shared" si="122"/>
        <v/>
      </c>
      <c r="FV17" s="39" t="str">
        <f t="shared" si="122"/>
        <v/>
      </c>
      <c r="FW17" s="39" t="str">
        <f t="shared" si="122"/>
        <v/>
      </c>
      <c r="FX17" s="50" t="str">
        <f t="shared" si="122"/>
        <v/>
      </c>
      <c r="FY17" s="50" t="str">
        <f t="shared" si="122"/>
        <v/>
      </c>
      <c r="FZ17" s="50" t="str">
        <f t="shared" si="122"/>
        <v/>
      </c>
      <c r="GA17" s="50" t="str">
        <f t="shared" si="122"/>
        <v/>
      </c>
      <c r="GB17" s="50" t="str">
        <f t="shared" si="122"/>
        <v/>
      </c>
      <c r="GC17" s="50" t="str">
        <f t="shared" si="122"/>
        <v/>
      </c>
      <c r="GD17" s="50" t="str">
        <f t="shared" si="122"/>
        <v/>
      </c>
      <c r="GE17" s="50" t="str">
        <f t="shared" si="122"/>
        <v/>
      </c>
      <c r="GF17" s="70" t="str">
        <f t="shared" si="122"/>
        <v/>
      </c>
      <c r="GG17" s="47">
        <f t="shared" si="25"/>
        <v>0</v>
      </c>
      <c r="GH17" s="41" t="str">
        <f>IF(E17="P",E40,"")</f>
        <v/>
      </c>
      <c r="GI17" s="39" t="str">
        <f>IF(F17="P",F40,"")</f>
        <v/>
      </c>
      <c r="GJ17" s="39" t="str">
        <f>IF(G17="P",G40,"")</f>
        <v/>
      </c>
      <c r="GK17" s="39" t="str">
        <f>IF(H17="P",H40,"")</f>
        <v/>
      </c>
      <c r="GL17" s="39" t="str">
        <f>IF(I17="P",I40,"")</f>
        <v/>
      </c>
      <c r="GM17" s="39" t="str">
        <f>IF(J16="P",J40,"")</f>
        <v/>
      </c>
      <c r="GN17" s="39" t="str">
        <f t="shared" ref="GN17:HA17" si="123">IF(K17="P",K40,"")</f>
        <v/>
      </c>
      <c r="GO17" s="39" t="str">
        <f t="shared" si="123"/>
        <v/>
      </c>
      <c r="GP17" s="39" t="str">
        <f t="shared" si="123"/>
        <v/>
      </c>
      <c r="GQ17" s="39" t="str">
        <f t="shared" si="123"/>
        <v/>
      </c>
      <c r="GR17" s="39" t="str">
        <f t="shared" si="123"/>
        <v/>
      </c>
      <c r="GS17" s="50" t="str">
        <f t="shared" si="123"/>
        <v/>
      </c>
      <c r="GT17" s="50" t="str">
        <f t="shared" si="123"/>
        <v/>
      </c>
      <c r="GU17" s="50" t="str">
        <f t="shared" si="123"/>
        <v/>
      </c>
      <c r="GV17" s="50" t="str">
        <f t="shared" si="123"/>
        <v/>
      </c>
      <c r="GW17" s="50" t="str">
        <f t="shared" si="123"/>
        <v/>
      </c>
      <c r="GX17" s="50" t="str">
        <f t="shared" si="123"/>
        <v/>
      </c>
      <c r="GY17" s="50" t="str">
        <f t="shared" si="123"/>
        <v/>
      </c>
      <c r="GZ17" s="50" t="str">
        <f t="shared" si="123"/>
        <v/>
      </c>
      <c r="HA17" s="70" t="str">
        <f t="shared" si="123"/>
        <v/>
      </c>
      <c r="HB17" s="47">
        <f t="shared" si="27"/>
        <v>0</v>
      </c>
    </row>
    <row r="18" spans="1:210" s="2" customFormat="1" ht="21.75" customHeight="1" thickBot="1">
      <c r="A18" s="214" t="str">
        <f ca="1">('Game Summary'!B18)</f>
        <v>AK-47</v>
      </c>
      <c r="B18" s="610" t="str">
        <f ca="1">('Game Summary'!C18)</f>
        <v>CHARISNAKOV</v>
      </c>
      <c r="C18" s="611"/>
      <c r="D18" s="612"/>
      <c r="E18" s="248"/>
      <c r="F18" s="248"/>
      <c r="G18" s="248"/>
      <c r="H18" s="248"/>
      <c r="I18" s="248"/>
      <c r="J18" s="248"/>
      <c r="K18" s="248"/>
      <c r="L18" s="248"/>
      <c r="M18" s="248"/>
      <c r="N18" s="248"/>
      <c r="O18" s="248"/>
      <c r="P18" s="252"/>
      <c r="Q18" s="252"/>
      <c r="R18" s="252"/>
      <c r="S18" s="252"/>
      <c r="T18" s="252"/>
      <c r="U18" s="252"/>
      <c r="V18" s="252"/>
      <c r="W18" s="252"/>
      <c r="X18" s="249"/>
      <c r="Z18" s="42" t="str">
        <f>IF(E18="J",E20,"")</f>
        <v/>
      </c>
      <c r="AA18" s="43" t="str">
        <f>IF(F18="J",F20,"")</f>
        <v/>
      </c>
      <c r="AB18" s="43" t="str">
        <f>IF(G18="J",G20,"")</f>
        <v/>
      </c>
      <c r="AC18" s="43" t="str">
        <f t="shared" ref="AC18:AS18" si="124">IF(H18="J",H20,"")</f>
        <v/>
      </c>
      <c r="AD18" s="43" t="str">
        <f t="shared" si="124"/>
        <v/>
      </c>
      <c r="AE18" s="43" t="str">
        <f t="shared" si="124"/>
        <v/>
      </c>
      <c r="AF18" s="43" t="str">
        <f t="shared" si="124"/>
        <v/>
      </c>
      <c r="AG18" s="43" t="str">
        <f t="shared" si="124"/>
        <v/>
      </c>
      <c r="AH18" s="43" t="str">
        <f t="shared" si="124"/>
        <v/>
      </c>
      <c r="AI18" s="43" t="str">
        <f t="shared" si="124"/>
        <v/>
      </c>
      <c r="AJ18" s="43" t="str">
        <f t="shared" si="124"/>
        <v/>
      </c>
      <c r="AK18" s="80" t="str">
        <f t="shared" si="124"/>
        <v/>
      </c>
      <c r="AL18" s="80" t="str">
        <f t="shared" si="124"/>
        <v/>
      </c>
      <c r="AM18" s="80" t="str">
        <f t="shared" si="124"/>
        <v/>
      </c>
      <c r="AN18" s="80" t="str">
        <f t="shared" si="124"/>
        <v/>
      </c>
      <c r="AO18" s="80" t="str">
        <f t="shared" si="124"/>
        <v/>
      </c>
      <c r="AP18" s="80" t="str">
        <f t="shared" si="124"/>
        <v/>
      </c>
      <c r="AQ18" s="80" t="str">
        <f t="shared" si="124"/>
        <v/>
      </c>
      <c r="AR18" s="80" t="str">
        <f t="shared" si="124"/>
        <v/>
      </c>
      <c r="AS18" s="185" t="str">
        <f t="shared" si="124"/>
        <v/>
      </c>
      <c r="AT18" s="47">
        <f t="shared" si="1"/>
        <v>0</v>
      </c>
      <c r="AU18" s="42" t="str">
        <f>IF(E18="LJ",E20,"")</f>
        <v/>
      </c>
      <c r="AV18" s="43" t="str">
        <f>IF(F18="LJ",F20,"")</f>
        <v/>
      </c>
      <c r="AW18" s="43" t="str">
        <f>IF(G18="LJ",G20,"")</f>
        <v/>
      </c>
      <c r="AX18" s="43" t="str">
        <f t="shared" ref="AX18:BN18" si="125">IF(H18="LJ",H20,"")</f>
        <v/>
      </c>
      <c r="AY18" s="43" t="str">
        <f t="shared" si="125"/>
        <v/>
      </c>
      <c r="AZ18" s="43" t="str">
        <f t="shared" si="125"/>
        <v/>
      </c>
      <c r="BA18" s="43" t="str">
        <f t="shared" si="125"/>
        <v/>
      </c>
      <c r="BB18" s="43" t="str">
        <f t="shared" si="125"/>
        <v/>
      </c>
      <c r="BC18" s="43" t="str">
        <f t="shared" si="125"/>
        <v/>
      </c>
      <c r="BD18" s="43" t="str">
        <f t="shared" si="125"/>
        <v/>
      </c>
      <c r="BE18" s="43" t="str">
        <f t="shared" si="125"/>
        <v/>
      </c>
      <c r="BF18" s="43" t="str">
        <f t="shared" si="125"/>
        <v/>
      </c>
      <c r="BG18" s="43" t="str">
        <f t="shared" si="125"/>
        <v/>
      </c>
      <c r="BH18" s="43" t="str">
        <f t="shared" si="125"/>
        <v/>
      </c>
      <c r="BI18" s="43" t="str">
        <f t="shared" si="125"/>
        <v/>
      </c>
      <c r="BJ18" s="43" t="str">
        <f t="shared" si="125"/>
        <v/>
      </c>
      <c r="BK18" s="43" t="str">
        <f t="shared" si="125"/>
        <v/>
      </c>
      <c r="BL18" s="43" t="str">
        <f t="shared" si="125"/>
        <v/>
      </c>
      <c r="BM18" s="43" t="str">
        <f t="shared" si="125"/>
        <v/>
      </c>
      <c r="BN18" s="44" t="str">
        <f t="shared" si="125"/>
        <v/>
      </c>
      <c r="BO18" s="47">
        <f t="shared" si="3"/>
        <v>0</v>
      </c>
      <c r="BP18" s="42" t="str">
        <f t="shared" ref="BP18:CI18" si="126">IF(E18="B",E20,"")</f>
        <v/>
      </c>
      <c r="BQ18" s="43" t="str">
        <f t="shared" si="126"/>
        <v/>
      </c>
      <c r="BR18" s="43" t="str">
        <f t="shared" si="126"/>
        <v/>
      </c>
      <c r="BS18" s="43" t="str">
        <f t="shared" si="126"/>
        <v/>
      </c>
      <c r="BT18" s="43" t="str">
        <f t="shared" si="126"/>
        <v/>
      </c>
      <c r="BU18" s="43" t="str">
        <f t="shared" si="126"/>
        <v/>
      </c>
      <c r="BV18" s="43" t="str">
        <f t="shared" si="126"/>
        <v/>
      </c>
      <c r="BW18" s="43" t="str">
        <f t="shared" si="126"/>
        <v/>
      </c>
      <c r="BX18" s="43" t="str">
        <f t="shared" si="126"/>
        <v/>
      </c>
      <c r="BY18" s="43" t="str">
        <f t="shared" si="126"/>
        <v/>
      </c>
      <c r="BZ18" s="43" t="str">
        <f t="shared" si="126"/>
        <v/>
      </c>
      <c r="CA18" s="80" t="str">
        <f t="shared" si="126"/>
        <v/>
      </c>
      <c r="CB18" s="80" t="str">
        <f t="shared" si="126"/>
        <v/>
      </c>
      <c r="CC18" s="80" t="str">
        <f t="shared" si="126"/>
        <v/>
      </c>
      <c r="CD18" s="80" t="str">
        <f t="shared" si="126"/>
        <v/>
      </c>
      <c r="CE18" s="80" t="str">
        <f t="shared" si="126"/>
        <v/>
      </c>
      <c r="CF18" s="80" t="str">
        <f t="shared" si="126"/>
        <v/>
      </c>
      <c r="CG18" s="80" t="str">
        <f t="shared" si="126"/>
        <v/>
      </c>
      <c r="CH18" s="80" t="str">
        <f t="shared" si="126"/>
        <v/>
      </c>
      <c r="CI18" s="185" t="str">
        <f t="shared" si="126"/>
        <v/>
      </c>
      <c r="CJ18" s="47">
        <f t="shared" si="5"/>
        <v>0</v>
      </c>
      <c r="CK18" s="42" t="str">
        <f t="shared" ref="CK18:DD18" si="127">IF(E18="P",E20,"")</f>
        <v/>
      </c>
      <c r="CL18" s="43" t="str">
        <f t="shared" si="127"/>
        <v/>
      </c>
      <c r="CM18" s="43" t="str">
        <f t="shared" si="127"/>
        <v/>
      </c>
      <c r="CN18" s="43" t="str">
        <f t="shared" si="127"/>
        <v/>
      </c>
      <c r="CO18" s="43" t="str">
        <f t="shared" si="127"/>
        <v/>
      </c>
      <c r="CP18" s="43" t="str">
        <f t="shared" si="127"/>
        <v/>
      </c>
      <c r="CQ18" s="43" t="str">
        <f t="shared" si="127"/>
        <v/>
      </c>
      <c r="CR18" s="43" t="str">
        <f t="shared" si="127"/>
        <v/>
      </c>
      <c r="CS18" s="43" t="str">
        <f t="shared" si="127"/>
        <v/>
      </c>
      <c r="CT18" s="43" t="str">
        <f t="shared" si="127"/>
        <v/>
      </c>
      <c r="CU18" s="43" t="str">
        <f t="shared" si="127"/>
        <v/>
      </c>
      <c r="CV18" s="43" t="str">
        <f t="shared" si="127"/>
        <v/>
      </c>
      <c r="CW18" s="43" t="str">
        <f t="shared" si="127"/>
        <v/>
      </c>
      <c r="CX18" s="43" t="str">
        <f t="shared" si="127"/>
        <v/>
      </c>
      <c r="CY18" s="43" t="str">
        <f t="shared" si="127"/>
        <v/>
      </c>
      <c r="CZ18" s="43" t="str">
        <f t="shared" si="127"/>
        <v/>
      </c>
      <c r="DA18" s="43" t="str">
        <f t="shared" si="127"/>
        <v/>
      </c>
      <c r="DB18" s="43" t="str">
        <f t="shared" si="127"/>
        <v/>
      </c>
      <c r="DC18" s="43" t="str">
        <f t="shared" si="127"/>
        <v/>
      </c>
      <c r="DD18" s="185" t="str">
        <f t="shared" si="127"/>
        <v/>
      </c>
      <c r="DE18" s="47">
        <f t="shared" si="7"/>
        <v>0</v>
      </c>
      <c r="DG18" s="79">
        <f t="shared" si="8"/>
        <v>0</v>
      </c>
      <c r="DH18" s="80">
        <f t="shared" si="9"/>
        <v>0</v>
      </c>
      <c r="DI18" s="80">
        <f t="shared" si="10"/>
        <v>0</v>
      </c>
      <c r="DJ18" s="81">
        <f t="shared" si="11"/>
        <v>0</v>
      </c>
      <c r="DK18" s="82">
        <f>(SUM(DG18:DI18)/COUNT(E19:X19))</f>
        <v>0</v>
      </c>
      <c r="DL18" s="79">
        <f t="shared" si="12"/>
        <v>0</v>
      </c>
      <c r="DM18" s="86" t="e">
        <f t="shared" si="13"/>
        <v>#DIV/0!</v>
      </c>
      <c r="DN18" s="95">
        <f t="shared" si="14"/>
        <v>0</v>
      </c>
      <c r="DO18" s="87" t="e">
        <f t="shared" si="15"/>
        <v>#DIV/0!</v>
      </c>
      <c r="DP18" s="83">
        <f t="shared" si="16"/>
        <v>0</v>
      </c>
      <c r="DQ18" s="83">
        <f t="shared" si="17"/>
        <v>0</v>
      </c>
      <c r="DR18" s="83">
        <f t="shared" si="18"/>
        <v>0</v>
      </c>
      <c r="DS18" s="83" t="e">
        <f>SUM((DQ18/DJ18)-(D2))</f>
        <v>#DIV/0!</v>
      </c>
      <c r="DT18" s="83" t="e">
        <f>SUM((DR18/DJ18)-(D22))</f>
        <v>#DIV/0!</v>
      </c>
      <c r="DU18" s="84" t="e">
        <f t="shared" si="19"/>
        <v>#DIV/0!</v>
      </c>
      <c r="DW18" s="42" t="str">
        <f>IF(E18="J",SUM((E20)-(E40)),"")</f>
        <v/>
      </c>
      <c r="DX18" s="43" t="str">
        <f t="shared" ref="DX18:EP18" si="128">IF(F18="J",SUM((F20)-(F40)),"")</f>
        <v/>
      </c>
      <c r="DY18" s="43" t="str">
        <f t="shared" si="128"/>
        <v/>
      </c>
      <c r="DZ18" s="43" t="str">
        <f t="shared" si="128"/>
        <v/>
      </c>
      <c r="EA18" s="43" t="str">
        <f t="shared" si="128"/>
        <v/>
      </c>
      <c r="EB18" s="43" t="str">
        <f t="shared" si="128"/>
        <v/>
      </c>
      <c r="EC18" s="43" t="str">
        <f t="shared" si="128"/>
        <v/>
      </c>
      <c r="ED18" s="43" t="str">
        <f t="shared" si="128"/>
        <v/>
      </c>
      <c r="EE18" s="43" t="str">
        <f t="shared" si="128"/>
        <v/>
      </c>
      <c r="EF18" s="43" t="str">
        <f t="shared" si="128"/>
        <v/>
      </c>
      <c r="EG18" s="43" t="str">
        <f t="shared" si="128"/>
        <v/>
      </c>
      <c r="EH18" s="43" t="str">
        <f t="shared" si="128"/>
        <v/>
      </c>
      <c r="EI18" s="43" t="str">
        <f t="shared" si="128"/>
        <v/>
      </c>
      <c r="EJ18" s="43" t="str">
        <f t="shared" si="128"/>
        <v/>
      </c>
      <c r="EK18" s="43" t="str">
        <f t="shared" si="128"/>
        <v/>
      </c>
      <c r="EL18" s="43" t="str">
        <f t="shared" si="128"/>
        <v/>
      </c>
      <c r="EM18" s="43" t="str">
        <f t="shared" si="128"/>
        <v/>
      </c>
      <c r="EN18" s="43" t="str">
        <f t="shared" si="128"/>
        <v/>
      </c>
      <c r="EO18" s="43" t="str">
        <f t="shared" si="128"/>
        <v/>
      </c>
      <c r="EP18" s="44" t="str">
        <f t="shared" si="128"/>
        <v/>
      </c>
      <c r="EQ18" s="47">
        <f t="shared" si="21"/>
        <v>0</v>
      </c>
      <c r="ER18" s="42" t="str">
        <f>IF(E18="LJ",SUM((E20)-(E40)),"")</f>
        <v/>
      </c>
      <c r="ES18" s="43" t="str">
        <f>IF(F18="LJ",SUM((F4)-(F24)),"")</f>
        <v/>
      </c>
      <c r="ET18" s="43" t="str">
        <f t="shared" ref="ET18:FK18" si="129">IF(G18="LJ",SUM((G20)-(G40)),"")</f>
        <v/>
      </c>
      <c r="EU18" s="43" t="str">
        <f t="shared" si="129"/>
        <v/>
      </c>
      <c r="EV18" s="43" t="str">
        <f t="shared" si="129"/>
        <v/>
      </c>
      <c r="EW18" s="43" t="str">
        <f t="shared" si="129"/>
        <v/>
      </c>
      <c r="EX18" s="43" t="str">
        <f t="shared" si="129"/>
        <v/>
      </c>
      <c r="EY18" s="43" t="str">
        <f t="shared" si="129"/>
        <v/>
      </c>
      <c r="EZ18" s="43" t="str">
        <f t="shared" si="129"/>
        <v/>
      </c>
      <c r="FA18" s="43" t="str">
        <f t="shared" si="129"/>
        <v/>
      </c>
      <c r="FB18" s="43" t="str">
        <f t="shared" si="129"/>
        <v/>
      </c>
      <c r="FC18" s="43" t="str">
        <f t="shared" si="129"/>
        <v/>
      </c>
      <c r="FD18" s="43" t="str">
        <f t="shared" si="129"/>
        <v/>
      </c>
      <c r="FE18" s="43" t="str">
        <f t="shared" si="129"/>
        <v/>
      </c>
      <c r="FF18" s="43" t="str">
        <f t="shared" si="129"/>
        <v/>
      </c>
      <c r="FG18" s="43" t="str">
        <f t="shared" si="129"/>
        <v/>
      </c>
      <c r="FH18" s="43" t="str">
        <f t="shared" si="129"/>
        <v/>
      </c>
      <c r="FI18" s="43" t="str">
        <f t="shared" si="129"/>
        <v/>
      </c>
      <c r="FJ18" s="43" t="str">
        <f t="shared" si="129"/>
        <v/>
      </c>
      <c r="FK18" s="44" t="str">
        <f t="shared" si="129"/>
        <v/>
      </c>
      <c r="FL18" s="47">
        <f t="shared" si="23"/>
        <v>0</v>
      </c>
      <c r="FM18" s="42" t="str">
        <f t="shared" ref="FM18:GF18" si="130">IF(E18="B",E40,"")</f>
        <v/>
      </c>
      <c r="FN18" s="43" t="str">
        <f t="shared" si="130"/>
        <v/>
      </c>
      <c r="FO18" s="43" t="str">
        <f t="shared" si="130"/>
        <v/>
      </c>
      <c r="FP18" s="43" t="str">
        <f t="shared" si="130"/>
        <v/>
      </c>
      <c r="FQ18" s="43" t="str">
        <f t="shared" si="130"/>
        <v/>
      </c>
      <c r="FR18" s="43" t="str">
        <f t="shared" si="130"/>
        <v/>
      </c>
      <c r="FS18" s="43" t="str">
        <f t="shared" si="130"/>
        <v/>
      </c>
      <c r="FT18" s="43" t="str">
        <f t="shared" si="130"/>
        <v/>
      </c>
      <c r="FU18" s="43" t="str">
        <f t="shared" si="130"/>
        <v/>
      </c>
      <c r="FV18" s="43" t="str">
        <f t="shared" si="130"/>
        <v/>
      </c>
      <c r="FW18" s="43" t="str">
        <f t="shared" si="130"/>
        <v/>
      </c>
      <c r="FX18" s="80" t="str">
        <f t="shared" si="130"/>
        <v/>
      </c>
      <c r="FY18" s="80" t="str">
        <f t="shared" si="130"/>
        <v/>
      </c>
      <c r="FZ18" s="80" t="str">
        <f t="shared" si="130"/>
        <v/>
      </c>
      <c r="GA18" s="80" t="str">
        <f t="shared" si="130"/>
        <v/>
      </c>
      <c r="GB18" s="80" t="str">
        <f t="shared" si="130"/>
        <v/>
      </c>
      <c r="GC18" s="80" t="str">
        <f t="shared" si="130"/>
        <v/>
      </c>
      <c r="GD18" s="80" t="str">
        <f t="shared" si="130"/>
        <v/>
      </c>
      <c r="GE18" s="80" t="str">
        <f t="shared" si="130"/>
        <v/>
      </c>
      <c r="GF18" s="185" t="str">
        <f t="shared" si="130"/>
        <v/>
      </c>
      <c r="GG18" s="47">
        <f t="shared" si="25"/>
        <v>0</v>
      </c>
      <c r="GH18" s="42" t="str">
        <f>IF(E18="P",E40,"")</f>
        <v/>
      </c>
      <c r="GI18" s="43" t="str">
        <f>IF(F18="P",F40,"")</f>
        <v/>
      </c>
      <c r="GJ18" s="43" t="str">
        <f>IF(G18="P",G40,"")</f>
        <v/>
      </c>
      <c r="GK18" s="43" t="str">
        <f>IF(DL18="P",DL40,"")</f>
        <v/>
      </c>
      <c r="GL18" s="43" t="str">
        <f>IF(I18="P",I40,"")</f>
        <v/>
      </c>
      <c r="GM18" s="43" t="str">
        <f>IF(J18="P",J40,"")</f>
        <v/>
      </c>
      <c r="GN18" s="43" t="str">
        <f t="shared" ref="GN18:HA18" si="131">IF(K18="P",K40,"")</f>
        <v/>
      </c>
      <c r="GO18" s="43" t="str">
        <f t="shared" si="131"/>
        <v/>
      </c>
      <c r="GP18" s="43" t="str">
        <f t="shared" si="131"/>
        <v/>
      </c>
      <c r="GQ18" s="43" t="str">
        <f t="shared" si="131"/>
        <v/>
      </c>
      <c r="GR18" s="43" t="str">
        <f t="shared" si="131"/>
        <v/>
      </c>
      <c r="GS18" s="80" t="str">
        <f t="shared" si="131"/>
        <v/>
      </c>
      <c r="GT18" s="80" t="str">
        <f t="shared" si="131"/>
        <v/>
      </c>
      <c r="GU18" s="80" t="str">
        <f t="shared" si="131"/>
        <v/>
      </c>
      <c r="GV18" s="80" t="str">
        <f t="shared" si="131"/>
        <v/>
      </c>
      <c r="GW18" s="80" t="str">
        <f t="shared" si="131"/>
        <v/>
      </c>
      <c r="GX18" s="80" t="str">
        <f t="shared" si="131"/>
        <v/>
      </c>
      <c r="GY18" s="80" t="str">
        <f t="shared" si="131"/>
        <v/>
      </c>
      <c r="GZ18" s="80" t="str">
        <f t="shared" si="131"/>
        <v/>
      </c>
      <c r="HA18" s="185" t="str">
        <f t="shared" si="131"/>
        <v/>
      </c>
      <c r="HB18" s="47">
        <f t="shared" si="27"/>
        <v>0</v>
      </c>
    </row>
    <row r="19" spans="1:210" s="2" customFormat="1" ht="21.75" customHeight="1" thickBot="1">
      <c r="A19" s="259"/>
      <c r="B19" s="260"/>
      <c r="C19" s="273"/>
      <c r="D19" s="274" t="s">
        <v>39</v>
      </c>
      <c r="E19" s="525">
        <f t="shared" ref="E19:X19" si="132">SUM(E20)-(E40)</f>
        <v>0</v>
      </c>
      <c r="F19" s="526">
        <f t="shared" si="132"/>
        <v>0</v>
      </c>
      <c r="G19" s="526">
        <f t="shared" si="132"/>
        <v>0</v>
      </c>
      <c r="H19" s="526">
        <f t="shared" si="132"/>
        <v>0</v>
      </c>
      <c r="I19" s="526">
        <f t="shared" si="132"/>
        <v>0</v>
      </c>
      <c r="J19" s="526">
        <f t="shared" si="132"/>
        <v>0</v>
      </c>
      <c r="K19" s="526">
        <f t="shared" si="132"/>
        <v>0</v>
      </c>
      <c r="L19" s="526">
        <f t="shared" si="132"/>
        <v>0</v>
      </c>
      <c r="M19" s="526">
        <f t="shared" si="132"/>
        <v>0</v>
      </c>
      <c r="N19" s="526">
        <f t="shared" si="132"/>
        <v>0</v>
      </c>
      <c r="O19" s="526">
        <f t="shared" si="132"/>
        <v>0</v>
      </c>
      <c r="P19" s="526">
        <f t="shared" si="132"/>
        <v>0</v>
      </c>
      <c r="Q19" s="526">
        <f t="shared" si="132"/>
        <v>0</v>
      </c>
      <c r="R19" s="526">
        <f t="shared" si="132"/>
        <v>0</v>
      </c>
      <c r="S19" s="526">
        <f t="shared" si="132"/>
        <v>0</v>
      </c>
      <c r="T19" s="526">
        <f t="shared" si="132"/>
        <v>0</v>
      </c>
      <c r="U19" s="526">
        <f t="shared" si="132"/>
        <v>0</v>
      </c>
      <c r="V19" s="526">
        <f t="shared" si="132"/>
        <v>0</v>
      </c>
      <c r="W19" s="526">
        <f t="shared" si="132"/>
        <v>0</v>
      </c>
      <c r="X19" s="526">
        <f t="shared" si="132"/>
        <v>0</v>
      </c>
      <c r="Z19" s="46"/>
      <c r="AA19" s="46"/>
      <c r="AB19" s="46"/>
      <c r="AC19" s="46"/>
      <c r="AD19" s="46"/>
      <c r="AE19" s="46"/>
      <c r="AF19" s="46"/>
      <c r="AG19" s="46"/>
      <c r="AH19" s="46"/>
      <c r="AI19" s="46"/>
      <c r="AJ19" s="46"/>
      <c r="AK19" s="30"/>
      <c r="AL19" s="30"/>
      <c r="AM19" s="30"/>
      <c r="AN19" s="30"/>
      <c r="AO19" s="30"/>
      <c r="AP19" s="30"/>
      <c r="AQ19" s="30"/>
      <c r="AR19" s="30"/>
      <c r="AS19" s="45"/>
      <c r="AT19" s="45"/>
      <c r="BX19" s="2" t="str">
        <f>IF(M5="B",M20,"")</f>
        <v/>
      </c>
      <c r="DG19" s="47">
        <f>SUM(DG5:DG18)</f>
        <v>0</v>
      </c>
      <c r="DH19" s="47">
        <f>SUM(DH5:DH18)</f>
        <v>0</v>
      </c>
      <c r="DI19" s="47">
        <f>SUM(DI5:DI18)</f>
        <v>0</v>
      </c>
      <c r="DJ19" s="47">
        <f t="shared" si="11"/>
        <v>0</v>
      </c>
      <c r="DN19" s="47">
        <f>SUM(DN5:DN18)</f>
        <v>0</v>
      </c>
      <c r="DO19" s="47" t="e">
        <f t="shared" si="15"/>
        <v>#DIV/0!</v>
      </c>
      <c r="DQ19" s="47">
        <f>SUM(DQ5:DQ18)</f>
        <v>0</v>
      </c>
      <c r="DR19" s="47">
        <f>SUM(DR5:DR18)</f>
        <v>0</v>
      </c>
    </row>
    <row r="20" spans="1:210" s="2" customFormat="1" ht="21.75" customHeight="1" thickBot="1">
      <c r="A20" s="265" t="s">
        <v>48</v>
      </c>
      <c r="B20" s="265">
        <f>COUNT(E20:X20)</f>
        <v>0</v>
      </c>
      <c r="C20" s="273" t="s">
        <v>81</v>
      </c>
      <c r="D20" s="31">
        <f ca="1">'Period 2'!X4</f>
        <v>101</v>
      </c>
      <c r="E20" s="199"/>
      <c r="F20" s="199"/>
      <c r="G20" s="199"/>
      <c r="H20" s="199"/>
      <c r="I20" s="199"/>
      <c r="J20" s="199"/>
      <c r="K20" s="199"/>
      <c r="L20" s="199"/>
      <c r="M20" s="199"/>
      <c r="N20" s="199"/>
      <c r="O20" s="199"/>
      <c r="P20" s="199"/>
      <c r="Q20" s="199"/>
      <c r="R20" s="199"/>
      <c r="S20" s="199"/>
      <c r="T20" s="199"/>
      <c r="U20" s="199"/>
      <c r="V20" s="199"/>
      <c r="W20" s="199"/>
      <c r="X20" s="199"/>
      <c r="Z20" s="46"/>
      <c r="AA20" s="46"/>
      <c r="AB20" s="46"/>
      <c r="AC20" s="46"/>
      <c r="AD20" s="46"/>
      <c r="AE20" s="46"/>
      <c r="AF20" s="46"/>
      <c r="AG20" s="46"/>
      <c r="AH20" s="46"/>
      <c r="AI20" s="46"/>
      <c r="AJ20" s="46"/>
      <c r="AK20" s="30"/>
      <c r="AL20" s="30"/>
      <c r="AM20" s="30"/>
      <c r="AN20" s="30"/>
      <c r="AO20" s="30"/>
      <c r="AP20" s="30"/>
      <c r="AQ20" s="30"/>
      <c r="AR20" s="30"/>
      <c r="AS20" s="45"/>
      <c r="AT20" s="45"/>
    </row>
    <row r="21" spans="1:210" ht="21.75" customHeight="1" thickBot="1">
      <c r="A21" s="19" t="s">
        <v>3</v>
      </c>
      <c r="B21" s="19"/>
      <c r="C21" s="21"/>
      <c r="D21" s="635" t="str">
        <f ca="1">('Period 1'!C21)</f>
        <v>Artful Dodger</v>
      </c>
      <c r="E21" s="635"/>
      <c r="F21" s="635"/>
      <c r="G21" s="635"/>
      <c r="H21" s="19" t="s">
        <v>20</v>
      </c>
      <c r="I21" s="613">
        <f ca="1">('Game Summary'!L2)</f>
        <v>39655</v>
      </c>
      <c r="J21" s="613"/>
      <c r="K21" s="613"/>
      <c r="L21" s="183" t="s">
        <v>80</v>
      </c>
      <c r="M21" s="184" t="str">
        <f ca="1">('Period 1'!M21)</f>
        <v>Stat-O-Mat</v>
      </c>
      <c r="N21" s="184"/>
      <c r="O21" s="184"/>
      <c r="P21" s="183"/>
      <c r="Q21" s="183"/>
      <c r="R21" s="183"/>
      <c r="S21" s="183"/>
      <c r="T21" s="183"/>
      <c r="U21" s="183"/>
      <c r="V21" s="183"/>
      <c r="W21" s="183"/>
      <c r="X21" s="183"/>
      <c r="Z21" s="18"/>
      <c r="AA21" s="18"/>
      <c r="AB21" s="18"/>
      <c r="AC21" s="18"/>
      <c r="AD21" s="18"/>
      <c r="AE21" s="18"/>
      <c r="AF21" s="18"/>
      <c r="AG21" s="18"/>
      <c r="AH21" s="18"/>
      <c r="AI21" s="18"/>
      <c r="AJ21" s="18"/>
      <c r="AK21" s="18"/>
      <c r="AL21" s="18"/>
      <c r="AM21" s="18"/>
      <c r="AN21" s="18"/>
      <c r="AO21" s="18"/>
      <c r="AP21" s="18"/>
      <c r="AQ21" s="18"/>
      <c r="AR21" s="18"/>
      <c r="AS21" s="18"/>
      <c r="AT21" s="18"/>
    </row>
    <row r="22" spans="1:210" ht="21.75" customHeight="1">
      <c r="A22" s="189" t="s">
        <v>29</v>
      </c>
      <c r="B22" s="19">
        <f>SUM(E40:X40)</f>
        <v>0</v>
      </c>
      <c r="C22" s="19" t="s">
        <v>28</v>
      </c>
      <c r="D22" s="183" t="e">
        <f>AVERAGE(E40:X40)</f>
        <v>#DIV/0!</v>
      </c>
      <c r="E22" s="614" t="s">
        <v>54</v>
      </c>
      <c r="F22" s="615"/>
      <c r="G22" s="615"/>
      <c r="H22" s="615"/>
      <c r="I22" s="615"/>
      <c r="J22" s="615"/>
      <c r="K22" s="615"/>
      <c r="L22" s="615"/>
      <c r="M22" s="615"/>
      <c r="N22" s="615"/>
      <c r="O22" s="615"/>
      <c r="P22" s="615"/>
      <c r="Q22" s="616"/>
      <c r="R22" s="616"/>
      <c r="S22" s="616"/>
      <c r="T22" s="616"/>
      <c r="U22" s="616"/>
      <c r="V22" s="616"/>
      <c r="W22" s="616"/>
      <c r="X22" s="617"/>
      <c r="Z22" s="632" t="s">
        <v>55</v>
      </c>
      <c r="AA22" s="633"/>
      <c r="AB22" s="633"/>
      <c r="AC22" s="633"/>
      <c r="AD22" s="633"/>
      <c r="AE22" s="633"/>
      <c r="AF22" s="633"/>
      <c r="AG22" s="633"/>
      <c r="AH22" s="633"/>
      <c r="AI22" s="633"/>
      <c r="AJ22" s="633"/>
      <c r="AK22" s="633"/>
      <c r="AL22" s="633"/>
      <c r="AM22" s="633"/>
      <c r="AN22" s="633"/>
      <c r="AO22" s="633"/>
      <c r="AP22" s="633"/>
      <c r="AQ22" s="633"/>
      <c r="AR22" s="633"/>
      <c r="AS22" s="634"/>
      <c r="AU22" s="632" t="s">
        <v>56</v>
      </c>
      <c r="AV22" s="633"/>
      <c r="AW22" s="633"/>
      <c r="AX22" s="633"/>
      <c r="AY22" s="633"/>
      <c r="AZ22" s="633"/>
      <c r="BA22" s="633"/>
      <c r="BB22" s="633"/>
      <c r="BC22" s="633"/>
      <c r="BD22" s="633"/>
      <c r="BE22" s="633"/>
      <c r="BF22" s="633"/>
      <c r="BG22" s="633"/>
      <c r="BH22" s="633"/>
      <c r="BI22" s="633"/>
      <c r="BJ22" s="633"/>
      <c r="BK22" s="633"/>
      <c r="BL22" s="633"/>
      <c r="BM22" s="633"/>
      <c r="BN22" s="634"/>
      <c r="BO22" s="49"/>
      <c r="BP22" s="632" t="s">
        <v>57</v>
      </c>
      <c r="BQ22" s="633"/>
      <c r="BR22" s="633"/>
      <c r="BS22" s="633"/>
      <c r="BT22" s="633"/>
      <c r="BU22" s="633"/>
      <c r="BV22" s="633"/>
      <c r="BW22" s="633"/>
      <c r="BX22" s="633"/>
      <c r="BY22" s="633"/>
      <c r="BZ22" s="633"/>
      <c r="CA22" s="633"/>
      <c r="CB22" s="633"/>
      <c r="CC22" s="633"/>
      <c r="CD22" s="633"/>
      <c r="CE22" s="633"/>
      <c r="CF22" s="633"/>
      <c r="CG22" s="633"/>
      <c r="CH22" s="633"/>
      <c r="CI22" s="634"/>
      <c r="CK22" s="632" t="s">
        <v>58</v>
      </c>
      <c r="CL22" s="633"/>
      <c r="CM22" s="633"/>
      <c r="CN22" s="633"/>
      <c r="CO22" s="633"/>
      <c r="CP22" s="633"/>
      <c r="CQ22" s="633"/>
      <c r="CR22" s="633"/>
      <c r="CS22" s="633"/>
      <c r="CT22" s="633"/>
      <c r="CU22" s="633"/>
      <c r="CV22" s="633"/>
      <c r="CW22" s="633"/>
      <c r="CX22" s="633"/>
      <c r="CY22" s="633"/>
      <c r="CZ22" s="633"/>
      <c r="DA22" s="633"/>
      <c r="DB22" s="633"/>
      <c r="DC22" s="633"/>
      <c r="DD22" s="634"/>
      <c r="DF22" s="49"/>
      <c r="DW22" s="632" t="s">
        <v>59</v>
      </c>
      <c r="DX22" s="633"/>
      <c r="DY22" s="633"/>
      <c r="DZ22" s="633"/>
      <c r="EA22" s="633"/>
      <c r="EB22" s="633"/>
      <c r="EC22" s="633"/>
      <c r="ED22" s="633"/>
      <c r="EE22" s="633"/>
      <c r="EF22" s="633"/>
      <c r="EG22" s="633"/>
      <c r="EH22" s="633"/>
      <c r="EI22" s="633"/>
      <c r="EJ22" s="633"/>
      <c r="EK22" s="633"/>
      <c r="EL22" s="633"/>
      <c r="EM22" s="633"/>
      <c r="EN22" s="633"/>
      <c r="EO22" s="633"/>
      <c r="EP22" s="634"/>
      <c r="ER22" s="632" t="s">
        <v>60</v>
      </c>
      <c r="ES22" s="633"/>
      <c r="ET22" s="633"/>
      <c r="EU22" s="633"/>
      <c r="EV22" s="633"/>
      <c r="EW22" s="633"/>
      <c r="EX22" s="633"/>
      <c r="EY22" s="633"/>
      <c r="EZ22" s="633"/>
      <c r="FA22" s="633"/>
      <c r="FB22" s="633"/>
      <c r="FC22" s="633"/>
      <c r="FD22" s="633"/>
      <c r="FE22" s="633"/>
      <c r="FF22" s="633"/>
      <c r="FG22" s="633"/>
      <c r="FH22" s="633"/>
      <c r="FI22" s="633"/>
      <c r="FJ22" s="633"/>
      <c r="FK22" s="634"/>
      <c r="FL22" s="49"/>
      <c r="FM22" s="632" t="s">
        <v>61</v>
      </c>
      <c r="FN22" s="633"/>
      <c r="FO22" s="633"/>
      <c r="FP22" s="633"/>
      <c r="FQ22" s="633"/>
      <c r="FR22" s="633"/>
      <c r="FS22" s="633"/>
      <c r="FT22" s="633"/>
      <c r="FU22" s="633"/>
      <c r="FV22" s="633"/>
      <c r="FW22" s="633"/>
      <c r="FX22" s="633"/>
      <c r="FY22" s="633"/>
      <c r="FZ22" s="633"/>
      <c r="GA22" s="633"/>
      <c r="GB22" s="633"/>
      <c r="GC22" s="633"/>
      <c r="GD22" s="633"/>
      <c r="GE22" s="633"/>
      <c r="GF22" s="634"/>
      <c r="GH22" s="632" t="s">
        <v>62</v>
      </c>
      <c r="GI22" s="633"/>
      <c r="GJ22" s="633"/>
      <c r="GK22" s="633"/>
      <c r="GL22" s="633"/>
      <c r="GM22" s="633"/>
      <c r="GN22" s="633"/>
      <c r="GO22" s="633"/>
      <c r="GP22" s="633"/>
      <c r="GQ22" s="633"/>
      <c r="GR22" s="633"/>
      <c r="GS22" s="633"/>
      <c r="GT22" s="633"/>
      <c r="GU22" s="633"/>
      <c r="GV22" s="633"/>
      <c r="GW22" s="633"/>
      <c r="GX22" s="633"/>
      <c r="GY22" s="633"/>
      <c r="GZ22" s="633"/>
      <c r="HA22" s="634"/>
    </row>
    <row r="23" spans="1:210" ht="21.75" customHeight="1" thickBot="1">
      <c r="A23" s="189"/>
      <c r="B23" s="19"/>
      <c r="C23" s="620" t="s">
        <v>52</v>
      </c>
      <c r="D23" s="631"/>
      <c r="E23" s="266">
        <v>1</v>
      </c>
      <c r="F23" s="267">
        <v>2</v>
      </c>
      <c r="G23" s="267">
        <v>3</v>
      </c>
      <c r="H23" s="267">
        <v>4</v>
      </c>
      <c r="I23" s="267">
        <v>5</v>
      </c>
      <c r="J23" s="267">
        <v>6</v>
      </c>
      <c r="K23" s="267">
        <v>7</v>
      </c>
      <c r="L23" s="267">
        <v>8</v>
      </c>
      <c r="M23" s="267">
        <v>9</v>
      </c>
      <c r="N23" s="267">
        <v>10</v>
      </c>
      <c r="O23" s="267">
        <v>11</v>
      </c>
      <c r="P23" s="267">
        <v>12</v>
      </c>
      <c r="Q23" s="268">
        <v>13</v>
      </c>
      <c r="R23" s="268">
        <v>14</v>
      </c>
      <c r="S23" s="268">
        <v>15</v>
      </c>
      <c r="T23" s="268">
        <v>16</v>
      </c>
      <c r="U23" s="268">
        <v>17</v>
      </c>
      <c r="V23" s="268">
        <v>18</v>
      </c>
      <c r="W23" s="268">
        <v>19</v>
      </c>
      <c r="X23" s="269">
        <v>20</v>
      </c>
      <c r="Z23" s="88"/>
      <c r="AA23" s="89"/>
      <c r="AB23" s="89"/>
      <c r="AC23" s="89"/>
      <c r="AD23" s="89"/>
      <c r="AE23" s="89"/>
      <c r="AF23" s="89"/>
      <c r="AG23" s="89"/>
      <c r="AH23" s="89"/>
      <c r="AI23" s="89"/>
      <c r="AJ23" s="89"/>
      <c r="AK23" s="89"/>
      <c r="AL23" s="89"/>
      <c r="AM23" s="89"/>
      <c r="AN23" s="89"/>
      <c r="AO23" s="89"/>
      <c r="AP23" s="89"/>
      <c r="AQ23" s="89"/>
      <c r="AR23" s="89"/>
      <c r="AS23" s="90"/>
      <c r="AU23" s="88"/>
      <c r="AV23" s="89"/>
      <c r="AW23" s="89"/>
      <c r="AX23" s="89"/>
      <c r="AY23" s="89"/>
      <c r="AZ23" s="89"/>
      <c r="BA23" s="89"/>
      <c r="BB23" s="89"/>
      <c r="BC23" s="89"/>
      <c r="BD23" s="89"/>
      <c r="BE23" s="89"/>
      <c r="BF23" s="89"/>
      <c r="BG23" s="89"/>
      <c r="BH23" s="89"/>
      <c r="BI23" s="89"/>
      <c r="BJ23" s="89"/>
      <c r="BK23" s="89"/>
      <c r="BL23" s="89"/>
      <c r="BM23" s="89"/>
      <c r="BN23" s="90"/>
      <c r="BO23" s="49"/>
      <c r="BP23" s="88"/>
      <c r="BQ23" s="89"/>
      <c r="BR23" s="89"/>
      <c r="BS23" s="89"/>
      <c r="BT23" s="89"/>
      <c r="BU23" s="89"/>
      <c r="BV23" s="89"/>
      <c r="BW23" s="89"/>
      <c r="BX23" s="89"/>
      <c r="BY23" s="89"/>
      <c r="BZ23" s="89"/>
      <c r="CA23" s="89"/>
      <c r="CB23" s="89"/>
      <c r="CC23" s="89"/>
      <c r="CD23" s="89"/>
      <c r="CE23" s="89"/>
      <c r="CF23" s="89"/>
      <c r="CG23" s="89"/>
      <c r="CH23" s="89"/>
      <c r="CI23" s="90"/>
      <c r="CK23" s="88"/>
      <c r="CL23" s="89"/>
      <c r="CM23" s="89"/>
      <c r="CN23" s="89"/>
      <c r="CO23" s="89"/>
      <c r="CP23" s="89"/>
      <c r="CQ23" s="89"/>
      <c r="CR23" s="89"/>
      <c r="CS23" s="89"/>
      <c r="CT23" s="89"/>
      <c r="CU23" s="89"/>
      <c r="CV23" s="89"/>
      <c r="CW23" s="89"/>
      <c r="CX23" s="89"/>
      <c r="CY23" s="89"/>
      <c r="CZ23" s="89"/>
      <c r="DA23" s="89"/>
      <c r="DB23" s="89"/>
      <c r="DC23" s="89"/>
      <c r="DD23" s="90"/>
      <c r="DF23" s="49"/>
      <c r="DW23" s="88"/>
      <c r="DX23" s="89"/>
      <c r="DY23" s="89"/>
      <c r="DZ23" s="89"/>
      <c r="EA23" s="89"/>
      <c r="EB23" s="89"/>
      <c r="EC23" s="89"/>
      <c r="ED23" s="89"/>
      <c r="EE23" s="89"/>
      <c r="EF23" s="89"/>
      <c r="EG23" s="89"/>
      <c r="EH23" s="89"/>
      <c r="EI23" s="89"/>
      <c r="EJ23" s="89"/>
      <c r="EK23" s="89"/>
      <c r="EL23" s="89"/>
      <c r="EM23" s="89"/>
      <c r="EN23" s="89"/>
      <c r="EO23" s="89"/>
      <c r="EP23" s="90"/>
      <c r="ER23" s="88"/>
      <c r="ES23" s="89"/>
      <c r="ET23" s="89"/>
      <c r="EU23" s="89"/>
      <c r="EV23" s="89"/>
      <c r="EW23" s="89"/>
      <c r="EX23" s="89"/>
      <c r="EY23" s="89"/>
      <c r="EZ23" s="89"/>
      <c r="FA23" s="89"/>
      <c r="FB23" s="89"/>
      <c r="FC23" s="89"/>
      <c r="FD23" s="89"/>
      <c r="FE23" s="89"/>
      <c r="FF23" s="89"/>
      <c r="FG23" s="89"/>
      <c r="FH23" s="89"/>
      <c r="FI23" s="89"/>
      <c r="FJ23" s="89"/>
      <c r="FK23" s="90"/>
      <c r="FL23" s="49"/>
      <c r="FM23" s="88"/>
      <c r="FN23" s="89"/>
      <c r="FO23" s="89"/>
      <c r="FP23" s="89"/>
      <c r="FQ23" s="89"/>
      <c r="FR23" s="89"/>
      <c r="FS23" s="89"/>
      <c r="FT23" s="89"/>
      <c r="FU23" s="89"/>
      <c r="FV23" s="89"/>
      <c r="FW23" s="89"/>
      <c r="FX23" s="89"/>
      <c r="FY23" s="89"/>
      <c r="FZ23" s="89"/>
      <c r="GA23" s="89"/>
      <c r="GB23" s="89"/>
      <c r="GC23" s="89"/>
      <c r="GD23" s="89"/>
      <c r="GE23" s="89"/>
      <c r="GF23" s="90"/>
      <c r="GH23" s="88"/>
      <c r="GI23" s="89"/>
      <c r="GJ23" s="89"/>
      <c r="GK23" s="89"/>
      <c r="GL23" s="89"/>
      <c r="GM23" s="89"/>
      <c r="GN23" s="89"/>
      <c r="GO23" s="89"/>
      <c r="GP23" s="89"/>
      <c r="GQ23" s="89"/>
      <c r="GR23" s="89"/>
      <c r="GS23" s="89"/>
      <c r="GT23" s="89"/>
      <c r="GU23" s="89"/>
      <c r="GV23" s="89"/>
      <c r="GW23" s="89"/>
      <c r="GX23" s="89"/>
      <c r="GY23" s="89"/>
      <c r="GZ23" s="89"/>
      <c r="HA23" s="90"/>
    </row>
    <row r="24" spans="1:210" s="1" customFormat="1" ht="21.75" customHeight="1" thickBot="1">
      <c r="A24" s="628" t="str">
        <f ca="1">('Game Summary'!A24)</f>
        <v>Detriot</v>
      </c>
      <c r="B24" s="629"/>
      <c r="C24" s="629"/>
      <c r="D24" s="630"/>
      <c r="E24" s="529">
        <f>SUM(D40:E40)</f>
        <v>64</v>
      </c>
      <c r="F24" s="530">
        <f>SUM(D40:F40)</f>
        <v>64</v>
      </c>
      <c r="G24" s="530">
        <f>SUM(D40:G40)</f>
        <v>64</v>
      </c>
      <c r="H24" s="530">
        <f>SUM(D40:H40)</f>
        <v>64</v>
      </c>
      <c r="I24" s="530">
        <f>SUM(D40:I40)</f>
        <v>64</v>
      </c>
      <c r="J24" s="530">
        <f>SUM(D40:J40)</f>
        <v>64</v>
      </c>
      <c r="K24" s="530">
        <f>SUM(D40:K40)</f>
        <v>64</v>
      </c>
      <c r="L24" s="530">
        <f>SUM(D40:L40)</f>
        <v>64</v>
      </c>
      <c r="M24" s="530">
        <f>SUM(D40:M40)</f>
        <v>64</v>
      </c>
      <c r="N24" s="530">
        <f>SUM(D40:N40)</f>
        <v>64</v>
      </c>
      <c r="O24" s="530">
        <f>SUM(D40:O40)</f>
        <v>64</v>
      </c>
      <c r="P24" s="530">
        <f>SUM(D40:P40)</f>
        <v>64</v>
      </c>
      <c r="Q24" s="530">
        <f>SUM(D40:Q40)</f>
        <v>64</v>
      </c>
      <c r="R24" s="530">
        <f>SUM(D40:R40)</f>
        <v>64</v>
      </c>
      <c r="S24" s="530">
        <f>SUM(D40:S40)</f>
        <v>64</v>
      </c>
      <c r="T24" s="530">
        <f>SUM(D40:T40)</f>
        <v>64</v>
      </c>
      <c r="U24" s="530">
        <f>SUM(D40:U40)</f>
        <v>64</v>
      </c>
      <c r="V24" s="530">
        <f>SUM(D40:V40)</f>
        <v>64</v>
      </c>
      <c r="W24" s="530">
        <f>SUM(D40:W40)</f>
        <v>64</v>
      </c>
      <c r="X24" s="530">
        <f>SUM(D40:X40)</f>
        <v>64</v>
      </c>
      <c r="Z24" s="26">
        <v>1</v>
      </c>
      <c r="AA24" s="25">
        <v>2</v>
      </c>
      <c r="AB24" s="25">
        <v>3</v>
      </c>
      <c r="AC24" s="25">
        <v>4</v>
      </c>
      <c r="AD24" s="25">
        <v>5</v>
      </c>
      <c r="AE24" s="25">
        <v>6</v>
      </c>
      <c r="AF24" s="25">
        <v>7</v>
      </c>
      <c r="AG24" s="25">
        <v>8</v>
      </c>
      <c r="AH24" s="25">
        <v>9</v>
      </c>
      <c r="AI24" s="25">
        <v>10</v>
      </c>
      <c r="AJ24" s="25">
        <v>11</v>
      </c>
      <c r="AK24" s="25">
        <v>12</v>
      </c>
      <c r="AL24" s="99">
        <v>13</v>
      </c>
      <c r="AM24" s="99">
        <v>14</v>
      </c>
      <c r="AN24" s="99">
        <v>15</v>
      </c>
      <c r="AO24" s="99">
        <v>16</v>
      </c>
      <c r="AP24" s="99">
        <v>17</v>
      </c>
      <c r="AQ24" s="99">
        <v>18</v>
      </c>
      <c r="AR24" s="99">
        <v>19</v>
      </c>
      <c r="AS24" s="32">
        <v>20</v>
      </c>
      <c r="AT24" s="48" t="s">
        <v>34</v>
      </c>
      <c r="AU24" s="26">
        <v>1</v>
      </c>
      <c r="AV24" s="25">
        <v>2</v>
      </c>
      <c r="AW24" s="25">
        <v>3</v>
      </c>
      <c r="AX24" s="25">
        <v>4</v>
      </c>
      <c r="AY24" s="25">
        <v>5</v>
      </c>
      <c r="AZ24" s="25">
        <v>6</v>
      </c>
      <c r="BA24" s="25">
        <v>7</v>
      </c>
      <c r="BB24" s="25">
        <v>8</v>
      </c>
      <c r="BC24" s="25">
        <v>9</v>
      </c>
      <c r="BD24" s="25">
        <v>10</v>
      </c>
      <c r="BE24" s="25">
        <v>11</v>
      </c>
      <c r="BF24" s="25">
        <v>12</v>
      </c>
      <c r="BG24" s="25">
        <v>13</v>
      </c>
      <c r="BH24" s="25">
        <v>14</v>
      </c>
      <c r="BI24" s="25">
        <v>15</v>
      </c>
      <c r="BJ24" s="25">
        <v>16</v>
      </c>
      <c r="BK24" s="25">
        <v>17</v>
      </c>
      <c r="BL24" s="25">
        <v>18</v>
      </c>
      <c r="BM24" s="25">
        <v>19</v>
      </c>
      <c r="BN24" s="32">
        <v>20</v>
      </c>
      <c r="BO24" s="48" t="s">
        <v>32</v>
      </c>
      <c r="BP24" s="26">
        <v>1</v>
      </c>
      <c r="BQ24" s="25">
        <v>2</v>
      </c>
      <c r="BR24" s="25">
        <v>3</v>
      </c>
      <c r="BS24" s="25">
        <v>4</v>
      </c>
      <c r="BT24" s="25">
        <v>5</v>
      </c>
      <c r="BU24" s="25">
        <v>6</v>
      </c>
      <c r="BV24" s="25">
        <v>7</v>
      </c>
      <c r="BW24" s="25">
        <v>8</v>
      </c>
      <c r="BX24" s="25">
        <v>9</v>
      </c>
      <c r="BY24" s="25">
        <v>10</v>
      </c>
      <c r="BZ24" s="25">
        <v>11</v>
      </c>
      <c r="CA24" s="25">
        <v>12</v>
      </c>
      <c r="CB24" s="99">
        <v>13</v>
      </c>
      <c r="CC24" s="99">
        <v>14</v>
      </c>
      <c r="CD24" s="99">
        <v>15</v>
      </c>
      <c r="CE24" s="99">
        <v>16</v>
      </c>
      <c r="CF24" s="99">
        <v>17</v>
      </c>
      <c r="CG24" s="99">
        <v>18</v>
      </c>
      <c r="CH24" s="99">
        <v>19</v>
      </c>
      <c r="CI24" s="32">
        <v>20</v>
      </c>
      <c r="CJ24" s="47"/>
      <c r="CK24" s="26">
        <v>1</v>
      </c>
      <c r="CL24" s="25">
        <v>2</v>
      </c>
      <c r="CM24" s="25">
        <v>3</v>
      </c>
      <c r="CN24" s="25">
        <v>4</v>
      </c>
      <c r="CO24" s="25">
        <v>5</v>
      </c>
      <c r="CP24" s="25">
        <v>6</v>
      </c>
      <c r="CQ24" s="25">
        <v>7</v>
      </c>
      <c r="CR24" s="25">
        <v>8</v>
      </c>
      <c r="CS24" s="25">
        <v>9</v>
      </c>
      <c r="CT24" s="25">
        <v>10</v>
      </c>
      <c r="CU24" s="25">
        <v>11</v>
      </c>
      <c r="CV24" s="25">
        <v>12</v>
      </c>
      <c r="CW24" s="99">
        <v>13</v>
      </c>
      <c r="CX24" s="99">
        <v>14</v>
      </c>
      <c r="CY24" s="99">
        <v>15</v>
      </c>
      <c r="CZ24" s="99">
        <v>16</v>
      </c>
      <c r="DA24" s="99">
        <v>17</v>
      </c>
      <c r="DB24" s="99">
        <v>18</v>
      </c>
      <c r="DC24" s="99">
        <v>19</v>
      </c>
      <c r="DD24" s="32">
        <v>20</v>
      </c>
      <c r="DE24" s="48" t="s">
        <v>34</v>
      </c>
      <c r="DG24" s="56" t="s">
        <v>19</v>
      </c>
      <c r="DH24" s="57" t="s">
        <v>17</v>
      </c>
      <c r="DI24" s="57" t="s">
        <v>18</v>
      </c>
      <c r="DJ24" s="62" t="s">
        <v>42</v>
      </c>
      <c r="DK24" s="58" t="s">
        <v>9</v>
      </c>
      <c r="DL24" s="56" t="s">
        <v>10</v>
      </c>
      <c r="DM24" s="62" t="s">
        <v>11</v>
      </c>
      <c r="DN24" s="91" t="s">
        <v>12</v>
      </c>
      <c r="DO24" s="63" t="s">
        <v>13</v>
      </c>
      <c r="DP24" s="64" t="s">
        <v>22</v>
      </c>
      <c r="DQ24" s="64" t="s">
        <v>43</v>
      </c>
      <c r="DR24" s="64" t="s">
        <v>44</v>
      </c>
      <c r="DS24" s="56" t="s">
        <v>37</v>
      </c>
      <c r="DT24" s="57" t="s">
        <v>38</v>
      </c>
      <c r="DU24" s="58" t="s">
        <v>27</v>
      </c>
      <c r="DW24" s="26">
        <v>1</v>
      </c>
      <c r="DX24" s="25">
        <v>2</v>
      </c>
      <c r="DY24" s="25">
        <v>3</v>
      </c>
      <c r="DZ24" s="25">
        <v>4</v>
      </c>
      <c r="EA24" s="25">
        <v>5</v>
      </c>
      <c r="EB24" s="25">
        <v>6</v>
      </c>
      <c r="EC24" s="25">
        <v>7</v>
      </c>
      <c r="ED24" s="25">
        <v>8</v>
      </c>
      <c r="EE24" s="25">
        <v>9</v>
      </c>
      <c r="EF24" s="25">
        <v>10</v>
      </c>
      <c r="EG24" s="25">
        <v>11</v>
      </c>
      <c r="EH24" s="25">
        <v>12</v>
      </c>
      <c r="EI24" s="99">
        <v>13</v>
      </c>
      <c r="EJ24" s="99">
        <v>14</v>
      </c>
      <c r="EK24" s="99">
        <v>15</v>
      </c>
      <c r="EL24" s="99">
        <v>16</v>
      </c>
      <c r="EM24" s="99">
        <v>17</v>
      </c>
      <c r="EN24" s="99">
        <v>18</v>
      </c>
      <c r="EO24" s="99">
        <v>19</v>
      </c>
      <c r="EP24" s="32">
        <v>20</v>
      </c>
      <c r="EQ24" s="48" t="s">
        <v>34</v>
      </c>
      <c r="ER24" s="26">
        <v>1</v>
      </c>
      <c r="ES24" s="25">
        <v>2</v>
      </c>
      <c r="ET24" s="25">
        <v>3</v>
      </c>
      <c r="EU24" s="25">
        <v>4</v>
      </c>
      <c r="EV24" s="25">
        <v>5</v>
      </c>
      <c r="EW24" s="25">
        <v>6</v>
      </c>
      <c r="EX24" s="25">
        <v>7</v>
      </c>
      <c r="EY24" s="25">
        <v>8</v>
      </c>
      <c r="EZ24" s="25">
        <v>9</v>
      </c>
      <c r="FA24" s="25">
        <v>10</v>
      </c>
      <c r="FB24" s="25">
        <v>11</v>
      </c>
      <c r="FC24" s="25">
        <v>12</v>
      </c>
      <c r="FD24" s="99">
        <v>13</v>
      </c>
      <c r="FE24" s="99">
        <v>14</v>
      </c>
      <c r="FF24" s="99">
        <v>15</v>
      </c>
      <c r="FG24" s="99">
        <v>16</v>
      </c>
      <c r="FH24" s="99">
        <v>17</v>
      </c>
      <c r="FI24" s="99">
        <v>18</v>
      </c>
      <c r="FJ24" s="99">
        <v>19</v>
      </c>
      <c r="FK24" s="32">
        <v>20</v>
      </c>
      <c r="FL24" s="48" t="s">
        <v>32</v>
      </c>
      <c r="FM24" s="26">
        <v>1</v>
      </c>
      <c r="FN24" s="25">
        <v>2</v>
      </c>
      <c r="FO24" s="25">
        <v>3</v>
      </c>
      <c r="FP24" s="25">
        <v>4</v>
      </c>
      <c r="FQ24" s="25">
        <v>5</v>
      </c>
      <c r="FR24" s="25">
        <v>6</v>
      </c>
      <c r="FS24" s="25">
        <v>7</v>
      </c>
      <c r="FT24" s="25">
        <v>8</v>
      </c>
      <c r="FU24" s="25">
        <v>9</v>
      </c>
      <c r="FV24" s="25">
        <v>10</v>
      </c>
      <c r="FW24" s="25">
        <v>11</v>
      </c>
      <c r="FX24" s="25">
        <v>12</v>
      </c>
      <c r="FY24" s="99">
        <v>13</v>
      </c>
      <c r="FZ24" s="99">
        <v>14</v>
      </c>
      <c r="GA24" s="99">
        <v>15</v>
      </c>
      <c r="GB24" s="99">
        <v>16</v>
      </c>
      <c r="GC24" s="99">
        <v>17</v>
      </c>
      <c r="GD24" s="99">
        <v>18</v>
      </c>
      <c r="GE24" s="99">
        <v>19</v>
      </c>
      <c r="GF24" s="32">
        <v>20</v>
      </c>
      <c r="GH24" s="26">
        <v>1</v>
      </c>
      <c r="GI24" s="25">
        <v>2</v>
      </c>
      <c r="GJ24" s="25">
        <v>3</v>
      </c>
      <c r="GK24" s="25">
        <v>4</v>
      </c>
      <c r="GL24" s="25">
        <v>5</v>
      </c>
      <c r="GM24" s="25">
        <v>6</v>
      </c>
      <c r="GN24" s="25">
        <v>7</v>
      </c>
      <c r="GO24" s="25">
        <v>8</v>
      </c>
      <c r="GP24" s="25">
        <v>9</v>
      </c>
      <c r="GQ24" s="25">
        <v>10</v>
      </c>
      <c r="GR24" s="25">
        <v>11</v>
      </c>
      <c r="GS24" s="25">
        <v>12</v>
      </c>
      <c r="GT24" s="99">
        <v>13</v>
      </c>
      <c r="GU24" s="99">
        <v>14</v>
      </c>
      <c r="GV24" s="99">
        <v>15</v>
      </c>
      <c r="GW24" s="99">
        <v>16</v>
      </c>
      <c r="GX24" s="99">
        <v>17</v>
      </c>
      <c r="GY24" s="99">
        <v>18</v>
      </c>
      <c r="GZ24" s="99">
        <v>19</v>
      </c>
      <c r="HA24" s="32">
        <v>20</v>
      </c>
      <c r="HB24" s="48" t="s">
        <v>34</v>
      </c>
    </row>
    <row r="25" spans="1:210" s="2" customFormat="1" ht="21.75" customHeight="1">
      <c r="A25" s="531" t="s">
        <v>130</v>
      </c>
      <c r="B25" s="625" t="str">
        <f ca="1">('Game Summary'!C25)</f>
        <v>Cold Fusion</v>
      </c>
      <c r="C25" s="626"/>
      <c r="D25" s="627"/>
      <c r="E25" s="521"/>
      <c r="F25" s="222"/>
      <c r="G25" s="222"/>
      <c r="H25" s="222"/>
      <c r="I25" s="222"/>
      <c r="J25" s="222"/>
      <c r="K25" s="222"/>
      <c r="L25" s="222"/>
      <c r="M25" s="222"/>
      <c r="N25" s="222"/>
      <c r="O25" s="222"/>
      <c r="P25" s="222"/>
      <c r="Q25" s="222"/>
      <c r="R25" s="223"/>
      <c r="S25" s="223"/>
      <c r="T25" s="223"/>
      <c r="U25" s="223"/>
      <c r="V25" s="223"/>
      <c r="W25" s="223"/>
      <c r="X25" s="515"/>
      <c r="Z25" s="41" t="str">
        <f t="shared" ref="Z25:AS25" si="133">IF(E25="J",E40,"")</f>
        <v/>
      </c>
      <c r="AA25" s="39" t="str">
        <f t="shared" si="133"/>
        <v/>
      </c>
      <c r="AB25" s="39" t="str">
        <f t="shared" si="133"/>
        <v/>
      </c>
      <c r="AC25" s="39" t="str">
        <f t="shared" si="133"/>
        <v/>
      </c>
      <c r="AD25" s="39" t="str">
        <f t="shared" si="133"/>
        <v/>
      </c>
      <c r="AE25" s="39" t="str">
        <f t="shared" si="133"/>
        <v/>
      </c>
      <c r="AF25" s="39" t="str">
        <f t="shared" si="133"/>
        <v/>
      </c>
      <c r="AG25" s="39" t="str">
        <f t="shared" si="133"/>
        <v/>
      </c>
      <c r="AH25" s="39" t="str">
        <f t="shared" si="133"/>
        <v/>
      </c>
      <c r="AI25" s="39" t="str">
        <f t="shared" si="133"/>
        <v/>
      </c>
      <c r="AJ25" s="39" t="str">
        <f t="shared" si="133"/>
        <v/>
      </c>
      <c r="AK25" s="50" t="str">
        <f t="shared" si="133"/>
        <v/>
      </c>
      <c r="AL25" s="50" t="str">
        <f t="shared" si="133"/>
        <v/>
      </c>
      <c r="AM25" s="50" t="str">
        <f t="shared" si="133"/>
        <v/>
      </c>
      <c r="AN25" s="50" t="str">
        <f t="shared" si="133"/>
        <v/>
      </c>
      <c r="AO25" s="50" t="str">
        <f t="shared" si="133"/>
        <v/>
      </c>
      <c r="AP25" s="50" t="str">
        <f t="shared" si="133"/>
        <v/>
      </c>
      <c r="AQ25" s="50" t="str">
        <f t="shared" si="133"/>
        <v/>
      </c>
      <c r="AR25" s="50" t="str">
        <f t="shared" si="133"/>
        <v/>
      </c>
      <c r="AS25" s="70" t="str">
        <f t="shared" si="133"/>
        <v/>
      </c>
      <c r="AT25" s="47">
        <f t="shared" ref="AT25:AT38" si="134">SUM(Z25:AS25)</f>
        <v>0</v>
      </c>
      <c r="AU25" s="41" t="str">
        <f t="shared" ref="AU25:BN25" si="135">IF(E25="LJ",E40,"")</f>
        <v/>
      </c>
      <c r="AV25" s="39" t="str">
        <f t="shared" si="135"/>
        <v/>
      </c>
      <c r="AW25" s="39" t="str">
        <f t="shared" si="135"/>
        <v/>
      </c>
      <c r="AX25" s="39" t="str">
        <f t="shared" si="135"/>
        <v/>
      </c>
      <c r="AY25" s="39" t="str">
        <f t="shared" si="135"/>
        <v/>
      </c>
      <c r="AZ25" s="39" t="str">
        <f t="shared" si="135"/>
        <v/>
      </c>
      <c r="BA25" s="39" t="str">
        <f t="shared" si="135"/>
        <v/>
      </c>
      <c r="BB25" s="39" t="str">
        <f t="shared" si="135"/>
        <v/>
      </c>
      <c r="BC25" s="39" t="str">
        <f t="shared" si="135"/>
        <v/>
      </c>
      <c r="BD25" s="39" t="str">
        <f t="shared" si="135"/>
        <v/>
      </c>
      <c r="BE25" s="39" t="str">
        <f t="shared" si="135"/>
        <v/>
      </c>
      <c r="BF25" s="39" t="str">
        <f t="shared" si="135"/>
        <v/>
      </c>
      <c r="BG25" s="39" t="str">
        <f t="shared" si="135"/>
        <v/>
      </c>
      <c r="BH25" s="39" t="str">
        <f t="shared" si="135"/>
        <v/>
      </c>
      <c r="BI25" s="39" t="str">
        <f t="shared" si="135"/>
        <v/>
      </c>
      <c r="BJ25" s="39" t="str">
        <f t="shared" si="135"/>
        <v/>
      </c>
      <c r="BK25" s="39" t="str">
        <f t="shared" si="135"/>
        <v/>
      </c>
      <c r="BL25" s="39" t="str">
        <f t="shared" si="135"/>
        <v/>
      </c>
      <c r="BM25" s="39" t="str">
        <f t="shared" si="135"/>
        <v/>
      </c>
      <c r="BN25" s="40" t="str">
        <f t="shared" si="135"/>
        <v/>
      </c>
      <c r="BO25" s="47">
        <f t="shared" ref="BO25:BO38" si="136">SUM(AU25:BN25)</f>
        <v>0</v>
      </c>
      <c r="BP25" s="41" t="str">
        <f t="shared" ref="BP25:CI25" si="137">IF(E25="B",E40,"")</f>
        <v/>
      </c>
      <c r="BQ25" s="39" t="str">
        <f t="shared" si="137"/>
        <v/>
      </c>
      <c r="BR25" s="39" t="str">
        <f t="shared" si="137"/>
        <v/>
      </c>
      <c r="BS25" s="39" t="str">
        <f t="shared" si="137"/>
        <v/>
      </c>
      <c r="BT25" s="39" t="str">
        <f t="shared" si="137"/>
        <v/>
      </c>
      <c r="BU25" s="39" t="str">
        <f t="shared" si="137"/>
        <v/>
      </c>
      <c r="BV25" s="39" t="str">
        <f t="shared" si="137"/>
        <v/>
      </c>
      <c r="BW25" s="39" t="str">
        <f t="shared" si="137"/>
        <v/>
      </c>
      <c r="BX25" s="39" t="str">
        <f t="shared" si="137"/>
        <v/>
      </c>
      <c r="BY25" s="39" t="str">
        <f t="shared" si="137"/>
        <v/>
      </c>
      <c r="BZ25" s="39" t="str">
        <f t="shared" si="137"/>
        <v/>
      </c>
      <c r="CA25" s="50" t="str">
        <f t="shared" si="137"/>
        <v/>
      </c>
      <c r="CB25" s="50" t="str">
        <f t="shared" si="137"/>
        <v/>
      </c>
      <c r="CC25" s="50" t="str">
        <f t="shared" si="137"/>
        <v/>
      </c>
      <c r="CD25" s="50" t="str">
        <f t="shared" si="137"/>
        <v/>
      </c>
      <c r="CE25" s="50" t="str">
        <f t="shared" si="137"/>
        <v/>
      </c>
      <c r="CF25" s="50" t="str">
        <f t="shared" si="137"/>
        <v/>
      </c>
      <c r="CG25" s="50" t="str">
        <f t="shared" si="137"/>
        <v/>
      </c>
      <c r="CH25" s="50" t="str">
        <f t="shared" si="137"/>
        <v/>
      </c>
      <c r="CI25" s="70" t="str">
        <f t="shared" si="137"/>
        <v/>
      </c>
      <c r="CJ25" s="47">
        <f t="shared" ref="CJ25:CJ38" si="138">SUM(BP25:CI25)</f>
        <v>0</v>
      </c>
      <c r="CK25" s="41" t="str">
        <f t="shared" ref="CK25:DD25" si="139">IF(E25="P",E40,"")</f>
        <v/>
      </c>
      <c r="CL25" s="39" t="str">
        <f t="shared" si="139"/>
        <v/>
      </c>
      <c r="CM25" s="39" t="str">
        <f t="shared" si="139"/>
        <v/>
      </c>
      <c r="CN25" s="39" t="str">
        <f t="shared" si="139"/>
        <v/>
      </c>
      <c r="CO25" s="39" t="str">
        <f t="shared" si="139"/>
        <v/>
      </c>
      <c r="CP25" s="39" t="str">
        <f t="shared" si="139"/>
        <v/>
      </c>
      <c r="CQ25" s="39" t="str">
        <f t="shared" si="139"/>
        <v/>
      </c>
      <c r="CR25" s="39" t="str">
        <f t="shared" si="139"/>
        <v/>
      </c>
      <c r="CS25" s="39" t="str">
        <f t="shared" si="139"/>
        <v/>
      </c>
      <c r="CT25" s="39" t="str">
        <f t="shared" si="139"/>
        <v/>
      </c>
      <c r="CU25" s="39" t="str">
        <f t="shared" si="139"/>
        <v/>
      </c>
      <c r="CV25" s="39" t="str">
        <f t="shared" si="139"/>
        <v/>
      </c>
      <c r="CW25" s="39" t="str">
        <f t="shared" si="139"/>
        <v/>
      </c>
      <c r="CX25" s="39" t="str">
        <f t="shared" si="139"/>
        <v/>
      </c>
      <c r="CY25" s="39" t="str">
        <f t="shared" si="139"/>
        <v/>
      </c>
      <c r="CZ25" s="39" t="str">
        <f t="shared" si="139"/>
        <v/>
      </c>
      <c r="DA25" s="39" t="str">
        <f t="shared" si="139"/>
        <v/>
      </c>
      <c r="DB25" s="39" t="str">
        <f t="shared" si="139"/>
        <v/>
      </c>
      <c r="DC25" s="39" t="str">
        <f t="shared" si="139"/>
        <v/>
      </c>
      <c r="DD25" s="70" t="str">
        <f t="shared" si="139"/>
        <v/>
      </c>
      <c r="DE25" s="47">
        <f t="shared" ref="DE25:DE38" si="140">SUM(CK25:DD25)</f>
        <v>0</v>
      </c>
      <c r="DG25" s="71">
        <f t="shared" ref="DG25:DG38" si="141">SUM((COUNTIF(E25:X25,"J")),(COUNTIF(E25:X25,"LJ")))</f>
        <v>0</v>
      </c>
      <c r="DH25" s="72">
        <f t="shared" ref="DH25:DH38" si="142">COUNTIF(E25:X25,"P")</f>
        <v>0</v>
      </c>
      <c r="DI25" s="72">
        <f t="shared" ref="DI25:DI38" si="143">COUNTIF(E25:X25,"B")</f>
        <v>0</v>
      </c>
      <c r="DJ25" s="73">
        <f t="shared" ref="DJ25:DJ36" si="144">SUM(DH25+DI25)</f>
        <v>0</v>
      </c>
      <c r="DK25" s="74">
        <f>(SUM(DG25:DI25)/COUNT(E39:X39))</f>
        <v>0</v>
      </c>
      <c r="DL25" s="71">
        <f t="shared" ref="DL25:DL38" si="145">COUNTIF(E25:O25,"LJ")</f>
        <v>0</v>
      </c>
      <c r="DM25" s="85" t="e">
        <f t="shared" ref="DM25:DM38" si="146">DL25/DG25</f>
        <v>#DIV/0!</v>
      </c>
      <c r="DN25" s="92">
        <f t="shared" ref="DN25:DN38" si="147">SUM((AT25)+(BO25))</f>
        <v>0</v>
      </c>
      <c r="DO25" s="75" t="e">
        <f t="shared" ref="DO25:DO39" si="148">DN25/DG25</f>
        <v>#DIV/0!</v>
      </c>
      <c r="DP25" s="76">
        <f t="shared" ref="DP25:DP38" si="149">SUM(EQ25+FL25)</f>
        <v>0</v>
      </c>
      <c r="DQ25" s="76">
        <f t="shared" ref="DQ25:DQ38" si="150">SUM((CJ25+DE25))</f>
        <v>0</v>
      </c>
      <c r="DR25" s="76">
        <f t="shared" ref="DR25:DR38" si="151">SUM(GG25+HB25)</f>
        <v>0</v>
      </c>
      <c r="DS25" s="76" t="e">
        <f>SUM((DQ25/DJ25)-(D22))</f>
        <v>#DIV/0!</v>
      </c>
      <c r="DT25" s="76" t="e">
        <f>SUM((DR25/DJ25)-(D2))</f>
        <v>#DIV/0!</v>
      </c>
      <c r="DU25" s="77" t="e">
        <f t="shared" ref="DU25:DU38" si="152">SUM(DS25-DT25)</f>
        <v>#DIV/0!</v>
      </c>
      <c r="DW25" s="41" t="str">
        <f>IF(E25="J",SUM((E40)-(E20)),"")</f>
        <v/>
      </c>
      <c r="DX25" s="39" t="str">
        <f t="shared" ref="DX25:EP25" si="153">IF(F25="J",SUM((F40)-(F20)),"")</f>
        <v/>
      </c>
      <c r="DY25" s="39" t="str">
        <f t="shared" si="153"/>
        <v/>
      </c>
      <c r="DZ25" s="39" t="str">
        <f t="shared" si="153"/>
        <v/>
      </c>
      <c r="EA25" s="39" t="str">
        <f t="shared" si="153"/>
        <v/>
      </c>
      <c r="EB25" s="39" t="str">
        <f t="shared" si="153"/>
        <v/>
      </c>
      <c r="EC25" s="39" t="str">
        <f t="shared" si="153"/>
        <v/>
      </c>
      <c r="ED25" s="39" t="str">
        <f t="shared" si="153"/>
        <v/>
      </c>
      <c r="EE25" s="39" t="str">
        <f t="shared" si="153"/>
        <v/>
      </c>
      <c r="EF25" s="39" t="str">
        <f t="shared" si="153"/>
        <v/>
      </c>
      <c r="EG25" s="39" t="str">
        <f t="shared" si="153"/>
        <v/>
      </c>
      <c r="EH25" s="39" t="str">
        <f t="shared" si="153"/>
        <v/>
      </c>
      <c r="EI25" s="39" t="str">
        <f t="shared" si="153"/>
        <v/>
      </c>
      <c r="EJ25" s="39" t="str">
        <f t="shared" si="153"/>
        <v/>
      </c>
      <c r="EK25" s="39" t="str">
        <f t="shared" si="153"/>
        <v/>
      </c>
      <c r="EL25" s="39" t="str">
        <f t="shared" si="153"/>
        <v/>
      </c>
      <c r="EM25" s="39" t="str">
        <f t="shared" si="153"/>
        <v/>
      </c>
      <c r="EN25" s="39" t="str">
        <f t="shared" si="153"/>
        <v/>
      </c>
      <c r="EO25" s="39" t="str">
        <f t="shared" si="153"/>
        <v/>
      </c>
      <c r="EP25" s="40" t="str">
        <f t="shared" si="153"/>
        <v/>
      </c>
      <c r="EQ25" s="47">
        <f t="shared" ref="EQ25:EQ38" si="154">SUM(DW25:EP25)</f>
        <v>0</v>
      </c>
      <c r="ER25" s="41" t="str">
        <f>IF(E5="LJ",SUM((E40)-(E20)),"")</f>
        <v/>
      </c>
      <c r="ES25" s="39" t="str">
        <f t="shared" ref="ES25:FK25" si="155">IF(F5="LJ",SUM((F40)-(F20)),"")</f>
        <v/>
      </c>
      <c r="ET25" s="39" t="str">
        <f t="shared" si="155"/>
        <v/>
      </c>
      <c r="EU25" s="39" t="str">
        <f t="shared" si="155"/>
        <v/>
      </c>
      <c r="EV25" s="39" t="str">
        <f t="shared" si="155"/>
        <v/>
      </c>
      <c r="EW25" s="39" t="str">
        <f t="shared" si="155"/>
        <v/>
      </c>
      <c r="EX25" s="39" t="str">
        <f t="shared" si="155"/>
        <v/>
      </c>
      <c r="EY25" s="39" t="str">
        <f t="shared" si="155"/>
        <v/>
      </c>
      <c r="EZ25" s="39" t="str">
        <f t="shared" si="155"/>
        <v/>
      </c>
      <c r="FA25" s="39" t="str">
        <f t="shared" si="155"/>
        <v/>
      </c>
      <c r="FB25" s="39" t="str">
        <f t="shared" si="155"/>
        <v/>
      </c>
      <c r="FC25" s="39" t="str">
        <f t="shared" si="155"/>
        <v/>
      </c>
      <c r="FD25" s="39" t="str">
        <f t="shared" si="155"/>
        <v/>
      </c>
      <c r="FE25" s="39" t="str">
        <f t="shared" si="155"/>
        <v/>
      </c>
      <c r="FF25" s="39" t="str">
        <f t="shared" si="155"/>
        <v/>
      </c>
      <c r="FG25" s="39" t="str">
        <f t="shared" si="155"/>
        <v/>
      </c>
      <c r="FH25" s="39" t="str">
        <f t="shared" si="155"/>
        <v/>
      </c>
      <c r="FI25" s="39" t="str">
        <f t="shared" si="155"/>
        <v/>
      </c>
      <c r="FJ25" s="39" t="str">
        <f t="shared" si="155"/>
        <v/>
      </c>
      <c r="FK25" s="40" t="str">
        <f t="shared" si="155"/>
        <v/>
      </c>
      <c r="FL25" s="47">
        <f t="shared" ref="FL25:FL38" si="156">SUM(ER25:FK25)</f>
        <v>0</v>
      </c>
      <c r="FM25" s="41" t="str">
        <f t="shared" ref="FM25:GF25" si="157">IF(E25="B",E20,"")</f>
        <v/>
      </c>
      <c r="FN25" s="39" t="str">
        <f t="shared" si="157"/>
        <v/>
      </c>
      <c r="FO25" s="39" t="str">
        <f t="shared" si="157"/>
        <v/>
      </c>
      <c r="FP25" s="39" t="str">
        <f t="shared" si="157"/>
        <v/>
      </c>
      <c r="FQ25" s="39" t="str">
        <f t="shared" si="157"/>
        <v/>
      </c>
      <c r="FR25" s="39" t="str">
        <f t="shared" si="157"/>
        <v/>
      </c>
      <c r="FS25" s="39" t="str">
        <f t="shared" si="157"/>
        <v/>
      </c>
      <c r="FT25" s="39" t="str">
        <f t="shared" si="157"/>
        <v/>
      </c>
      <c r="FU25" s="39" t="str">
        <f t="shared" si="157"/>
        <v/>
      </c>
      <c r="FV25" s="39" t="str">
        <f t="shared" si="157"/>
        <v/>
      </c>
      <c r="FW25" s="39" t="str">
        <f t="shared" si="157"/>
        <v/>
      </c>
      <c r="FX25" s="50" t="str">
        <f t="shared" si="157"/>
        <v/>
      </c>
      <c r="FY25" s="50" t="str">
        <f t="shared" si="157"/>
        <v/>
      </c>
      <c r="FZ25" s="50" t="str">
        <f t="shared" si="157"/>
        <v/>
      </c>
      <c r="GA25" s="50" t="str">
        <f t="shared" si="157"/>
        <v/>
      </c>
      <c r="GB25" s="50" t="str">
        <f t="shared" si="157"/>
        <v/>
      </c>
      <c r="GC25" s="50" t="str">
        <f t="shared" si="157"/>
        <v/>
      </c>
      <c r="GD25" s="50" t="str">
        <f t="shared" si="157"/>
        <v/>
      </c>
      <c r="GE25" s="50" t="str">
        <f t="shared" si="157"/>
        <v/>
      </c>
      <c r="GF25" s="70" t="str">
        <f t="shared" si="157"/>
        <v/>
      </c>
      <c r="GG25" s="47">
        <f t="shared" ref="GG25:GG38" si="158">SUM(FM25:GF25)</f>
        <v>0</v>
      </c>
      <c r="GH25" s="41" t="str">
        <f t="shared" ref="GH25:HA25" si="159">IF(E25="P",E20,"")</f>
        <v/>
      </c>
      <c r="GI25" s="39" t="str">
        <f t="shared" si="159"/>
        <v/>
      </c>
      <c r="GJ25" s="39" t="str">
        <f t="shared" si="159"/>
        <v/>
      </c>
      <c r="GK25" s="39" t="str">
        <f t="shared" si="159"/>
        <v/>
      </c>
      <c r="GL25" s="39" t="str">
        <f t="shared" si="159"/>
        <v/>
      </c>
      <c r="GM25" s="39" t="str">
        <f t="shared" si="159"/>
        <v/>
      </c>
      <c r="GN25" s="39" t="str">
        <f t="shared" si="159"/>
        <v/>
      </c>
      <c r="GO25" s="39" t="str">
        <f t="shared" si="159"/>
        <v/>
      </c>
      <c r="GP25" s="39" t="str">
        <f t="shared" si="159"/>
        <v/>
      </c>
      <c r="GQ25" s="39" t="str">
        <f t="shared" si="159"/>
        <v/>
      </c>
      <c r="GR25" s="39" t="str">
        <f t="shared" si="159"/>
        <v/>
      </c>
      <c r="GS25" s="50" t="str">
        <f t="shared" si="159"/>
        <v/>
      </c>
      <c r="GT25" s="50" t="str">
        <f t="shared" si="159"/>
        <v/>
      </c>
      <c r="GU25" s="50" t="str">
        <f t="shared" si="159"/>
        <v/>
      </c>
      <c r="GV25" s="50" t="str">
        <f t="shared" si="159"/>
        <v/>
      </c>
      <c r="GW25" s="50" t="str">
        <f t="shared" si="159"/>
        <v/>
      </c>
      <c r="GX25" s="50" t="str">
        <f t="shared" si="159"/>
        <v/>
      </c>
      <c r="GY25" s="50" t="str">
        <f t="shared" si="159"/>
        <v/>
      </c>
      <c r="GZ25" s="50" t="str">
        <f t="shared" si="159"/>
        <v/>
      </c>
      <c r="HA25" s="70" t="str">
        <f t="shared" si="159"/>
        <v/>
      </c>
      <c r="HB25" s="47">
        <f t="shared" ref="HB25:HB38" si="160">SUM(GH25:HA25)</f>
        <v>0</v>
      </c>
    </row>
    <row r="26" spans="1:210" s="2" customFormat="1" ht="21.75" customHeight="1">
      <c r="A26" s="270">
        <f ca="1">('Game Summary'!B26)</f>
        <v>5</v>
      </c>
      <c r="B26" s="604" t="str">
        <f ca="1">('Game Summary'!C26)</f>
        <v>Damsel Distresser</v>
      </c>
      <c r="C26" s="605"/>
      <c r="D26" s="606"/>
      <c r="E26" s="522"/>
      <c r="F26" s="218"/>
      <c r="G26" s="218"/>
      <c r="H26" s="218"/>
      <c r="I26" s="218"/>
      <c r="J26" s="218"/>
      <c r="K26" s="218"/>
      <c r="L26" s="218"/>
      <c r="M26" s="218"/>
      <c r="N26" s="218"/>
      <c r="O26" s="218"/>
      <c r="P26" s="218"/>
      <c r="Q26" s="218"/>
      <c r="R26" s="231"/>
      <c r="S26" s="231"/>
      <c r="T26" s="231"/>
      <c r="U26" s="231"/>
      <c r="V26" s="231"/>
      <c r="W26" s="231"/>
      <c r="X26" s="219"/>
      <c r="Z26" s="41" t="str">
        <f t="shared" ref="Z26:AS26" si="161">IF(E26="J",E40,"")</f>
        <v/>
      </c>
      <c r="AA26" s="39" t="str">
        <f t="shared" si="161"/>
        <v/>
      </c>
      <c r="AB26" s="39" t="str">
        <f t="shared" si="161"/>
        <v/>
      </c>
      <c r="AC26" s="39" t="str">
        <f t="shared" si="161"/>
        <v/>
      </c>
      <c r="AD26" s="39" t="str">
        <f t="shared" si="161"/>
        <v/>
      </c>
      <c r="AE26" s="39" t="str">
        <f t="shared" si="161"/>
        <v/>
      </c>
      <c r="AF26" s="39" t="str">
        <f t="shared" si="161"/>
        <v/>
      </c>
      <c r="AG26" s="39" t="str">
        <f t="shared" si="161"/>
        <v/>
      </c>
      <c r="AH26" s="39" t="str">
        <f t="shared" si="161"/>
        <v/>
      </c>
      <c r="AI26" s="39" t="str">
        <f t="shared" si="161"/>
        <v/>
      </c>
      <c r="AJ26" s="39" t="str">
        <f t="shared" si="161"/>
        <v/>
      </c>
      <c r="AK26" s="50" t="str">
        <f t="shared" si="161"/>
        <v/>
      </c>
      <c r="AL26" s="50" t="str">
        <f t="shared" si="161"/>
        <v/>
      </c>
      <c r="AM26" s="50" t="str">
        <f t="shared" si="161"/>
        <v/>
      </c>
      <c r="AN26" s="50" t="str">
        <f t="shared" si="161"/>
        <v/>
      </c>
      <c r="AO26" s="50" t="str">
        <f t="shared" si="161"/>
        <v/>
      </c>
      <c r="AP26" s="50" t="str">
        <f t="shared" si="161"/>
        <v/>
      </c>
      <c r="AQ26" s="50" t="str">
        <f t="shared" si="161"/>
        <v/>
      </c>
      <c r="AR26" s="50" t="str">
        <f t="shared" si="161"/>
        <v/>
      </c>
      <c r="AS26" s="70" t="str">
        <f t="shared" si="161"/>
        <v/>
      </c>
      <c r="AT26" s="47">
        <f t="shared" si="134"/>
        <v>0</v>
      </c>
      <c r="AU26" s="41" t="str">
        <f t="shared" ref="AU26:BN26" si="162">IF(E26="LJ",E40,"")</f>
        <v/>
      </c>
      <c r="AV26" s="39" t="str">
        <f t="shared" si="162"/>
        <v/>
      </c>
      <c r="AW26" s="39" t="str">
        <f t="shared" si="162"/>
        <v/>
      </c>
      <c r="AX26" s="39" t="str">
        <f t="shared" si="162"/>
        <v/>
      </c>
      <c r="AY26" s="39" t="str">
        <f t="shared" si="162"/>
        <v/>
      </c>
      <c r="AZ26" s="39" t="str">
        <f t="shared" si="162"/>
        <v/>
      </c>
      <c r="BA26" s="39" t="str">
        <f t="shared" si="162"/>
        <v/>
      </c>
      <c r="BB26" s="39" t="str">
        <f t="shared" si="162"/>
        <v/>
      </c>
      <c r="BC26" s="39" t="str">
        <f t="shared" si="162"/>
        <v/>
      </c>
      <c r="BD26" s="39" t="str">
        <f t="shared" si="162"/>
        <v/>
      </c>
      <c r="BE26" s="39" t="str">
        <f t="shared" si="162"/>
        <v/>
      </c>
      <c r="BF26" s="39" t="str">
        <f t="shared" si="162"/>
        <v/>
      </c>
      <c r="BG26" s="39" t="str">
        <f t="shared" si="162"/>
        <v/>
      </c>
      <c r="BH26" s="39" t="str">
        <f t="shared" si="162"/>
        <v/>
      </c>
      <c r="BI26" s="39" t="str">
        <f t="shared" si="162"/>
        <v/>
      </c>
      <c r="BJ26" s="39" t="str">
        <f t="shared" si="162"/>
        <v/>
      </c>
      <c r="BK26" s="39" t="str">
        <f t="shared" si="162"/>
        <v/>
      </c>
      <c r="BL26" s="39" t="str">
        <f t="shared" si="162"/>
        <v/>
      </c>
      <c r="BM26" s="39" t="str">
        <f t="shared" si="162"/>
        <v/>
      </c>
      <c r="BN26" s="40" t="str">
        <f t="shared" si="162"/>
        <v/>
      </c>
      <c r="BO26" s="47">
        <f t="shared" si="136"/>
        <v>0</v>
      </c>
      <c r="BP26" s="41" t="str">
        <f t="shared" ref="BP26:CI26" si="163">IF(E26="B",E40,"")</f>
        <v/>
      </c>
      <c r="BQ26" s="39" t="str">
        <f t="shared" si="163"/>
        <v/>
      </c>
      <c r="BR26" s="39" t="str">
        <f t="shared" si="163"/>
        <v/>
      </c>
      <c r="BS26" s="39" t="str">
        <f t="shared" si="163"/>
        <v/>
      </c>
      <c r="BT26" s="39" t="str">
        <f t="shared" si="163"/>
        <v/>
      </c>
      <c r="BU26" s="39" t="str">
        <f t="shared" si="163"/>
        <v/>
      </c>
      <c r="BV26" s="39" t="str">
        <f t="shared" si="163"/>
        <v/>
      </c>
      <c r="BW26" s="39" t="str">
        <f t="shared" si="163"/>
        <v/>
      </c>
      <c r="BX26" s="39" t="str">
        <f t="shared" si="163"/>
        <v/>
      </c>
      <c r="BY26" s="39" t="str">
        <f t="shared" si="163"/>
        <v/>
      </c>
      <c r="BZ26" s="39" t="str">
        <f t="shared" si="163"/>
        <v/>
      </c>
      <c r="CA26" s="50" t="str">
        <f t="shared" si="163"/>
        <v/>
      </c>
      <c r="CB26" s="50" t="str">
        <f t="shared" si="163"/>
        <v/>
      </c>
      <c r="CC26" s="50" t="str">
        <f t="shared" si="163"/>
        <v/>
      </c>
      <c r="CD26" s="50" t="str">
        <f t="shared" si="163"/>
        <v/>
      </c>
      <c r="CE26" s="50" t="str">
        <f t="shared" si="163"/>
        <v/>
      </c>
      <c r="CF26" s="50" t="str">
        <f t="shared" si="163"/>
        <v/>
      </c>
      <c r="CG26" s="50" t="str">
        <f t="shared" si="163"/>
        <v/>
      </c>
      <c r="CH26" s="50" t="str">
        <f t="shared" si="163"/>
        <v/>
      </c>
      <c r="CI26" s="70" t="str">
        <f t="shared" si="163"/>
        <v/>
      </c>
      <c r="CJ26" s="47">
        <f t="shared" si="138"/>
        <v>0</v>
      </c>
      <c r="CK26" s="41" t="str">
        <f t="shared" ref="CK26:DD26" si="164">IF(E26="P",E40,"")</f>
        <v/>
      </c>
      <c r="CL26" s="39" t="str">
        <f t="shared" si="164"/>
        <v/>
      </c>
      <c r="CM26" s="39" t="str">
        <f t="shared" si="164"/>
        <v/>
      </c>
      <c r="CN26" s="39" t="str">
        <f t="shared" si="164"/>
        <v/>
      </c>
      <c r="CO26" s="39" t="str">
        <f t="shared" si="164"/>
        <v/>
      </c>
      <c r="CP26" s="39" t="str">
        <f t="shared" si="164"/>
        <v/>
      </c>
      <c r="CQ26" s="39" t="str">
        <f t="shared" si="164"/>
        <v/>
      </c>
      <c r="CR26" s="39" t="str">
        <f t="shared" si="164"/>
        <v/>
      </c>
      <c r="CS26" s="39" t="str">
        <f t="shared" si="164"/>
        <v/>
      </c>
      <c r="CT26" s="39" t="str">
        <f t="shared" si="164"/>
        <v/>
      </c>
      <c r="CU26" s="39" t="str">
        <f t="shared" si="164"/>
        <v/>
      </c>
      <c r="CV26" s="39" t="str">
        <f t="shared" si="164"/>
        <v/>
      </c>
      <c r="CW26" s="39" t="str">
        <f t="shared" si="164"/>
        <v/>
      </c>
      <c r="CX26" s="39" t="str">
        <f t="shared" si="164"/>
        <v/>
      </c>
      <c r="CY26" s="39" t="str">
        <f t="shared" si="164"/>
        <v/>
      </c>
      <c r="CZ26" s="39" t="str">
        <f t="shared" si="164"/>
        <v/>
      </c>
      <c r="DA26" s="39" t="str">
        <f t="shared" si="164"/>
        <v/>
      </c>
      <c r="DB26" s="39" t="str">
        <f t="shared" si="164"/>
        <v/>
      </c>
      <c r="DC26" s="39" t="str">
        <f t="shared" si="164"/>
        <v/>
      </c>
      <c r="DD26" s="70" t="str">
        <f t="shared" si="164"/>
        <v/>
      </c>
      <c r="DE26" s="47">
        <f t="shared" si="140"/>
        <v>0</v>
      </c>
      <c r="DG26" s="55">
        <f t="shared" si="141"/>
        <v>0</v>
      </c>
      <c r="DH26" s="50">
        <f t="shared" si="142"/>
        <v>0</v>
      </c>
      <c r="DI26" s="50">
        <f t="shared" si="143"/>
        <v>0</v>
      </c>
      <c r="DJ26" s="51">
        <f t="shared" si="144"/>
        <v>0</v>
      </c>
      <c r="DK26" s="59">
        <f>(SUM(DG26:DI26)/COUNT(E39:X39))</f>
        <v>0</v>
      </c>
      <c r="DL26" s="55">
        <f t="shared" si="145"/>
        <v>0</v>
      </c>
      <c r="DM26" s="66" t="e">
        <f t="shared" si="146"/>
        <v>#DIV/0!</v>
      </c>
      <c r="DN26" s="93">
        <f t="shared" si="147"/>
        <v>0</v>
      </c>
      <c r="DO26" s="67" t="e">
        <f t="shared" si="148"/>
        <v>#DIV/0!</v>
      </c>
      <c r="DP26" s="47">
        <f t="shared" si="149"/>
        <v>0</v>
      </c>
      <c r="DQ26" s="47">
        <f t="shared" si="150"/>
        <v>0</v>
      </c>
      <c r="DR26" s="47">
        <f t="shared" si="151"/>
        <v>0</v>
      </c>
      <c r="DS26" s="47" t="e">
        <f>SUM((DQ26/DJ26)-(D22))</f>
        <v>#DIV/0!</v>
      </c>
      <c r="DT26" s="47" t="e">
        <f>SUM((DR26/DJ26)-(D2))</f>
        <v>#DIV/0!</v>
      </c>
      <c r="DU26" s="78" t="e">
        <f t="shared" si="152"/>
        <v>#DIV/0!</v>
      </c>
      <c r="DW26" s="41" t="str">
        <f>IF(E26="J",SUM((E40)-(E20)),"")</f>
        <v/>
      </c>
      <c r="DX26" s="39" t="str">
        <f t="shared" ref="DX26:EP26" si="165">IF(F26="J",SUM((F40)-(F20)),"")</f>
        <v/>
      </c>
      <c r="DY26" s="39" t="str">
        <f t="shared" si="165"/>
        <v/>
      </c>
      <c r="DZ26" s="39" t="str">
        <f t="shared" si="165"/>
        <v/>
      </c>
      <c r="EA26" s="39" t="str">
        <f t="shared" si="165"/>
        <v/>
      </c>
      <c r="EB26" s="39" t="str">
        <f t="shared" si="165"/>
        <v/>
      </c>
      <c r="EC26" s="39" t="str">
        <f t="shared" si="165"/>
        <v/>
      </c>
      <c r="ED26" s="39" t="str">
        <f t="shared" si="165"/>
        <v/>
      </c>
      <c r="EE26" s="39" t="str">
        <f t="shared" si="165"/>
        <v/>
      </c>
      <c r="EF26" s="39" t="str">
        <f t="shared" si="165"/>
        <v/>
      </c>
      <c r="EG26" s="39" t="str">
        <f t="shared" si="165"/>
        <v/>
      </c>
      <c r="EH26" s="39" t="str">
        <f t="shared" si="165"/>
        <v/>
      </c>
      <c r="EI26" s="39" t="str">
        <f t="shared" si="165"/>
        <v/>
      </c>
      <c r="EJ26" s="39" t="str">
        <f t="shared" si="165"/>
        <v/>
      </c>
      <c r="EK26" s="39" t="str">
        <f t="shared" si="165"/>
        <v/>
      </c>
      <c r="EL26" s="39" t="str">
        <f t="shared" si="165"/>
        <v/>
      </c>
      <c r="EM26" s="39" t="str">
        <f t="shared" si="165"/>
        <v/>
      </c>
      <c r="EN26" s="39" t="str">
        <f t="shared" si="165"/>
        <v/>
      </c>
      <c r="EO26" s="39" t="str">
        <f t="shared" si="165"/>
        <v/>
      </c>
      <c r="EP26" s="40" t="str">
        <f t="shared" si="165"/>
        <v/>
      </c>
      <c r="EQ26" s="47">
        <f t="shared" si="154"/>
        <v>0</v>
      </c>
      <c r="ER26" s="41" t="str">
        <f>IF(E26="LJ",SUM((E40)-(E20)),"")</f>
        <v/>
      </c>
      <c r="ES26" s="39" t="str">
        <f t="shared" ref="ES26:FK26" si="166">IF(F26="LJ",SUM((F40)-(F20)),"")</f>
        <v/>
      </c>
      <c r="ET26" s="39" t="str">
        <f t="shared" si="166"/>
        <v/>
      </c>
      <c r="EU26" s="39" t="str">
        <f t="shared" si="166"/>
        <v/>
      </c>
      <c r="EV26" s="39" t="str">
        <f t="shared" si="166"/>
        <v/>
      </c>
      <c r="EW26" s="39" t="str">
        <f t="shared" si="166"/>
        <v/>
      </c>
      <c r="EX26" s="39" t="str">
        <f t="shared" si="166"/>
        <v/>
      </c>
      <c r="EY26" s="39" t="str">
        <f t="shared" si="166"/>
        <v/>
      </c>
      <c r="EZ26" s="39" t="str">
        <f t="shared" si="166"/>
        <v/>
      </c>
      <c r="FA26" s="39" t="str">
        <f t="shared" si="166"/>
        <v/>
      </c>
      <c r="FB26" s="39" t="str">
        <f t="shared" si="166"/>
        <v/>
      </c>
      <c r="FC26" s="39" t="str">
        <f t="shared" si="166"/>
        <v/>
      </c>
      <c r="FD26" s="39" t="str">
        <f t="shared" si="166"/>
        <v/>
      </c>
      <c r="FE26" s="39" t="str">
        <f t="shared" si="166"/>
        <v/>
      </c>
      <c r="FF26" s="39" t="str">
        <f t="shared" si="166"/>
        <v/>
      </c>
      <c r="FG26" s="39" t="str">
        <f t="shared" si="166"/>
        <v/>
      </c>
      <c r="FH26" s="39" t="str">
        <f t="shared" si="166"/>
        <v/>
      </c>
      <c r="FI26" s="39" t="str">
        <f t="shared" si="166"/>
        <v/>
      </c>
      <c r="FJ26" s="39" t="str">
        <f t="shared" si="166"/>
        <v/>
      </c>
      <c r="FK26" s="40" t="str">
        <f t="shared" si="166"/>
        <v/>
      </c>
      <c r="FL26" s="47">
        <f t="shared" si="156"/>
        <v>0</v>
      </c>
      <c r="FM26" s="41" t="str">
        <f t="shared" ref="FM26:GF26" si="167">IF(E26="B",E20,"")</f>
        <v/>
      </c>
      <c r="FN26" s="39" t="str">
        <f t="shared" si="167"/>
        <v/>
      </c>
      <c r="FO26" s="39" t="str">
        <f t="shared" si="167"/>
        <v/>
      </c>
      <c r="FP26" s="39" t="str">
        <f t="shared" si="167"/>
        <v/>
      </c>
      <c r="FQ26" s="39" t="str">
        <f t="shared" si="167"/>
        <v/>
      </c>
      <c r="FR26" s="39" t="str">
        <f t="shared" si="167"/>
        <v/>
      </c>
      <c r="FS26" s="39" t="str">
        <f t="shared" si="167"/>
        <v/>
      </c>
      <c r="FT26" s="39" t="str">
        <f t="shared" si="167"/>
        <v/>
      </c>
      <c r="FU26" s="39" t="str">
        <f t="shared" si="167"/>
        <v/>
      </c>
      <c r="FV26" s="39" t="str">
        <f t="shared" si="167"/>
        <v/>
      </c>
      <c r="FW26" s="39" t="str">
        <f t="shared" si="167"/>
        <v/>
      </c>
      <c r="FX26" s="50" t="str">
        <f t="shared" si="167"/>
        <v/>
      </c>
      <c r="FY26" s="50" t="str">
        <f t="shared" si="167"/>
        <v/>
      </c>
      <c r="FZ26" s="50" t="str">
        <f t="shared" si="167"/>
        <v/>
      </c>
      <c r="GA26" s="50" t="str">
        <f t="shared" si="167"/>
        <v/>
      </c>
      <c r="GB26" s="50" t="str">
        <f t="shared" si="167"/>
        <v/>
      </c>
      <c r="GC26" s="50" t="str">
        <f t="shared" si="167"/>
        <v/>
      </c>
      <c r="GD26" s="50" t="str">
        <f t="shared" si="167"/>
        <v/>
      </c>
      <c r="GE26" s="50" t="str">
        <f t="shared" si="167"/>
        <v/>
      </c>
      <c r="GF26" s="70" t="str">
        <f t="shared" si="167"/>
        <v/>
      </c>
      <c r="GG26" s="47">
        <f t="shared" si="158"/>
        <v>0</v>
      </c>
      <c r="GH26" s="41" t="str">
        <f t="shared" ref="GH26:HA26" si="168">IF(E26="P",E20,"")</f>
        <v/>
      </c>
      <c r="GI26" s="39" t="str">
        <f t="shared" si="168"/>
        <v/>
      </c>
      <c r="GJ26" s="39" t="str">
        <f t="shared" si="168"/>
        <v/>
      </c>
      <c r="GK26" s="39" t="str">
        <f t="shared" si="168"/>
        <v/>
      </c>
      <c r="GL26" s="39" t="str">
        <f t="shared" si="168"/>
        <v/>
      </c>
      <c r="GM26" s="39" t="str">
        <f t="shared" si="168"/>
        <v/>
      </c>
      <c r="GN26" s="39" t="str">
        <f t="shared" si="168"/>
        <v/>
      </c>
      <c r="GO26" s="39" t="str">
        <f t="shared" si="168"/>
        <v/>
      </c>
      <c r="GP26" s="39" t="str">
        <f t="shared" si="168"/>
        <v/>
      </c>
      <c r="GQ26" s="39" t="str">
        <f t="shared" si="168"/>
        <v/>
      </c>
      <c r="GR26" s="39" t="str">
        <f t="shared" si="168"/>
        <v/>
      </c>
      <c r="GS26" s="50" t="str">
        <f t="shared" si="168"/>
        <v/>
      </c>
      <c r="GT26" s="50" t="str">
        <f t="shared" si="168"/>
        <v/>
      </c>
      <c r="GU26" s="50" t="str">
        <f t="shared" si="168"/>
        <v/>
      </c>
      <c r="GV26" s="50" t="str">
        <f t="shared" si="168"/>
        <v/>
      </c>
      <c r="GW26" s="50" t="str">
        <f t="shared" si="168"/>
        <v/>
      </c>
      <c r="GX26" s="50" t="str">
        <f t="shared" si="168"/>
        <v/>
      </c>
      <c r="GY26" s="50" t="str">
        <f t="shared" si="168"/>
        <v/>
      </c>
      <c r="GZ26" s="50" t="str">
        <f t="shared" si="168"/>
        <v/>
      </c>
      <c r="HA26" s="70" t="str">
        <f t="shared" si="168"/>
        <v/>
      </c>
      <c r="HB26" s="47">
        <f t="shared" si="160"/>
        <v>0</v>
      </c>
    </row>
    <row r="27" spans="1:210" s="2" customFormat="1" ht="21.75" customHeight="1">
      <c r="A27" s="270">
        <f ca="1">('Game Summary'!B27)</f>
        <v>23</v>
      </c>
      <c r="B27" s="604" t="str">
        <f ca="1">('Game Summary'!C27)</f>
        <v>Ima Wrecker</v>
      </c>
      <c r="C27" s="605"/>
      <c r="D27" s="606"/>
      <c r="E27" s="522"/>
      <c r="F27" s="218"/>
      <c r="G27" s="218"/>
      <c r="H27" s="218"/>
      <c r="I27" s="218"/>
      <c r="J27" s="218"/>
      <c r="K27" s="218"/>
      <c r="L27" s="218"/>
      <c r="M27" s="218"/>
      <c r="N27" s="218"/>
      <c r="O27" s="218"/>
      <c r="P27" s="218"/>
      <c r="Q27" s="218"/>
      <c r="R27" s="231"/>
      <c r="S27" s="231"/>
      <c r="T27" s="231"/>
      <c r="U27" s="231"/>
      <c r="V27" s="231"/>
      <c r="W27" s="231"/>
      <c r="X27" s="219"/>
      <c r="Z27" s="41" t="str">
        <f t="shared" ref="Z27:AS27" si="169">IF(E27="J",E40,"")</f>
        <v/>
      </c>
      <c r="AA27" s="39" t="str">
        <f t="shared" si="169"/>
        <v/>
      </c>
      <c r="AB27" s="39" t="str">
        <f t="shared" si="169"/>
        <v/>
      </c>
      <c r="AC27" s="39" t="str">
        <f t="shared" si="169"/>
        <v/>
      </c>
      <c r="AD27" s="39" t="str">
        <f t="shared" si="169"/>
        <v/>
      </c>
      <c r="AE27" s="39" t="str">
        <f t="shared" si="169"/>
        <v/>
      </c>
      <c r="AF27" s="39" t="str">
        <f t="shared" si="169"/>
        <v/>
      </c>
      <c r="AG27" s="39" t="str">
        <f t="shared" si="169"/>
        <v/>
      </c>
      <c r="AH27" s="39" t="str">
        <f t="shared" si="169"/>
        <v/>
      </c>
      <c r="AI27" s="39" t="str">
        <f t="shared" si="169"/>
        <v/>
      </c>
      <c r="AJ27" s="39" t="str">
        <f t="shared" si="169"/>
        <v/>
      </c>
      <c r="AK27" s="50" t="str">
        <f t="shared" si="169"/>
        <v/>
      </c>
      <c r="AL27" s="50" t="str">
        <f t="shared" si="169"/>
        <v/>
      </c>
      <c r="AM27" s="50" t="str">
        <f t="shared" si="169"/>
        <v/>
      </c>
      <c r="AN27" s="50" t="str">
        <f t="shared" si="169"/>
        <v/>
      </c>
      <c r="AO27" s="50" t="str">
        <f t="shared" si="169"/>
        <v/>
      </c>
      <c r="AP27" s="50" t="str">
        <f t="shared" si="169"/>
        <v/>
      </c>
      <c r="AQ27" s="50" t="str">
        <f t="shared" si="169"/>
        <v/>
      </c>
      <c r="AR27" s="50" t="str">
        <f t="shared" si="169"/>
        <v/>
      </c>
      <c r="AS27" s="70" t="str">
        <f t="shared" si="169"/>
        <v/>
      </c>
      <c r="AT27" s="47">
        <f t="shared" si="134"/>
        <v>0</v>
      </c>
      <c r="AU27" s="41" t="str">
        <f t="shared" ref="AU27:BN27" si="170">IF(E27="LJ",E40,"")</f>
        <v/>
      </c>
      <c r="AV27" s="39" t="str">
        <f t="shared" si="170"/>
        <v/>
      </c>
      <c r="AW27" s="39" t="str">
        <f t="shared" si="170"/>
        <v/>
      </c>
      <c r="AX27" s="39" t="str">
        <f t="shared" si="170"/>
        <v/>
      </c>
      <c r="AY27" s="39" t="str">
        <f t="shared" si="170"/>
        <v/>
      </c>
      <c r="AZ27" s="39" t="str">
        <f t="shared" si="170"/>
        <v/>
      </c>
      <c r="BA27" s="39" t="str">
        <f t="shared" si="170"/>
        <v/>
      </c>
      <c r="BB27" s="39" t="str">
        <f t="shared" si="170"/>
        <v/>
      </c>
      <c r="BC27" s="39" t="str">
        <f t="shared" si="170"/>
        <v/>
      </c>
      <c r="BD27" s="39" t="str">
        <f t="shared" si="170"/>
        <v/>
      </c>
      <c r="BE27" s="39" t="str">
        <f t="shared" si="170"/>
        <v/>
      </c>
      <c r="BF27" s="39" t="str">
        <f t="shared" si="170"/>
        <v/>
      </c>
      <c r="BG27" s="39" t="str">
        <f t="shared" si="170"/>
        <v/>
      </c>
      <c r="BH27" s="39" t="str">
        <f t="shared" si="170"/>
        <v/>
      </c>
      <c r="BI27" s="39" t="str">
        <f t="shared" si="170"/>
        <v/>
      </c>
      <c r="BJ27" s="39" t="str">
        <f t="shared" si="170"/>
        <v/>
      </c>
      <c r="BK27" s="39" t="str">
        <f t="shared" si="170"/>
        <v/>
      </c>
      <c r="BL27" s="39" t="str">
        <f t="shared" si="170"/>
        <v/>
      </c>
      <c r="BM27" s="39" t="str">
        <f t="shared" si="170"/>
        <v/>
      </c>
      <c r="BN27" s="40" t="str">
        <f t="shared" si="170"/>
        <v/>
      </c>
      <c r="BO27" s="47">
        <f t="shared" si="136"/>
        <v>0</v>
      </c>
      <c r="BP27" s="41" t="str">
        <f t="shared" ref="BP27:CI27" si="171">IF(E27="B",E40,"")</f>
        <v/>
      </c>
      <c r="BQ27" s="39" t="str">
        <f t="shared" si="171"/>
        <v/>
      </c>
      <c r="BR27" s="39" t="str">
        <f t="shared" si="171"/>
        <v/>
      </c>
      <c r="BS27" s="39" t="str">
        <f t="shared" si="171"/>
        <v/>
      </c>
      <c r="BT27" s="39" t="str">
        <f t="shared" si="171"/>
        <v/>
      </c>
      <c r="BU27" s="39" t="str">
        <f t="shared" si="171"/>
        <v/>
      </c>
      <c r="BV27" s="39" t="str">
        <f t="shared" si="171"/>
        <v/>
      </c>
      <c r="BW27" s="39" t="str">
        <f t="shared" si="171"/>
        <v/>
      </c>
      <c r="BX27" s="39" t="str">
        <f t="shared" si="171"/>
        <v/>
      </c>
      <c r="BY27" s="39" t="str">
        <f t="shared" si="171"/>
        <v/>
      </c>
      <c r="BZ27" s="39" t="str">
        <f t="shared" si="171"/>
        <v/>
      </c>
      <c r="CA27" s="50" t="str">
        <f t="shared" si="171"/>
        <v/>
      </c>
      <c r="CB27" s="50" t="str">
        <f t="shared" si="171"/>
        <v/>
      </c>
      <c r="CC27" s="50" t="str">
        <f t="shared" si="171"/>
        <v/>
      </c>
      <c r="CD27" s="50" t="str">
        <f t="shared" si="171"/>
        <v/>
      </c>
      <c r="CE27" s="50" t="str">
        <f t="shared" si="171"/>
        <v/>
      </c>
      <c r="CF27" s="50" t="str">
        <f t="shared" si="171"/>
        <v/>
      </c>
      <c r="CG27" s="50" t="str">
        <f t="shared" si="171"/>
        <v/>
      </c>
      <c r="CH27" s="50" t="str">
        <f t="shared" si="171"/>
        <v/>
      </c>
      <c r="CI27" s="70" t="str">
        <f t="shared" si="171"/>
        <v/>
      </c>
      <c r="CJ27" s="47">
        <f t="shared" si="138"/>
        <v>0</v>
      </c>
      <c r="CK27" s="41" t="str">
        <f t="shared" ref="CK27:DD27" si="172">IF(E27="P",E40,"")</f>
        <v/>
      </c>
      <c r="CL27" s="39" t="str">
        <f t="shared" si="172"/>
        <v/>
      </c>
      <c r="CM27" s="39" t="str">
        <f t="shared" si="172"/>
        <v/>
      </c>
      <c r="CN27" s="39" t="str">
        <f t="shared" si="172"/>
        <v/>
      </c>
      <c r="CO27" s="39" t="str">
        <f t="shared" si="172"/>
        <v/>
      </c>
      <c r="CP27" s="39" t="str">
        <f t="shared" si="172"/>
        <v/>
      </c>
      <c r="CQ27" s="39" t="str">
        <f t="shared" si="172"/>
        <v/>
      </c>
      <c r="CR27" s="39" t="str">
        <f t="shared" si="172"/>
        <v/>
      </c>
      <c r="CS27" s="39" t="str">
        <f t="shared" si="172"/>
        <v/>
      </c>
      <c r="CT27" s="39" t="str">
        <f t="shared" si="172"/>
        <v/>
      </c>
      <c r="CU27" s="39" t="str">
        <f t="shared" si="172"/>
        <v/>
      </c>
      <c r="CV27" s="39" t="str">
        <f t="shared" si="172"/>
        <v/>
      </c>
      <c r="CW27" s="39" t="str">
        <f t="shared" si="172"/>
        <v/>
      </c>
      <c r="CX27" s="39" t="str">
        <f t="shared" si="172"/>
        <v/>
      </c>
      <c r="CY27" s="39" t="str">
        <f t="shared" si="172"/>
        <v/>
      </c>
      <c r="CZ27" s="39" t="str">
        <f t="shared" si="172"/>
        <v/>
      </c>
      <c r="DA27" s="39" t="str">
        <f t="shared" si="172"/>
        <v/>
      </c>
      <c r="DB27" s="39" t="str">
        <f t="shared" si="172"/>
        <v/>
      </c>
      <c r="DC27" s="39" t="str">
        <f t="shared" si="172"/>
        <v/>
      </c>
      <c r="DD27" s="70" t="str">
        <f t="shared" si="172"/>
        <v/>
      </c>
      <c r="DE27" s="47">
        <f t="shared" si="140"/>
        <v>0</v>
      </c>
      <c r="DG27" s="55">
        <f t="shared" si="141"/>
        <v>0</v>
      </c>
      <c r="DH27" s="50">
        <f t="shared" si="142"/>
        <v>0</v>
      </c>
      <c r="DI27" s="50">
        <f t="shared" si="143"/>
        <v>0</v>
      </c>
      <c r="DJ27" s="51">
        <f t="shared" si="144"/>
        <v>0</v>
      </c>
      <c r="DK27" s="59">
        <f>(SUM(DG27:DI27)/COUNT(E39:X39))</f>
        <v>0</v>
      </c>
      <c r="DL27" s="55">
        <f t="shared" si="145"/>
        <v>0</v>
      </c>
      <c r="DM27" s="66" t="e">
        <f t="shared" si="146"/>
        <v>#DIV/0!</v>
      </c>
      <c r="DN27" s="93">
        <f t="shared" si="147"/>
        <v>0</v>
      </c>
      <c r="DO27" s="67" t="e">
        <f t="shared" si="148"/>
        <v>#DIV/0!</v>
      </c>
      <c r="DP27" s="47">
        <f t="shared" si="149"/>
        <v>0</v>
      </c>
      <c r="DQ27" s="47">
        <f t="shared" si="150"/>
        <v>0</v>
      </c>
      <c r="DR27" s="47">
        <f t="shared" si="151"/>
        <v>0</v>
      </c>
      <c r="DS27" s="47" t="e">
        <f>SUM((DQ27/DJ27)-(D22))</f>
        <v>#DIV/0!</v>
      </c>
      <c r="DT27" s="47" t="e">
        <f>SUM((DR27/DJ27)-(D2))</f>
        <v>#DIV/0!</v>
      </c>
      <c r="DU27" s="78" t="e">
        <f t="shared" si="152"/>
        <v>#DIV/0!</v>
      </c>
      <c r="DW27" s="41" t="str">
        <f>IF(E27="J",SUM((E40)-(E20)),"")</f>
        <v/>
      </c>
      <c r="DX27" s="39" t="str">
        <f t="shared" ref="DX27:EP27" si="173">IF(F27="J",SUM((F40)-(F20)),"")</f>
        <v/>
      </c>
      <c r="DY27" s="39" t="str">
        <f t="shared" si="173"/>
        <v/>
      </c>
      <c r="DZ27" s="39" t="str">
        <f t="shared" si="173"/>
        <v/>
      </c>
      <c r="EA27" s="39" t="str">
        <f t="shared" si="173"/>
        <v/>
      </c>
      <c r="EB27" s="39" t="str">
        <f t="shared" si="173"/>
        <v/>
      </c>
      <c r="EC27" s="39" t="str">
        <f t="shared" si="173"/>
        <v/>
      </c>
      <c r="ED27" s="39" t="str">
        <f t="shared" si="173"/>
        <v/>
      </c>
      <c r="EE27" s="39" t="str">
        <f t="shared" si="173"/>
        <v/>
      </c>
      <c r="EF27" s="39" t="str">
        <f t="shared" si="173"/>
        <v/>
      </c>
      <c r="EG27" s="39" t="str">
        <f t="shared" si="173"/>
        <v/>
      </c>
      <c r="EH27" s="39" t="str">
        <f t="shared" si="173"/>
        <v/>
      </c>
      <c r="EI27" s="39" t="str">
        <f t="shared" si="173"/>
        <v/>
      </c>
      <c r="EJ27" s="39" t="str">
        <f t="shared" si="173"/>
        <v/>
      </c>
      <c r="EK27" s="39" t="str">
        <f t="shared" si="173"/>
        <v/>
      </c>
      <c r="EL27" s="39" t="str">
        <f t="shared" si="173"/>
        <v/>
      </c>
      <c r="EM27" s="39" t="str">
        <f t="shared" si="173"/>
        <v/>
      </c>
      <c r="EN27" s="39" t="str">
        <f t="shared" si="173"/>
        <v/>
      </c>
      <c r="EO27" s="39" t="str">
        <f t="shared" si="173"/>
        <v/>
      </c>
      <c r="EP27" s="40" t="str">
        <f t="shared" si="173"/>
        <v/>
      </c>
      <c r="EQ27" s="47">
        <f t="shared" si="154"/>
        <v>0</v>
      </c>
      <c r="ER27" s="41" t="str">
        <f>IF(E27="LJ",SUM((E40)-(E20)),"")</f>
        <v/>
      </c>
      <c r="ES27" s="39" t="str">
        <f t="shared" ref="ES27:FK27" si="174">IF(F27="LJ",SUM((F40)-(F20)),"")</f>
        <v/>
      </c>
      <c r="ET27" s="39" t="str">
        <f t="shared" si="174"/>
        <v/>
      </c>
      <c r="EU27" s="39" t="str">
        <f t="shared" si="174"/>
        <v/>
      </c>
      <c r="EV27" s="39" t="str">
        <f t="shared" si="174"/>
        <v/>
      </c>
      <c r="EW27" s="39" t="str">
        <f t="shared" si="174"/>
        <v/>
      </c>
      <c r="EX27" s="39" t="str">
        <f t="shared" si="174"/>
        <v/>
      </c>
      <c r="EY27" s="39" t="str">
        <f t="shared" si="174"/>
        <v/>
      </c>
      <c r="EZ27" s="39" t="str">
        <f t="shared" si="174"/>
        <v/>
      </c>
      <c r="FA27" s="39" t="str">
        <f t="shared" si="174"/>
        <v/>
      </c>
      <c r="FB27" s="39" t="str">
        <f t="shared" si="174"/>
        <v/>
      </c>
      <c r="FC27" s="39" t="str">
        <f t="shared" si="174"/>
        <v/>
      </c>
      <c r="FD27" s="39" t="str">
        <f t="shared" si="174"/>
        <v/>
      </c>
      <c r="FE27" s="39" t="str">
        <f t="shared" si="174"/>
        <v/>
      </c>
      <c r="FF27" s="39" t="str">
        <f t="shared" si="174"/>
        <v/>
      </c>
      <c r="FG27" s="39" t="str">
        <f t="shared" si="174"/>
        <v/>
      </c>
      <c r="FH27" s="39" t="str">
        <f t="shared" si="174"/>
        <v/>
      </c>
      <c r="FI27" s="39" t="str">
        <f t="shared" si="174"/>
        <v/>
      </c>
      <c r="FJ27" s="39" t="str">
        <f t="shared" si="174"/>
        <v/>
      </c>
      <c r="FK27" s="40" t="str">
        <f t="shared" si="174"/>
        <v/>
      </c>
      <c r="FL27" s="47">
        <f t="shared" si="156"/>
        <v>0</v>
      </c>
      <c r="FM27" s="41" t="str">
        <f t="shared" ref="FM27:GF27" si="175">IF(E27="B",E20,"")</f>
        <v/>
      </c>
      <c r="FN27" s="39" t="str">
        <f t="shared" si="175"/>
        <v/>
      </c>
      <c r="FO27" s="39" t="str">
        <f t="shared" si="175"/>
        <v/>
      </c>
      <c r="FP27" s="39" t="str">
        <f t="shared" si="175"/>
        <v/>
      </c>
      <c r="FQ27" s="39" t="str">
        <f t="shared" si="175"/>
        <v/>
      </c>
      <c r="FR27" s="39" t="str">
        <f t="shared" si="175"/>
        <v/>
      </c>
      <c r="FS27" s="39" t="str">
        <f t="shared" si="175"/>
        <v/>
      </c>
      <c r="FT27" s="39" t="str">
        <f t="shared" si="175"/>
        <v/>
      </c>
      <c r="FU27" s="39" t="str">
        <f t="shared" si="175"/>
        <v/>
      </c>
      <c r="FV27" s="39" t="str">
        <f t="shared" si="175"/>
        <v/>
      </c>
      <c r="FW27" s="39" t="str">
        <f t="shared" si="175"/>
        <v/>
      </c>
      <c r="FX27" s="50" t="str">
        <f t="shared" si="175"/>
        <v/>
      </c>
      <c r="FY27" s="50" t="str">
        <f t="shared" si="175"/>
        <v/>
      </c>
      <c r="FZ27" s="50" t="str">
        <f t="shared" si="175"/>
        <v/>
      </c>
      <c r="GA27" s="50" t="str">
        <f t="shared" si="175"/>
        <v/>
      </c>
      <c r="GB27" s="50" t="str">
        <f t="shared" si="175"/>
        <v/>
      </c>
      <c r="GC27" s="50" t="str">
        <f t="shared" si="175"/>
        <v/>
      </c>
      <c r="GD27" s="50" t="str">
        <f t="shared" si="175"/>
        <v/>
      </c>
      <c r="GE27" s="50" t="str">
        <f t="shared" si="175"/>
        <v/>
      </c>
      <c r="GF27" s="70" t="str">
        <f t="shared" si="175"/>
        <v/>
      </c>
      <c r="GG27" s="47">
        <f t="shared" si="158"/>
        <v>0</v>
      </c>
      <c r="GH27" s="41" t="str">
        <f t="shared" ref="GH27:HA27" si="176">IF(E27="P",E20,"")</f>
        <v/>
      </c>
      <c r="GI27" s="39" t="str">
        <f t="shared" si="176"/>
        <v/>
      </c>
      <c r="GJ27" s="39" t="str">
        <f t="shared" si="176"/>
        <v/>
      </c>
      <c r="GK27" s="39" t="str">
        <f t="shared" si="176"/>
        <v/>
      </c>
      <c r="GL27" s="39" t="str">
        <f t="shared" si="176"/>
        <v/>
      </c>
      <c r="GM27" s="39" t="str">
        <f t="shared" si="176"/>
        <v/>
      </c>
      <c r="GN27" s="39" t="str">
        <f t="shared" si="176"/>
        <v/>
      </c>
      <c r="GO27" s="39" t="str">
        <f t="shared" si="176"/>
        <v/>
      </c>
      <c r="GP27" s="39" t="str">
        <f t="shared" si="176"/>
        <v/>
      </c>
      <c r="GQ27" s="39" t="str">
        <f t="shared" si="176"/>
        <v/>
      </c>
      <c r="GR27" s="39" t="str">
        <f t="shared" si="176"/>
        <v/>
      </c>
      <c r="GS27" s="50" t="str">
        <f t="shared" si="176"/>
        <v/>
      </c>
      <c r="GT27" s="50" t="str">
        <f t="shared" si="176"/>
        <v/>
      </c>
      <c r="GU27" s="50" t="str">
        <f t="shared" si="176"/>
        <v/>
      </c>
      <c r="GV27" s="50" t="str">
        <f t="shared" si="176"/>
        <v/>
      </c>
      <c r="GW27" s="50" t="str">
        <f t="shared" si="176"/>
        <v/>
      </c>
      <c r="GX27" s="50" t="str">
        <f t="shared" si="176"/>
        <v/>
      </c>
      <c r="GY27" s="50" t="str">
        <f t="shared" si="176"/>
        <v/>
      </c>
      <c r="GZ27" s="50" t="str">
        <f t="shared" si="176"/>
        <v/>
      </c>
      <c r="HA27" s="70" t="str">
        <f t="shared" si="176"/>
        <v/>
      </c>
      <c r="HB27" s="47">
        <f t="shared" si="160"/>
        <v>0</v>
      </c>
    </row>
    <row r="28" spans="1:210" s="2" customFormat="1" ht="21.75" customHeight="1">
      <c r="A28" s="270">
        <f ca="1">('Game Summary'!B28)</f>
        <v>31</v>
      </c>
      <c r="B28" s="604" t="str">
        <f ca="1">('Game Summary'!C28)</f>
        <v>Whiskey Soured</v>
      </c>
      <c r="C28" s="605"/>
      <c r="D28" s="606"/>
      <c r="E28" s="522"/>
      <c r="F28" s="218"/>
      <c r="G28" s="218"/>
      <c r="H28" s="218"/>
      <c r="I28" s="218"/>
      <c r="J28" s="218"/>
      <c r="K28" s="218"/>
      <c r="L28" s="218"/>
      <c r="M28" s="218"/>
      <c r="N28" s="218"/>
      <c r="O28" s="218"/>
      <c r="P28" s="218"/>
      <c r="Q28" s="218"/>
      <c r="R28" s="231"/>
      <c r="S28" s="231"/>
      <c r="T28" s="231"/>
      <c r="U28" s="231"/>
      <c r="V28" s="231"/>
      <c r="W28" s="231"/>
      <c r="X28" s="219"/>
      <c r="Z28" s="41" t="str">
        <f t="shared" ref="Z28:AS28" si="177">IF(E28="J",E40,"")</f>
        <v/>
      </c>
      <c r="AA28" s="39" t="str">
        <f t="shared" si="177"/>
        <v/>
      </c>
      <c r="AB28" s="39" t="str">
        <f t="shared" si="177"/>
        <v/>
      </c>
      <c r="AC28" s="39" t="str">
        <f t="shared" si="177"/>
        <v/>
      </c>
      <c r="AD28" s="39" t="str">
        <f t="shared" si="177"/>
        <v/>
      </c>
      <c r="AE28" s="39" t="str">
        <f t="shared" si="177"/>
        <v/>
      </c>
      <c r="AF28" s="39" t="str">
        <f t="shared" si="177"/>
        <v/>
      </c>
      <c r="AG28" s="39" t="str">
        <f t="shared" si="177"/>
        <v/>
      </c>
      <c r="AH28" s="39" t="str">
        <f t="shared" si="177"/>
        <v/>
      </c>
      <c r="AI28" s="39" t="str">
        <f t="shared" si="177"/>
        <v/>
      </c>
      <c r="AJ28" s="39" t="str">
        <f t="shared" si="177"/>
        <v/>
      </c>
      <c r="AK28" s="50" t="str">
        <f t="shared" si="177"/>
        <v/>
      </c>
      <c r="AL28" s="50" t="str">
        <f t="shared" si="177"/>
        <v/>
      </c>
      <c r="AM28" s="50" t="str">
        <f t="shared" si="177"/>
        <v/>
      </c>
      <c r="AN28" s="50" t="str">
        <f t="shared" si="177"/>
        <v/>
      </c>
      <c r="AO28" s="50" t="str">
        <f t="shared" si="177"/>
        <v/>
      </c>
      <c r="AP28" s="50" t="str">
        <f t="shared" si="177"/>
        <v/>
      </c>
      <c r="AQ28" s="50" t="str">
        <f t="shared" si="177"/>
        <v/>
      </c>
      <c r="AR28" s="50" t="str">
        <f t="shared" si="177"/>
        <v/>
      </c>
      <c r="AS28" s="70" t="str">
        <f t="shared" si="177"/>
        <v/>
      </c>
      <c r="AT28" s="47">
        <f t="shared" si="134"/>
        <v>0</v>
      </c>
      <c r="AU28" s="41" t="str">
        <f t="shared" ref="AU28:BN28" si="178">IF(E28="LJ",E40,"")</f>
        <v/>
      </c>
      <c r="AV28" s="39" t="str">
        <f t="shared" si="178"/>
        <v/>
      </c>
      <c r="AW28" s="39" t="str">
        <f t="shared" si="178"/>
        <v/>
      </c>
      <c r="AX28" s="39" t="str">
        <f t="shared" si="178"/>
        <v/>
      </c>
      <c r="AY28" s="39" t="str">
        <f t="shared" si="178"/>
        <v/>
      </c>
      <c r="AZ28" s="39" t="str">
        <f t="shared" si="178"/>
        <v/>
      </c>
      <c r="BA28" s="39" t="str">
        <f t="shared" si="178"/>
        <v/>
      </c>
      <c r="BB28" s="39" t="str">
        <f t="shared" si="178"/>
        <v/>
      </c>
      <c r="BC28" s="39" t="str">
        <f t="shared" si="178"/>
        <v/>
      </c>
      <c r="BD28" s="39" t="str">
        <f t="shared" si="178"/>
        <v/>
      </c>
      <c r="BE28" s="39" t="str">
        <f t="shared" si="178"/>
        <v/>
      </c>
      <c r="BF28" s="39" t="str">
        <f t="shared" si="178"/>
        <v/>
      </c>
      <c r="BG28" s="39" t="str">
        <f t="shared" si="178"/>
        <v/>
      </c>
      <c r="BH28" s="39" t="str">
        <f t="shared" si="178"/>
        <v/>
      </c>
      <c r="BI28" s="39" t="str">
        <f t="shared" si="178"/>
        <v/>
      </c>
      <c r="BJ28" s="39" t="str">
        <f t="shared" si="178"/>
        <v/>
      </c>
      <c r="BK28" s="39" t="str">
        <f t="shared" si="178"/>
        <v/>
      </c>
      <c r="BL28" s="39" t="str">
        <f t="shared" si="178"/>
        <v/>
      </c>
      <c r="BM28" s="39" t="str">
        <f t="shared" si="178"/>
        <v/>
      </c>
      <c r="BN28" s="40" t="str">
        <f t="shared" si="178"/>
        <v/>
      </c>
      <c r="BO28" s="47">
        <f t="shared" si="136"/>
        <v>0</v>
      </c>
      <c r="BP28" s="41" t="str">
        <f t="shared" ref="BP28:CI28" si="179">IF(E28="B",E40,"")</f>
        <v/>
      </c>
      <c r="BQ28" s="39" t="str">
        <f t="shared" si="179"/>
        <v/>
      </c>
      <c r="BR28" s="39" t="str">
        <f t="shared" si="179"/>
        <v/>
      </c>
      <c r="BS28" s="39" t="str">
        <f t="shared" si="179"/>
        <v/>
      </c>
      <c r="BT28" s="39" t="str">
        <f t="shared" si="179"/>
        <v/>
      </c>
      <c r="BU28" s="39" t="str">
        <f t="shared" si="179"/>
        <v/>
      </c>
      <c r="BV28" s="39" t="str">
        <f t="shared" si="179"/>
        <v/>
      </c>
      <c r="BW28" s="39" t="str">
        <f t="shared" si="179"/>
        <v/>
      </c>
      <c r="BX28" s="39" t="str">
        <f t="shared" si="179"/>
        <v/>
      </c>
      <c r="BY28" s="39" t="str">
        <f t="shared" si="179"/>
        <v/>
      </c>
      <c r="BZ28" s="39" t="str">
        <f t="shared" si="179"/>
        <v/>
      </c>
      <c r="CA28" s="50" t="str">
        <f t="shared" si="179"/>
        <v/>
      </c>
      <c r="CB28" s="50" t="str">
        <f t="shared" si="179"/>
        <v/>
      </c>
      <c r="CC28" s="50" t="str">
        <f t="shared" si="179"/>
        <v/>
      </c>
      <c r="CD28" s="50" t="str">
        <f t="shared" si="179"/>
        <v/>
      </c>
      <c r="CE28" s="50" t="str">
        <f t="shared" si="179"/>
        <v/>
      </c>
      <c r="CF28" s="50" t="str">
        <f t="shared" si="179"/>
        <v/>
      </c>
      <c r="CG28" s="50" t="str">
        <f t="shared" si="179"/>
        <v/>
      </c>
      <c r="CH28" s="50" t="str">
        <f t="shared" si="179"/>
        <v/>
      </c>
      <c r="CI28" s="70" t="str">
        <f t="shared" si="179"/>
        <v/>
      </c>
      <c r="CJ28" s="47">
        <f t="shared" si="138"/>
        <v>0</v>
      </c>
      <c r="CK28" s="41" t="str">
        <f t="shared" ref="CK28:DD28" si="180">IF(E28="P",E40,"")</f>
        <v/>
      </c>
      <c r="CL28" s="39" t="str">
        <f t="shared" si="180"/>
        <v/>
      </c>
      <c r="CM28" s="39" t="str">
        <f t="shared" si="180"/>
        <v/>
      </c>
      <c r="CN28" s="39" t="str">
        <f t="shared" si="180"/>
        <v/>
      </c>
      <c r="CO28" s="39" t="str">
        <f t="shared" si="180"/>
        <v/>
      </c>
      <c r="CP28" s="39" t="str">
        <f t="shared" si="180"/>
        <v/>
      </c>
      <c r="CQ28" s="39" t="str">
        <f t="shared" si="180"/>
        <v/>
      </c>
      <c r="CR28" s="39" t="str">
        <f t="shared" si="180"/>
        <v/>
      </c>
      <c r="CS28" s="39" t="str">
        <f t="shared" si="180"/>
        <v/>
      </c>
      <c r="CT28" s="39" t="str">
        <f t="shared" si="180"/>
        <v/>
      </c>
      <c r="CU28" s="39" t="str">
        <f t="shared" si="180"/>
        <v/>
      </c>
      <c r="CV28" s="39" t="str">
        <f t="shared" si="180"/>
        <v/>
      </c>
      <c r="CW28" s="39" t="str">
        <f t="shared" si="180"/>
        <v/>
      </c>
      <c r="CX28" s="39" t="str">
        <f t="shared" si="180"/>
        <v/>
      </c>
      <c r="CY28" s="39" t="str">
        <f t="shared" si="180"/>
        <v/>
      </c>
      <c r="CZ28" s="39" t="str">
        <f t="shared" si="180"/>
        <v/>
      </c>
      <c r="DA28" s="39" t="str">
        <f t="shared" si="180"/>
        <v/>
      </c>
      <c r="DB28" s="39" t="str">
        <f t="shared" si="180"/>
        <v/>
      </c>
      <c r="DC28" s="39" t="str">
        <f t="shared" si="180"/>
        <v/>
      </c>
      <c r="DD28" s="70" t="str">
        <f t="shared" si="180"/>
        <v/>
      </c>
      <c r="DE28" s="47">
        <f t="shared" si="140"/>
        <v>0</v>
      </c>
      <c r="DG28" s="55">
        <f t="shared" si="141"/>
        <v>0</v>
      </c>
      <c r="DH28" s="50">
        <f t="shared" si="142"/>
        <v>0</v>
      </c>
      <c r="DI28" s="50">
        <f t="shared" si="143"/>
        <v>0</v>
      </c>
      <c r="DJ28" s="51">
        <f t="shared" si="144"/>
        <v>0</v>
      </c>
      <c r="DK28" s="59">
        <f>(SUM(DG28:DI28)/COUNT(E39:X39))</f>
        <v>0</v>
      </c>
      <c r="DL28" s="55">
        <f t="shared" si="145"/>
        <v>0</v>
      </c>
      <c r="DM28" s="66" t="e">
        <f t="shared" si="146"/>
        <v>#DIV/0!</v>
      </c>
      <c r="DN28" s="93">
        <f t="shared" si="147"/>
        <v>0</v>
      </c>
      <c r="DO28" s="67" t="e">
        <f t="shared" si="148"/>
        <v>#DIV/0!</v>
      </c>
      <c r="DP28" s="47">
        <f t="shared" si="149"/>
        <v>0</v>
      </c>
      <c r="DQ28" s="47">
        <f t="shared" si="150"/>
        <v>0</v>
      </c>
      <c r="DR28" s="47">
        <f t="shared" si="151"/>
        <v>0</v>
      </c>
      <c r="DS28" s="47" t="e">
        <f>SUM((DQ28/DJ28)-(D22))</f>
        <v>#DIV/0!</v>
      </c>
      <c r="DT28" s="47" t="e">
        <f>SUM((DR28/DJ28)-(D2))</f>
        <v>#DIV/0!</v>
      </c>
      <c r="DU28" s="78" t="e">
        <f t="shared" si="152"/>
        <v>#DIV/0!</v>
      </c>
      <c r="DW28" s="41" t="str">
        <f>IF(E28="J",SUM((E40)-(E20)),"")</f>
        <v/>
      </c>
      <c r="DX28" s="39" t="str">
        <f t="shared" ref="DX28:EP28" si="181">IF(F28="J",SUM((F40)-(F20)),"")</f>
        <v/>
      </c>
      <c r="DY28" s="39" t="str">
        <f t="shared" si="181"/>
        <v/>
      </c>
      <c r="DZ28" s="39" t="str">
        <f t="shared" si="181"/>
        <v/>
      </c>
      <c r="EA28" s="39" t="str">
        <f t="shared" si="181"/>
        <v/>
      </c>
      <c r="EB28" s="39" t="str">
        <f t="shared" si="181"/>
        <v/>
      </c>
      <c r="EC28" s="39" t="str">
        <f t="shared" si="181"/>
        <v/>
      </c>
      <c r="ED28" s="39" t="str">
        <f t="shared" si="181"/>
        <v/>
      </c>
      <c r="EE28" s="39" t="str">
        <f t="shared" si="181"/>
        <v/>
      </c>
      <c r="EF28" s="39" t="str">
        <f t="shared" si="181"/>
        <v/>
      </c>
      <c r="EG28" s="39" t="str">
        <f t="shared" si="181"/>
        <v/>
      </c>
      <c r="EH28" s="39" t="str">
        <f t="shared" si="181"/>
        <v/>
      </c>
      <c r="EI28" s="39" t="str">
        <f t="shared" si="181"/>
        <v/>
      </c>
      <c r="EJ28" s="39" t="str">
        <f t="shared" si="181"/>
        <v/>
      </c>
      <c r="EK28" s="39" t="str">
        <f t="shared" si="181"/>
        <v/>
      </c>
      <c r="EL28" s="39" t="str">
        <f t="shared" si="181"/>
        <v/>
      </c>
      <c r="EM28" s="39" t="str">
        <f t="shared" si="181"/>
        <v/>
      </c>
      <c r="EN28" s="39" t="str">
        <f t="shared" si="181"/>
        <v/>
      </c>
      <c r="EO28" s="39" t="str">
        <f t="shared" si="181"/>
        <v/>
      </c>
      <c r="EP28" s="40" t="str">
        <f t="shared" si="181"/>
        <v/>
      </c>
      <c r="EQ28" s="47">
        <f t="shared" si="154"/>
        <v>0</v>
      </c>
      <c r="ER28" s="41" t="str">
        <f>IF(E28="LJ",SUM((E40)-(E20)),"")</f>
        <v/>
      </c>
      <c r="ES28" s="39" t="str">
        <f t="shared" ref="ES28:FK28" si="182">IF(F28="LJ",SUM((F40)-(F20)),"")</f>
        <v/>
      </c>
      <c r="ET28" s="39" t="str">
        <f t="shared" si="182"/>
        <v/>
      </c>
      <c r="EU28" s="39" t="str">
        <f t="shared" si="182"/>
        <v/>
      </c>
      <c r="EV28" s="39" t="str">
        <f t="shared" si="182"/>
        <v/>
      </c>
      <c r="EW28" s="39" t="str">
        <f t="shared" si="182"/>
        <v/>
      </c>
      <c r="EX28" s="39" t="str">
        <f t="shared" si="182"/>
        <v/>
      </c>
      <c r="EY28" s="39" t="str">
        <f t="shared" si="182"/>
        <v/>
      </c>
      <c r="EZ28" s="39" t="str">
        <f t="shared" si="182"/>
        <v/>
      </c>
      <c r="FA28" s="39" t="str">
        <f t="shared" si="182"/>
        <v/>
      </c>
      <c r="FB28" s="39" t="str">
        <f t="shared" si="182"/>
        <v/>
      </c>
      <c r="FC28" s="39" t="str">
        <f t="shared" si="182"/>
        <v/>
      </c>
      <c r="FD28" s="39" t="str">
        <f t="shared" si="182"/>
        <v/>
      </c>
      <c r="FE28" s="39" t="str">
        <f t="shared" si="182"/>
        <v/>
      </c>
      <c r="FF28" s="39" t="str">
        <f t="shared" si="182"/>
        <v/>
      </c>
      <c r="FG28" s="39" t="str">
        <f t="shared" si="182"/>
        <v/>
      </c>
      <c r="FH28" s="39" t="str">
        <f t="shared" si="182"/>
        <v/>
      </c>
      <c r="FI28" s="39" t="str">
        <f t="shared" si="182"/>
        <v/>
      </c>
      <c r="FJ28" s="39" t="str">
        <f t="shared" si="182"/>
        <v/>
      </c>
      <c r="FK28" s="40" t="str">
        <f t="shared" si="182"/>
        <v/>
      </c>
      <c r="FL28" s="47">
        <f t="shared" si="156"/>
        <v>0</v>
      </c>
      <c r="FM28" s="41" t="str">
        <f t="shared" ref="FM28:GF28" si="183">IF(E28="B",E20,"")</f>
        <v/>
      </c>
      <c r="FN28" s="39" t="str">
        <f t="shared" si="183"/>
        <v/>
      </c>
      <c r="FO28" s="39" t="str">
        <f t="shared" si="183"/>
        <v/>
      </c>
      <c r="FP28" s="39" t="str">
        <f t="shared" si="183"/>
        <v/>
      </c>
      <c r="FQ28" s="39" t="str">
        <f t="shared" si="183"/>
        <v/>
      </c>
      <c r="FR28" s="39" t="str">
        <f t="shared" si="183"/>
        <v/>
      </c>
      <c r="FS28" s="39" t="str">
        <f t="shared" si="183"/>
        <v/>
      </c>
      <c r="FT28" s="39" t="str">
        <f t="shared" si="183"/>
        <v/>
      </c>
      <c r="FU28" s="39" t="str">
        <f t="shared" si="183"/>
        <v/>
      </c>
      <c r="FV28" s="39" t="str">
        <f t="shared" si="183"/>
        <v/>
      </c>
      <c r="FW28" s="39" t="str">
        <f t="shared" si="183"/>
        <v/>
      </c>
      <c r="FX28" s="50" t="str">
        <f t="shared" si="183"/>
        <v/>
      </c>
      <c r="FY28" s="50" t="str">
        <f t="shared" si="183"/>
        <v/>
      </c>
      <c r="FZ28" s="50" t="str">
        <f t="shared" si="183"/>
        <v/>
      </c>
      <c r="GA28" s="50" t="str">
        <f t="shared" si="183"/>
        <v/>
      </c>
      <c r="GB28" s="50" t="str">
        <f t="shared" si="183"/>
        <v/>
      </c>
      <c r="GC28" s="50" t="str">
        <f t="shared" si="183"/>
        <v/>
      </c>
      <c r="GD28" s="50" t="str">
        <f t="shared" si="183"/>
        <v/>
      </c>
      <c r="GE28" s="50" t="str">
        <f t="shared" si="183"/>
        <v/>
      </c>
      <c r="GF28" s="70" t="str">
        <f t="shared" si="183"/>
        <v/>
      </c>
      <c r="GG28" s="47">
        <f t="shared" si="158"/>
        <v>0</v>
      </c>
      <c r="GH28" s="41" t="str">
        <f t="shared" ref="GH28:HA28" si="184">IF(E28="P",E20,"")</f>
        <v/>
      </c>
      <c r="GI28" s="39" t="str">
        <f t="shared" si="184"/>
        <v/>
      </c>
      <c r="GJ28" s="39" t="str">
        <f t="shared" si="184"/>
        <v/>
      </c>
      <c r="GK28" s="39" t="str">
        <f t="shared" si="184"/>
        <v/>
      </c>
      <c r="GL28" s="39" t="str">
        <f t="shared" si="184"/>
        <v/>
      </c>
      <c r="GM28" s="39" t="str">
        <f t="shared" si="184"/>
        <v/>
      </c>
      <c r="GN28" s="39" t="str">
        <f t="shared" si="184"/>
        <v/>
      </c>
      <c r="GO28" s="39" t="str">
        <f t="shared" si="184"/>
        <v/>
      </c>
      <c r="GP28" s="39" t="str">
        <f t="shared" si="184"/>
        <v/>
      </c>
      <c r="GQ28" s="39" t="str">
        <f t="shared" si="184"/>
        <v/>
      </c>
      <c r="GR28" s="39" t="str">
        <f t="shared" si="184"/>
        <v/>
      </c>
      <c r="GS28" s="50" t="str">
        <f t="shared" si="184"/>
        <v/>
      </c>
      <c r="GT28" s="50" t="str">
        <f t="shared" si="184"/>
        <v/>
      </c>
      <c r="GU28" s="50" t="str">
        <f t="shared" si="184"/>
        <v/>
      </c>
      <c r="GV28" s="50" t="str">
        <f t="shared" si="184"/>
        <v/>
      </c>
      <c r="GW28" s="50" t="str">
        <f t="shared" si="184"/>
        <v/>
      </c>
      <c r="GX28" s="50" t="str">
        <f t="shared" si="184"/>
        <v/>
      </c>
      <c r="GY28" s="50" t="str">
        <f t="shared" si="184"/>
        <v/>
      </c>
      <c r="GZ28" s="50" t="str">
        <f t="shared" si="184"/>
        <v/>
      </c>
      <c r="HA28" s="70" t="str">
        <f t="shared" si="184"/>
        <v/>
      </c>
      <c r="HB28" s="47">
        <f t="shared" si="160"/>
        <v>0</v>
      </c>
    </row>
    <row r="29" spans="1:210" s="2" customFormat="1" ht="21.75" customHeight="1">
      <c r="A29" s="270">
        <f ca="1">('Game Summary'!B29)</f>
        <v>187</v>
      </c>
      <c r="B29" s="604" t="str">
        <f ca="1">('Game Summary'!C29)</f>
        <v>Lady MacDeath</v>
      </c>
      <c r="C29" s="605"/>
      <c r="D29" s="606"/>
      <c r="E29" s="522"/>
      <c r="F29" s="218"/>
      <c r="G29" s="218"/>
      <c r="H29" s="218"/>
      <c r="I29" s="218"/>
      <c r="J29" s="218"/>
      <c r="K29" s="218"/>
      <c r="L29" s="218"/>
      <c r="M29" s="218"/>
      <c r="N29" s="218"/>
      <c r="O29" s="218"/>
      <c r="P29" s="218"/>
      <c r="Q29" s="218"/>
      <c r="R29" s="231"/>
      <c r="S29" s="231"/>
      <c r="T29" s="231"/>
      <c r="U29" s="231"/>
      <c r="V29" s="231"/>
      <c r="W29" s="231"/>
      <c r="X29" s="219"/>
      <c r="Z29" s="41" t="str">
        <f t="shared" ref="Z29:AS29" si="185">IF(E29="J",E40,"")</f>
        <v/>
      </c>
      <c r="AA29" s="39" t="str">
        <f t="shared" si="185"/>
        <v/>
      </c>
      <c r="AB29" s="39" t="str">
        <f t="shared" si="185"/>
        <v/>
      </c>
      <c r="AC29" s="39" t="str">
        <f t="shared" si="185"/>
        <v/>
      </c>
      <c r="AD29" s="39" t="str">
        <f t="shared" si="185"/>
        <v/>
      </c>
      <c r="AE29" s="39" t="str">
        <f t="shared" si="185"/>
        <v/>
      </c>
      <c r="AF29" s="39" t="str">
        <f t="shared" si="185"/>
        <v/>
      </c>
      <c r="AG29" s="39" t="str">
        <f t="shared" si="185"/>
        <v/>
      </c>
      <c r="AH29" s="39" t="str">
        <f t="shared" si="185"/>
        <v/>
      </c>
      <c r="AI29" s="39" t="str">
        <f t="shared" si="185"/>
        <v/>
      </c>
      <c r="AJ29" s="39" t="str">
        <f t="shared" si="185"/>
        <v/>
      </c>
      <c r="AK29" s="50" t="str">
        <f t="shared" si="185"/>
        <v/>
      </c>
      <c r="AL29" s="50" t="str">
        <f t="shared" si="185"/>
        <v/>
      </c>
      <c r="AM29" s="50" t="str">
        <f t="shared" si="185"/>
        <v/>
      </c>
      <c r="AN29" s="50" t="str">
        <f t="shared" si="185"/>
        <v/>
      </c>
      <c r="AO29" s="50" t="str">
        <f t="shared" si="185"/>
        <v/>
      </c>
      <c r="AP29" s="50" t="str">
        <f t="shared" si="185"/>
        <v/>
      </c>
      <c r="AQ29" s="50" t="str">
        <f t="shared" si="185"/>
        <v/>
      </c>
      <c r="AR29" s="50" t="str">
        <f t="shared" si="185"/>
        <v/>
      </c>
      <c r="AS29" s="70" t="str">
        <f t="shared" si="185"/>
        <v/>
      </c>
      <c r="AT29" s="47">
        <f t="shared" si="134"/>
        <v>0</v>
      </c>
      <c r="AU29" s="41" t="str">
        <f t="shared" ref="AU29:BN29" si="186">IF(E29="LJ",E40,"")</f>
        <v/>
      </c>
      <c r="AV29" s="39" t="str">
        <f t="shared" si="186"/>
        <v/>
      </c>
      <c r="AW29" s="39" t="str">
        <f t="shared" si="186"/>
        <v/>
      </c>
      <c r="AX29" s="39" t="str">
        <f t="shared" si="186"/>
        <v/>
      </c>
      <c r="AY29" s="39" t="str">
        <f t="shared" si="186"/>
        <v/>
      </c>
      <c r="AZ29" s="39" t="str">
        <f t="shared" si="186"/>
        <v/>
      </c>
      <c r="BA29" s="39" t="str">
        <f t="shared" si="186"/>
        <v/>
      </c>
      <c r="BB29" s="39" t="str">
        <f t="shared" si="186"/>
        <v/>
      </c>
      <c r="BC29" s="39" t="str">
        <f t="shared" si="186"/>
        <v/>
      </c>
      <c r="BD29" s="39" t="str">
        <f t="shared" si="186"/>
        <v/>
      </c>
      <c r="BE29" s="39" t="str">
        <f t="shared" si="186"/>
        <v/>
      </c>
      <c r="BF29" s="39" t="str">
        <f t="shared" si="186"/>
        <v/>
      </c>
      <c r="BG29" s="39" t="str">
        <f t="shared" si="186"/>
        <v/>
      </c>
      <c r="BH29" s="39" t="str">
        <f t="shared" si="186"/>
        <v/>
      </c>
      <c r="BI29" s="39" t="str">
        <f t="shared" si="186"/>
        <v/>
      </c>
      <c r="BJ29" s="39" t="str">
        <f t="shared" si="186"/>
        <v/>
      </c>
      <c r="BK29" s="39" t="str">
        <f t="shared" si="186"/>
        <v/>
      </c>
      <c r="BL29" s="39" t="str">
        <f t="shared" si="186"/>
        <v/>
      </c>
      <c r="BM29" s="39" t="str">
        <f t="shared" si="186"/>
        <v/>
      </c>
      <c r="BN29" s="40" t="str">
        <f t="shared" si="186"/>
        <v/>
      </c>
      <c r="BO29" s="47">
        <f t="shared" si="136"/>
        <v>0</v>
      </c>
      <c r="BP29" s="41" t="str">
        <f t="shared" ref="BP29:CI29" si="187">IF(E29="B",E40,"")</f>
        <v/>
      </c>
      <c r="BQ29" s="39" t="str">
        <f t="shared" si="187"/>
        <v/>
      </c>
      <c r="BR29" s="39" t="str">
        <f t="shared" si="187"/>
        <v/>
      </c>
      <c r="BS29" s="39" t="str">
        <f t="shared" si="187"/>
        <v/>
      </c>
      <c r="BT29" s="39" t="str">
        <f t="shared" si="187"/>
        <v/>
      </c>
      <c r="BU29" s="39" t="str">
        <f t="shared" si="187"/>
        <v/>
      </c>
      <c r="BV29" s="39" t="str">
        <f t="shared" si="187"/>
        <v/>
      </c>
      <c r="BW29" s="39" t="str">
        <f t="shared" si="187"/>
        <v/>
      </c>
      <c r="BX29" s="39" t="str">
        <f t="shared" si="187"/>
        <v/>
      </c>
      <c r="BY29" s="39" t="str">
        <f t="shared" si="187"/>
        <v/>
      </c>
      <c r="BZ29" s="39" t="str">
        <f t="shared" si="187"/>
        <v/>
      </c>
      <c r="CA29" s="50" t="str">
        <f t="shared" si="187"/>
        <v/>
      </c>
      <c r="CB29" s="50" t="str">
        <f t="shared" si="187"/>
        <v/>
      </c>
      <c r="CC29" s="50" t="str">
        <f t="shared" si="187"/>
        <v/>
      </c>
      <c r="CD29" s="50" t="str">
        <f t="shared" si="187"/>
        <v/>
      </c>
      <c r="CE29" s="50" t="str">
        <f t="shared" si="187"/>
        <v/>
      </c>
      <c r="CF29" s="50" t="str">
        <f t="shared" si="187"/>
        <v/>
      </c>
      <c r="CG29" s="50" t="str">
        <f t="shared" si="187"/>
        <v/>
      </c>
      <c r="CH29" s="50" t="str">
        <f t="shared" si="187"/>
        <v/>
      </c>
      <c r="CI29" s="70" t="str">
        <f t="shared" si="187"/>
        <v/>
      </c>
      <c r="CJ29" s="47">
        <f t="shared" si="138"/>
        <v>0</v>
      </c>
      <c r="CK29" s="41" t="str">
        <f t="shared" ref="CK29:DD29" si="188">IF(E29="P",E40,"")</f>
        <v/>
      </c>
      <c r="CL29" s="39" t="str">
        <f t="shared" si="188"/>
        <v/>
      </c>
      <c r="CM29" s="39" t="str">
        <f t="shared" si="188"/>
        <v/>
      </c>
      <c r="CN29" s="39" t="str">
        <f t="shared" si="188"/>
        <v/>
      </c>
      <c r="CO29" s="39" t="str">
        <f t="shared" si="188"/>
        <v/>
      </c>
      <c r="CP29" s="39" t="str">
        <f t="shared" si="188"/>
        <v/>
      </c>
      <c r="CQ29" s="39" t="str">
        <f t="shared" si="188"/>
        <v/>
      </c>
      <c r="CR29" s="39" t="str">
        <f t="shared" si="188"/>
        <v/>
      </c>
      <c r="CS29" s="39" t="str">
        <f t="shared" si="188"/>
        <v/>
      </c>
      <c r="CT29" s="39" t="str">
        <f t="shared" si="188"/>
        <v/>
      </c>
      <c r="CU29" s="39" t="str">
        <f t="shared" si="188"/>
        <v/>
      </c>
      <c r="CV29" s="39" t="str">
        <f t="shared" si="188"/>
        <v/>
      </c>
      <c r="CW29" s="39" t="str">
        <f t="shared" si="188"/>
        <v/>
      </c>
      <c r="CX29" s="39" t="str">
        <f t="shared" si="188"/>
        <v/>
      </c>
      <c r="CY29" s="39" t="str">
        <f t="shared" si="188"/>
        <v/>
      </c>
      <c r="CZ29" s="39" t="str">
        <f t="shared" si="188"/>
        <v/>
      </c>
      <c r="DA29" s="39" t="str">
        <f t="shared" si="188"/>
        <v/>
      </c>
      <c r="DB29" s="39" t="str">
        <f t="shared" si="188"/>
        <v/>
      </c>
      <c r="DC29" s="39" t="str">
        <f t="shared" si="188"/>
        <v/>
      </c>
      <c r="DD29" s="70" t="str">
        <f t="shared" si="188"/>
        <v/>
      </c>
      <c r="DE29" s="47">
        <f t="shared" si="140"/>
        <v>0</v>
      </c>
      <c r="DG29" s="55">
        <f t="shared" si="141"/>
        <v>0</v>
      </c>
      <c r="DH29" s="50">
        <f t="shared" si="142"/>
        <v>0</v>
      </c>
      <c r="DI29" s="50">
        <f t="shared" si="143"/>
        <v>0</v>
      </c>
      <c r="DJ29" s="51">
        <f t="shared" si="144"/>
        <v>0</v>
      </c>
      <c r="DK29" s="59">
        <f>(SUM(DG29:DI29)/COUNT(E39:X39))</f>
        <v>0</v>
      </c>
      <c r="DL29" s="55">
        <f t="shared" si="145"/>
        <v>0</v>
      </c>
      <c r="DM29" s="66" t="e">
        <f t="shared" si="146"/>
        <v>#DIV/0!</v>
      </c>
      <c r="DN29" s="93">
        <f t="shared" si="147"/>
        <v>0</v>
      </c>
      <c r="DO29" s="67" t="e">
        <f t="shared" si="148"/>
        <v>#DIV/0!</v>
      </c>
      <c r="DP29" s="47">
        <f t="shared" si="149"/>
        <v>0</v>
      </c>
      <c r="DQ29" s="47">
        <f t="shared" si="150"/>
        <v>0</v>
      </c>
      <c r="DR29" s="47">
        <f t="shared" si="151"/>
        <v>0</v>
      </c>
      <c r="DS29" s="47" t="e">
        <f>SUM((DQ29/DJ29)-(D22))</f>
        <v>#DIV/0!</v>
      </c>
      <c r="DT29" s="47" t="e">
        <f>SUM((DR29/DJ29)-(D2))</f>
        <v>#DIV/0!</v>
      </c>
      <c r="DU29" s="78" t="e">
        <f t="shared" si="152"/>
        <v>#DIV/0!</v>
      </c>
      <c r="DW29" s="41" t="str">
        <f>IF(E29="J",SUM((E40)-(E20)),"")</f>
        <v/>
      </c>
      <c r="DX29" s="39" t="str">
        <f t="shared" ref="DX29:EP29" si="189">IF(F29="J",SUM((F40)-(F20)),"")</f>
        <v/>
      </c>
      <c r="DY29" s="39" t="str">
        <f t="shared" si="189"/>
        <v/>
      </c>
      <c r="DZ29" s="39" t="str">
        <f t="shared" si="189"/>
        <v/>
      </c>
      <c r="EA29" s="39" t="str">
        <f t="shared" si="189"/>
        <v/>
      </c>
      <c r="EB29" s="39" t="str">
        <f t="shared" si="189"/>
        <v/>
      </c>
      <c r="EC29" s="39" t="str">
        <f t="shared" si="189"/>
        <v/>
      </c>
      <c r="ED29" s="39" t="str">
        <f t="shared" si="189"/>
        <v/>
      </c>
      <c r="EE29" s="39" t="str">
        <f t="shared" si="189"/>
        <v/>
      </c>
      <c r="EF29" s="39" t="str">
        <f t="shared" si="189"/>
        <v/>
      </c>
      <c r="EG29" s="39" t="str">
        <f t="shared" si="189"/>
        <v/>
      </c>
      <c r="EH29" s="39" t="str">
        <f t="shared" si="189"/>
        <v/>
      </c>
      <c r="EI29" s="39" t="str">
        <f t="shared" si="189"/>
        <v/>
      </c>
      <c r="EJ29" s="39" t="str">
        <f t="shared" si="189"/>
        <v/>
      </c>
      <c r="EK29" s="39" t="str">
        <f t="shared" si="189"/>
        <v/>
      </c>
      <c r="EL29" s="39" t="str">
        <f t="shared" si="189"/>
        <v/>
      </c>
      <c r="EM29" s="39" t="str">
        <f t="shared" si="189"/>
        <v/>
      </c>
      <c r="EN29" s="39" t="str">
        <f t="shared" si="189"/>
        <v/>
      </c>
      <c r="EO29" s="39" t="str">
        <f t="shared" si="189"/>
        <v/>
      </c>
      <c r="EP29" s="40" t="str">
        <f t="shared" si="189"/>
        <v/>
      </c>
      <c r="EQ29" s="47">
        <f t="shared" si="154"/>
        <v>0</v>
      </c>
      <c r="ER29" s="41" t="str">
        <f>IF(E29="LJ",SUM((E40)-(E20)),"")</f>
        <v/>
      </c>
      <c r="ES29" s="39" t="str">
        <f t="shared" ref="ES29:FK29" si="190">IF(F29="LJ",SUM((F40)-(F20)),"")</f>
        <v/>
      </c>
      <c r="ET29" s="39" t="str">
        <f t="shared" si="190"/>
        <v/>
      </c>
      <c r="EU29" s="39" t="str">
        <f t="shared" si="190"/>
        <v/>
      </c>
      <c r="EV29" s="39" t="str">
        <f t="shared" si="190"/>
        <v/>
      </c>
      <c r="EW29" s="39" t="str">
        <f t="shared" si="190"/>
        <v/>
      </c>
      <c r="EX29" s="39" t="str">
        <f t="shared" si="190"/>
        <v/>
      </c>
      <c r="EY29" s="39" t="str">
        <f t="shared" si="190"/>
        <v/>
      </c>
      <c r="EZ29" s="39" t="str">
        <f t="shared" si="190"/>
        <v/>
      </c>
      <c r="FA29" s="39" t="str">
        <f t="shared" si="190"/>
        <v/>
      </c>
      <c r="FB29" s="39" t="str">
        <f t="shared" si="190"/>
        <v/>
      </c>
      <c r="FC29" s="39" t="str">
        <f t="shared" si="190"/>
        <v/>
      </c>
      <c r="FD29" s="39" t="str">
        <f t="shared" si="190"/>
        <v/>
      </c>
      <c r="FE29" s="39" t="str">
        <f t="shared" si="190"/>
        <v/>
      </c>
      <c r="FF29" s="39" t="str">
        <f t="shared" si="190"/>
        <v/>
      </c>
      <c r="FG29" s="39" t="str">
        <f t="shared" si="190"/>
        <v/>
      </c>
      <c r="FH29" s="39" t="str">
        <f t="shared" si="190"/>
        <v/>
      </c>
      <c r="FI29" s="39" t="str">
        <f t="shared" si="190"/>
        <v/>
      </c>
      <c r="FJ29" s="39" t="str">
        <f t="shared" si="190"/>
        <v/>
      </c>
      <c r="FK29" s="40" t="str">
        <f t="shared" si="190"/>
        <v/>
      </c>
      <c r="FL29" s="47">
        <f t="shared" si="156"/>
        <v>0</v>
      </c>
      <c r="FM29" s="41" t="str">
        <f t="shared" ref="FM29:GF29" si="191">IF(E29="B",E20,"")</f>
        <v/>
      </c>
      <c r="FN29" s="39" t="str">
        <f t="shared" si="191"/>
        <v/>
      </c>
      <c r="FO29" s="39" t="str">
        <f t="shared" si="191"/>
        <v/>
      </c>
      <c r="FP29" s="39" t="str">
        <f t="shared" si="191"/>
        <v/>
      </c>
      <c r="FQ29" s="39" t="str">
        <f t="shared" si="191"/>
        <v/>
      </c>
      <c r="FR29" s="39" t="str">
        <f t="shared" si="191"/>
        <v/>
      </c>
      <c r="FS29" s="39" t="str">
        <f t="shared" si="191"/>
        <v/>
      </c>
      <c r="FT29" s="39" t="str">
        <f t="shared" si="191"/>
        <v/>
      </c>
      <c r="FU29" s="39" t="str">
        <f t="shared" si="191"/>
        <v/>
      </c>
      <c r="FV29" s="39" t="str">
        <f t="shared" si="191"/>
        <v/>
      </c>
      <c r="FW29" s="39" t="str">
        <f t="shared" si="191"/>
        <v/>
      </c>
      <c r="FX29" s="50" t="str">
        <f t="shared" si="191"/>
        <v/>
      </c>
      <c r="FY29" s="50" t="str">
        <f t="shared" si="191"/>
        <v/>
      </c>
      <c r="FZ29" s="50" t="str">
        <f t="shared" si="191"/>
        <v/>
      </c>
      <c r="GA29" s="50" t="str">
        <f t="shared" si="191"/>
        <v/>
      </c>
      <c r="GB29" s="50" t="str">
        <f t="shared" si="191"/>
        <v/>
      </c>
      <c r="GC29" s="50" t="str">
        <f t="shared" si="191"/>
        <v/>
      </c>
      <c r="GD29" s="50" t="str">
        <f t="shared" si="191"/>
        <v/>
      </c>
      <c r="GE29" s="50" t="str">
        <f t="shared" si="191"/>
        <v/>
      </c>
      <c r="GF29" s="70" t="str">
        <f t="shared" si="191"/>
        <v/>
      </c>
      <c r="GG29" s="47">
        <f t="shared" si="158"/>
        <v>0</v>
      </c>
      <c r="GH29" s="41" t="str">
        <f t="shared" ref="GH29:HA29" si="192">IF(E29="P",E20,"")</f>
        <v/>
      </c>
      <c r="GI29" s="39" t="str">
        <f t="shared" si="192"/>
        <v/>
      </c>
      <c r="GJ29" s="39" t="str">
        <f t="shared" si="192"/>
        <v/>
      </c>
      <c r="GK29" s="39" t="str">
        <f t="shared" si="192"/>
        <v/>
      </c>
      <c r="GL29" s="39" t="str">
        <f t="shared" si="192"/>
        <v/>
      </c>
      <c r="GM29" s="39" t="str">
        <f t="shared" si="192"/>
        <v/>
      </c>
      <c r="GN29" s="39" t="str">
        <f t="shared" si="192"/>
        <v/>
      </c>
      <c r="GO29" s="39" t="str">
        <f t="shared" si="192"/>
        <v/>
      </c>
      <c r="GP29" s="39" t="str">
        <f t="shared" si="192"/>
        <v/>
      </c>
      <c r="GQ29" s="39" t="str">
        <f t="shared" si="192"/>
        <v/>
      </c>
      <c r="GR29" s="39" t="str">
        <f t="shared" si="192"/>
        <v/>
      </c>
      <c r="GS29" s="50" t="str">
        <f t="shared" si="192"/>
        <v/>
      </c>
      <c r="GT29" s="50" t="str">
        <f t="shared" si="192"/>
        <v/>
      </c>
      <c r="GU29" s="50" t="str">
        <f t="shared" si="192"/>
        <v/>
      </c>
      <c r="GV29" s="50" t="str">
        <f t="shared" si="192"/>
        <v/>
      </c>
      <c r="GW29" s="50" t="str">
        <f t="shared" si="192"/>
        <v/>
      </c>
      <c r="GX29" s="50" t="str">
        <f t="shared" si="192"/>
        <v/>
      </c>
      <c r="GY29" s="50" t="str">
        <f t="shared" si="192"/>
        <v/>
      </c>
      <c r="GZ29" s="50" t="str">
        <f t="shared" si="192"/>
        <v/>
      </c>
      <c r="HA29" s="70" t="str">
        <f t="shared" si="192"/>
        <v/>
      </c>
      <c r="HB29" s="47">
        <f t="shared" si="160"/>
        <v>0</v>
      </c>
    </row>
    <row r="30" spans="1:210" s="2" customFormat="1" ht="21.75" customHeight="1">
      <c r="A30" s="270">
        <f ca="1">('Game Summary'!B30)</f>
        <v>303</v>
      </c>
      <c r="B30" s="604" t="str">
        <f ca="1">('Game Summary'!C30)</f>
        <v>Bruisie Siouxxx</v>
      </c>
      <c r="C30" s="605"/>
      <c r="D30" s="606"/>
      <c r="E30" s="522"/>
      <c r="F30" s="218"/>
      <c r="G30" s="218"/>
      <c r="H30" s="218"/>
      <c r="I30" s="218"/>
      <c r="J30" s="218"/>
      <c r="K30" s="218"/>
      <c r="L30" s="218"/>
      <c r="M30" s="218"/>
      <c r="N30" s="218"/>
      <c r="O30" s="218"/>
      <c r="P30" s="218"/>
      <c r="Q30" s="218"/>
      <c r="R30" s="231"/>
      <c r="S30" s="231"/>
      <c r="T30" s="231"/>
      <c r="U30" s="231"/>
      <c r="V30" s="231"/>
      <c r="W30" s="231"/>
      <c r="X30" s="219"/>
      <c r="Z30" s="41" t="str">
        <f t="shared" ref="Z30:AS30" si="193">IF(E30="J",E40,"")</f>
        <v/>
      </c>
      <c r="AA30" s="39" t="str">
        <f t="shared" si="193"/>
        <v/>
      </c>
      <c r="AB30" s="39" t="str">
        <f t="shared" si="193"/>
        <v/>
      </c>
      <c r="AC30" s="39" t="str">
        <f t="shared" si="193"/>
        <v/>
      </c>
      <c r="AD30" s="39" t="str">
        <f t="shared" si="193"/>
        <v/>
      </c>
      <c r="AE30" s="39" t="str">
        <f t="shared" si="193"/>
        <v/>
      </c>
      <c r="AF30" s="39" t="str">
        <f t="shared" si="193"/>
        <v/>
      </c>
      <c r="AG30" s="39" t="str">
        <f t="shared" si="193"/>
        <v/>
      </c>
      <c r="AH30" s="39" t="str">
        <f t="shared" si="193"/>
        <v/>
      </c>
      <c r="AI30" s="39" t="str">
        <f t="shared" si="193"/>
        <v/>
      </c>
      <c r="AJ30" s="39" t="str">
        <f t="shared" si="193"/>
        <v/>
      </c>
      <c r="AK30" s="50" t="str">
        <f t="shared" si="193"/>
        <v/>
      </c>
      <c r="AL30" s="50" t="str">
        <f t="shared" si="193"/>
        <v/>
      </c>
      <c r="AM30" s="50" t="str">
        <f t="shared" si="193"/>
        <v/>
      </c>
      <c r="AN30" s="50" t="str">
        <f t="shared" si="193"/>
        <v/>
      </c>
      <c r="AO30" s="50" t="str">
        <f t="shared" si="193"/>
        <v/>
      </c>
      <c r="AP30" s="50" t="str">
        <f t="shared" si="193"/>
        <v/>
      </c>
      <c r="AQ30" s="50" t="str">
        <f t="shared" si="193"/>
        <v/>
      </c>
      <c r="AR30" s="50" t="str">
        <f t="shared" si="193"/>
        <v/>
      </c>
      <c r="AS30" s="70" t="str">
        <f t="shared" si="193"/>
        <v/>
      </c>
      <c r="AT30" s="47">
        <f t="shared" si="134"/>
        <v>0</v>
      </c>
      <c r="AU30" s="41" t="str">
        <f t="shared" ref="AU30:BN30" si="194">IF(E30="LJ",E40,"")</f>
        <v/>
      </c>
      <c r="AV30" s="39" t="str">
        <f t="shared" si="194"/>
        <v/>
      </c>
      <c r="AW30" s="39" t="str">
        <f t="shared" si="194"/>
        <v/>
      </c>
      <c r="AX30" s="39" t="str">
        <f t="shared" si="194"/>
        <v/>
      </c>
      <c r="AY30" s="39" t="str">
        <f t="shared" si="194"/>
        <v/>
      </c>
      <c r="AZ30" s="39" t="str">
        <f t="shared" si="194"/>
        <v/>
      </c>
      <c r="BA30" s="39" t="str">
        <f t="shared" si="194"/>
        <v/>
      </c>
      <c r="BB30" s="39" t="str">
        <f t="shared" si="194"/>
        <v/>
      </c>
      <c r="BC30" s="39" t="str">
        <f t="shared" si="194"/>
        <v/>
      </c>
      <c r="BD30" s="39" t="str">
        <f t="shared" si="194"/>
        <v/>
      </c>
      <c r="BE30" s="39" t="str">
        <f t="shared" si="194"/>
        <v/>
      </c>
      <c r="BF30" s="39" t="str">
        <f t="shared" si="194"/>
        <v/>
      </c>
      <c r="BG30" s="39" t="str">
        <f t="shared" si="194"/>
        <v/>
      </c>
      <c r="BH30" s="39" t="str">
        <f t="shared" si="194"/>
        <v/>
      </c>
      <c r="BI30" s="39" t="str">
        <f t="shared" si="194"/>
        <v/>
      </c>
      <c r="BJ30" s="39" t="str">
        <f t="shared" si="194"/>
        <v/>
      </c>
      <c r="BK30" s="39" t="str">
        <f t="shared" si="194"/>
        <v/>
      </c>
      <c r="BL30" s="39" t="str">
        <f t="shared" si="194"/>
        <v/>
      </c>
      <c r="BM30" s="39" t="str">
        <f t="shared" si="194"/>
        <v/>
      </c>
      <c r="BN30" s="40" t="str">
        <f t="shared" si="194"/>
        <v/>
      </c>
      <c r="BO30" s="47">
        <f t="shared" si="136"/>
        <v>0</v>
      </c>
      <c r="BP30" s="41" t="str">
        <f t="shared" ref="BP30:CI30" si="195">IF(E30="B",E40,"")</f>
        <v/>
      </c>
      <c r="BQ30" s="39" t="str">
        <f t="shared" si="195"/>
        <v/>
      </c>
      <c r="BR30" s="39" t="str">
        <f t="shared" si="195"/>
        <v/>
      </c>
      <c r="BS30" s="39" t="str">
        <f t="shared" si="195"/>
        <v/>
      </c>
      <c r="BT30" s="39" t="str">
        <f t="shared" si="195"/>
        <v/>
      </c>
      <c r="BU30" s="39" t="str">
        <f t="shared" si="195"/>
        <v/>
      </c>
      <c r="BV30" s="39" t="str">
        <f t="shared" si="195"/>
        <v/>
      </c>
      <c r="BW30" s="39" t="str">
        <f t="shared" si="195"/>
        <v/>
      </c>
      <c r="BX30" s="39" t="str">
        <f t="shared" si="195"/>
        <v/>
      </c>
      <c r="BY30" s="39" t="str">
        <f t="shared" si="195"/>
        <v/>
      </c>
      <c r="BZ30" s="39" t="str">
        <f t="shared" si="195"/>
        <v/>
      </c>
      <c r="CA30" s="50" t="str">
        <f t="shared" si="195"/>
        <v/>
      </c>
      <c r="CB30" s="50" t="str">
        <f t="shared" si="195"/>
        <v/>
      </c>
      <c r="CC30" s="50" t="str">
        <f t="shared" si="195"/>
        <v/>
      </c>
      <c r="CD30" s="50" t="str">
        <f t="shared" si="195"/>
        <v/>
      </c>
      <c r="CE30" s="50" t="str">
        <f t="shared" si="195"/>
        <v/>
      </c>
      <c r="CF30" s="50" t="str">
        <f t="shared" si="195"/>
        <v/>
      </c>
      <c r="CG30" s="50" t="str">
        <f t="shared" si="195"/>
        <v/>
      </c>
      <c r="CH30" s="50" t="str">
        <f t="shared" si="195"/>
        <v/>
      </c>
      <c r="CI30" s="70" t="str">
        <f t="shared" si="195"/>
        <v/>
      </c>
      <c r="CJ30" s="47">
        <f t="shared" si="138"/>
        <v>0</v>
      </c>
      <c r="CK30" s="41" t="str">
        <f t="shared" ref="CK30:DD30" si="196">IF(E30="P",E40,"")</f>
        <v/>
      </c>
      <c r="CL30" s="39" t="str">
        <f t="shared" si="196"/>
        <v/>
      </c>
      <c r="CM30" s="39" t="str">
        <f t="shared" si="196"/>
        <v/>
      </c>
      <c r="CN30" s="39" t="str">
        <f t="shared" si="196"/>
        <v/>
      </c>
      <c r="CO30" s="39" t="str">
        <f t="shared" si="196"/>
        <v/>
      </c>
      <c r="CP30" s="39" t="str">
        <f t="shared" si="196"/>
        <v/>
      </c>
      <c r="CQ30" s="39" t="str">
        <f t="shared" si="196"/>
        <v/>
      </c>
      <c r="CR30" s="39" t="str">
        <f t="shared" si="196"/>
        <v/>
      </c>
      <c r="CS30" s="39" t="str">
        <f t="shared" si="196"/>
        <v/>
      </c>
      <c r="CT30" s="39" t="str">
        <f t="shared" si="196"/>
        <v/>
      </c>
      <c r="CU30" s="39" t="str">
        <f t="shared" si="196"/>
        <v/>
      </c>
      <c r="CV30" s="39" t="str">
        <f t="shared" si="196"/>
        <v/>
      </c>
      <c r="CW30" s="39" t="str">
        <f t="shared" si="196"/>
        <v/>
      </c>
      <c r="CX30" s="39" t="str">
        <f t="shared" si="196"/>
        <v/>
      </c>
      <c r="CY30" s="39" t="str">
        <f t="shared" si="196"/>
        <v/>
      </c>
      <c r="CZ30" s="39" t="str">
        <f t="shared" si="196"/>
        <v/>
      </c>
      <c r="DA30" s="39" t="str">
        <f t="shared" si="196"/>
        <v/>
      </c>
      <c r="DB30" s="39" t="str">
        <f t="shared" si="196"/>
        <v/>
      </c>
      <c r="DC30" s="39" t="str">
        <f t="shared" si="196"/>
        <v/>
      </c>
      <c r="DD30" s="70" t="str">
        <f t="shared" si="196"/>
        <v/>
      </c>
      <c r="DE30" s="47">
        <f t="shared" si="140"/>
        <v>0</v>
      </c>
      <c r="DG30" s="55">
        <f t="shared" si="141"/>
        <v>0</v>
      </c>
      <c r="DH30" s="50">
        <f t="shared" si="142"/>
        <v>0</v>
      </c>
      <c r="DI30" s="50">
        <f t="shared" si="143"/>
        <v>0</v>
      </c>
      <c r="DJ30" s="51">
        <f t="shared" si="144"/>
        <v>0</v>
      </c>
      <c r="DK30" s="59">
        <f>(SUM(DG30:DI30)/COUNT(E39:X39))</f>
        <v>0</v>
      </c>
      <c r="DL30" s="55">
        <f t="shared" si="145"/>
        <v>0</v>
      </c>
      <c r="DM30" s="66" t="e">
        <f t="shared" si="146"/>
        <v>#DIV/0!</v>
      </c>
      <c r="DN30" s="93">
        <f t="shared" si="147"/>
        <v>0</v>
      </c>
      <c r="DO30" s="67" t="e">
        <f t="shared" si="148"/>
        <v>#DIV/0!</v>
      </c>
      <c r="DP30" s="47">
        <f t="shared" si="149"/>
        <v>0</v>
      </c>
      <c r="DQ30" s="47">
        <f t="shared" si="150"/>
        <v>0</v>
      </c>
      <c r="DR30" s="47">
        <f t="shared" si="151"/>
        <v>0</v>
      </c>
      <c r="DS30" s="47" t="e">
        <f>SUM((DQ30/DJ30)-(D22))</f>
        <v>#DIV/0!</v>
      </c>
      <c r="DT30" s="47" t="e">
        <f>SUM((DR30/DJ30)-(D2))</f>
        <v>#DIV/0!</v>
      </c>
      <c r="DU30" s="78" t="e">
        <f t="shared" si="152"/>
        <v>#DIV/0!</v>
      </c>
      <c r="DW30" s="41" t="str">
        <f>IF(E30="J",SUM((E40)-(E20)),"")</f>
        <v/>
      </c>
      <c r="DX30" s="39" t="str">
        <f t="shared" ref="DX30:EP30" si="197">IF(F30="J",SUM((F40)-(F20)),"")</f>
        <v/>
      </c>
      <c r="DY30" s="39" t="str">
        <f t="shared" si="197"/>
        <v/>
      </c>
      <c r="DZ30" s="39" t="str">
        <f t="shared" si="197"/>
        <v/>
      </c>
      <c r="EA30" s="39" t="str">
        <f t="shared" si="197"/>
        <v/>
      </c>
      <c r="EB30" s="39" t="str">
        <f t="shared" si="197"/>
        <v/>
      </c>
      <c r="EC30" s="39" t="str">
        <f t="shared" si="197"/>
        <v/>
      </c>
      <c r="ED30" s="39" t="str">
        <f t="shared" si="197"/>
        <v/>
      </c>
      <c r="EE30" s="39" t="str">
        <f t="shared" si="197"/>
        <v/>
      </c>
      <c r="EF30" s="39" t="str">
        <f t="shared" si="197"/>
        <v/>
      </c>
      <c r="EG30" s="39" t="str">
        <f t="shared" si="197"/>
        <v/>
      </c>
      <c r="EH30" s="39" t="str">
        <f t="shared" si="197"/>
        <v/>
      </c>
      <c r="EI30" s="39" t="str">
        <f t="shared" si="197"/>
        <v/>
      </c>
      <c r="EJ30" s="39" t="str">
        <f t="shared" si="197"/>
        <v/>
      </c>
      <c r="EK30" s="39" t="str">
        <f t="shared" si="197"/>
        <v/>
      </c>
      <c r="EL30" s="39" t="str">
        <f t="shared" si="197"/>
        <v/>
      </c>
      <c r="EM30" s="39" t="str">
        <f t="shared" si="197"/>
        <v/>
      </c>
      <c r="EN30" s="39" t="str">
        <f t="shared" si="197"/>
        <v/>
      </c>
      <c r="EO30" s="39" t="str">
        <f t="shared" si="197"/>
        <v/>
      </c>
      <c r="EP30" s="40" t="str">
        <f t="shared" si="197"/>
        <v/>
      </c>
      <c r="EQ30" s="47">
        <f t="shared" si="154"/>
        <v>0</v>
      </c>
      <c r="ER30" s="41" t="str">
        <f>IF(E30="LJ",SUM((E40)-(E20)),"")</f>
        <v/>
      </c>
      <c r="ES30" s="39" t="str">
        <f t="shared" ref="ES30:FK30" si="198">IF(F30="LJ",SUM((F40)-(F20)),"")</f>
        <v/>
      </c>
      <c r="ET30" s="39" t="str">
        <f t="shared" si="198"/>
        <v/>
      </c>
      <c r="EU30" s="39" t="str">
        <f t="shared" si="198"/>
        <v/>
      </c>
      <c r="EV30" s="39" t="str">
        <f t="shared" si="198"/>
        <v/>
      </c>
      <c r="EW30" s="39" t="str">
        <f t="shared" si="198"/>
        <v/>
      </c>
      <c r="EX30" s="39" t="str">
        <f t="shared" si="198"/>
        <v/>
      </c>
      <c r="EY30" s="39" t="str">
        <f t="shared" si="198"/>
        <v/>
      </c>
      <c r="EZ30" s="39" t="str">
        <f t="shared" si="198"/>
        <v/>
      </c>
      <c r="FA30" s="39" t="str">
        <f t="shared" si="198"/>
        <v/>
      </c>
      <c r="FB30" s="39" t="str">
        <f t="shared" si="198"/>
        <v/>
      </c>
      <c r="FC30" s="39" t="str">
        <f t="shared" si="198"/>
        <v/>
      </c>
      <c r="FD30" s="39" t="str">
        <f t="shared" si="198"/>
        <v/>
      </c>
      <c r="FE30" s="39" t="str">
        <f t="shared" si="198"/>
        <v/>
      </c>
      <c r="FF30" s="39" t="str">
        <f t="shared" si="198"/>
        <v/>
      </c>
      <c r="FG30" s="39" t="str">
        <f t="shared" si="198"/>
        <v/>
      </c>
      <c r="FH30" s="39" t="str">
        <f t="shared" si="198"/>
        <v/>
      </c>
      <c r="FI30" s="39" t="str">
        <f t="shared" si="198"/>
        <v/>
      </c>
      <c r="FJ30" s="39" t="str">
        <f t="shared" si="198"/>
        <v/>
      </c>
      <c r="FK30" s="40" t="str">
        <f t="shared" si="198"/>
        <v/>
      </c>
      <c r="FL30" s="47">
        <f t="shared" si="156"/>
        <v>0</v>
      </c>
      <c r="FM30" s="41" t="str">
        <f t="shared" ref="FM30:GF30" si="199">IF(E30="B",E20,"")</f>
        <v/>
      </c>
      <c r="FN30" s="39" t="str">
        <f t="shared" si="199"/>
        <v/>
      </c>
      <c r="FO30" s="39" t="str">
        <f t="shared" si="199"/>
        <v/>
      </c>
      <c r="FP30" s="39" t="str">
        <f t="shared" si="199"/>
        <v/>
      </c>
      <c r="FQ30" s="39" t="str">
        <f t="shared" si="199"/>
        <v/>
      </c>
      <c r="FR30" s="39" t="str">
        <f t="shared" si="199"/>
        <v/>
      </c>
      <c r="FS30" s="39" t="str">
        <f t="shared" si="199"/>
        <v/>
      </c>
      <c r="FT30" s="39" t="str">
        <f t="shared" si="199"/>
        <v/>
      </c>
      <c r="FU30" s="39" t="str">
        <f t="shared" si="199"/>
        <v/>
      </c>
      <c r="FV30" s="39" t="str">
        <f t="shared" si="199"/>
        <v/>
      </c>
      <c r="FW30" s="39" t="str">
        <f t="shared" si="199"/>
        <v/>
      </c>
      <c r="FX30" s="50" t="str">
        <f t="shared" si="199"/>
        <v/>
      </c>
      <c r="FY30" s="50" t="str">
        <f t="shared" si="199"/>
        <v/>
      </c>
      <c r="FZ30" s="50" t="str">
        <f t="shared" si="199"/>
        <v/>
      </c>
      <c r="GA30" s="50" t="str">
        <f t="shared" si="199"/>
        <v/>
      </c>
      <c r="GB30" s="50" t="str">
        <f t="shared" si="199"/>
        <v/>
      </c>
      <c r="GC30" s="50" t="str">
        <f t="shared" si="199"/>
        <v/>
      </c>
      <c r="GD30" s="50" t="str">
        <f t="shared" si="199"/>
        <v/>
      </c>
      <c r="GE30" s="50" t="str">
        <f t="shared" si="199"/>
        <v/>
      </c>
      <c r="GF30" s="70" t="str">
        <f t="shared" si="199"/>
        <v/>
      </c>
      <c r="GG30" s="47">
        <f t="shared" si="158"/>
        <v>0</v>
      </c>
      <c r="GH30" s="41" t="str">
        <f t="shared" ref="GH30:HA30" si="200">IF(E30="P",E20,"")</f>
        <v/>
      </c>
      <c r="GI30" s="39" t="str">
        <f t="shared" si="200"/>
        <v/>
      </c>
      <c r="GJ30" s="39" t="str">
        <f t="shared" si="200"/>
        <v/>
      </c>
      <c r="GK30" s="39" t="str">
        <f t="shared" si="200"/>
        <v/>
      </c>
      <c r="GL30" s="39" t="str">
        <f t="shared" si="200"/>
        <v/>
      </c>
      <c r="GM30" s="39" t="str">
        <f t="shared" si="200"/>
        <v/>
      </c>
      <c r="GN30" s="39" t="str">
        <f t="shared" si="200"/>
        <v/>
      </c>
      <c r="GO30" s="39" t="str">
        <f t="shared" si="200"/>
        <v/>
      </c>
      <c r="GP30" s="39" t="str">
        <f t="shared" si="200"/>
        <v/>
      </c>
      <c r="GQ30" s="39" t="str">
        <f t="shared" si="200"/>
        <v/>
      </c>
      <c r="GR30" s="39" t="str">
        <f t="shared" si="200"/>
        <v/>
      </c>
      <c r="GS30" s="50" t="str">
        <f t="shared" si="200"/>
        <v/>
      </c>
      <c r="GT30" s="50" t="str">
        <f t="shared" si="200"/>
        <v/>
      </c>
      <c r="GU30" s="50" t="str">
        <f t="shared" si="200"/>
        <v/>
      </c>
      <c r="GV30" s="50" t="str">
        <f t="shared" si="200"/>
        <v/>
      </c>
      <c r="GW30" s="50" t="str">
        <f t="shared" si="200"/>
        <v/>
      </c>
      <c r="GX30" s="50" t="str">
        <f t="shared" si="200"/>
        <v/>
      </c>
      <c r="GY30" s="50" t="str">
        <f t="shared" si="200"/>
        <v/>
      </c>
      <c r="GZ30" s="50" t="str">
        <f t="shared" si="200"/>
        <v/>
      </c>
      <c r="HA30" s="70" t="str">
        <f t="shared" si="200"/>
        <v/>
      </c>
      <c r="HB30" s="47">
        <f t="shared" si="160"/>
        <v>0</v>
      </c>
    </row>
    <row r="31" spans="1:210" s="2" customFormat="1" ht="21.75" customHeight="1">
      <c r="A31" s="270">
        <f ca="1">('Game Summary'!B31)</f>
        <v>313</v>
      </c>
      <c r="B31" s="604" t="str">
        <f ca="1">('Game Summary'!C31)</f>
        <v>Black-Eyed Skeez</v>
      </c>
      <c r="C31" s="605"/>
      <c r="D31" s="606"/>
      <c r="E31" s="522"/>
      <c r="F31" s="218"/>
      <c r="G31" s="218"/>
      <c r="H31" s="218"/>
      <c r="I31" s="218"/>
      <c r="J31" s="218"/>
      <c r="K31" s="218"/>
      <c r="L31" s="218"/>
      <c r="M31" s="218"/>
      <c r="N31" s="218"/>
      <c r="O31" s="218"/>
      <c r="P31" s="218"/>
      <c r="Q31" s="218"/>
      <c r="R31" s="231"/>
      <c r="S31" s="231"/>
      <c r="T31" s="231"/>
      <c r="U31" s="231"/>
      <c r="V31" s="231"/>
      <c r="W31" s="231"/>
      <c r="X31" s="219"/>
      <c r="Z31" s="41" t="str">
        <f t="shared" ref="Z31:AS31" si="201">IF(E31="J",E40,"")</f>
        <v/>
      </c>
      <c r="AA31" s="39" t="str">
        <f t="shared" si="201"/>
        <v/>
      </c>
      <c r="AB31" s="39" t="str">
        <f t="shared" si="201"/>
        <v/>
      </c>
      <c r="AC31" s="39" t="str">
        <f t="shared" si="201"/>
        <v/>
      </c>
      <c r="AD31" s="39" t="str">
        <f t="shared" si="201"/>
        <v/>
      </c>
      <c r="AE31" s="39" t="str">
        <f t="shared" si="201"/>
        <v/>
      </c>
      <c r="AF31" s="39" t="str">
        <f t="shared" si="201"/>
        <v/>
      </c>
      <c r="AG31" s="39" t="str">
        <f t="shared" si="201"/>
        <v/>
      </c>
      <c r="AH31" s="39" t="str">
        <f t="shared" si="201"/>
        <v/>
      </c>
      <c r="AI31" s="39" t="str">
        <f t="shared" si="201"/>
        <v/>
      </c>
      <c r="AJ31" s="39" t="str">
        <f t="shared" si="201"/>
        <v/>
      </c>
      <c r="AK31" s="50" t="str">
        <f t="shared" si="201"/>
        <v/>
      </c>
      <c r="AL31" s="50" t="str">
        <f t="shared" si="201"/>
        <v/>
      </c>
      <c r="AM31" s="50" t="str">
        <f t="shared" si="201"/>
        <v/>
      </c>
      <c r="AN31" s="50" t="str">
        <f t="shared" si="201"/>
        <v/>
      </c>
      <c r="AO31" s="50" t="str">
        <f t="shared" si="201"/>
        <v/>
      </c>
      <c r="AP31" s="50" t="str">
        <f t="shared" si="201"/>
        <v/>
      </c>
      <c r="AQ31" s="50" t="str">
        <f t="shared" si="201"/>
        <v/>
      </c>
      <c r="AR31" s="50" t="str">
        <f t="shared" si="201"/>
        <v/>
      </c>
      <c r="AS31" s="70" t="str">
        <f t="shared" si="201"/>
        <v/>
      </c>
      <c r="AT31" s="47">
        <f t="shared" si="134"/>
        <v>0</v>
      </c>
      <c r="AU31" s="41" t="str">
        <f t="shared" ref="AU31:BN31" si="202">IF(E31="LJ",E40,"")</f>
        <v/>
      </c>
      <c r="AV31" s="39" t="str">
        <f t="shared" si="202"/>
        <v/>
      </c>
      <c r="AW31" s="39" t="str">
        <f t="shared" si="202"/>
        <v/>
      </c>
      <c r="AX31" s="39" t="str">
        <f t="shared" si="202"/>
        <v/>
      </c>
      <c r="AY31" s="39" t="str">
        <f t="shared" si="202"/>
        <v/>
      </c>
      <c r="AZ31" s="39" t="str">
        <f t="shared" si="202"/>
        <v/>
      </c>
      <c r="BA31" s="39" t="str">
        <f t="shared" si="202"/>
        <v/>
      </c>
      <c r="BB31" s="39" t="str">
        <f t="shared" si="202"/>
        <v/>
      </c>
      <c r="BC31" s="39" t="str">
        <f t="shared" si="202"/>
        <v/>
      </c>
      <c r="BD31" s="39" t="str">
        <f t="shared" si="202"/>
        <v/>
      </c>
      <c r="BE31" s="39" t="str">
        <f t="shared" si="202"/>
        <v/>
      </c>
      <c r="BF31" s="39" t="str">
        <f t="shared" si="202"/>
        <v/>
      </c>
      <c r="BG31" s="39" t="str">
        <f t="shared" si="202"/>
        <v/>
      </c>
      <c r="BH31" s="39" t="str">
        <f t="shared" si="202"/>
        <v/>
      </c>
      <c r="BI31" s="39" t="str">
        <f t="shared" si="202"/>
        <v/>
      </c>
      <c r="BJ31" s="39" t="str">
        <f t="shared" si="202"/>
        <v/>
      </c>
      <c r="BK31" s="39" t="str">
        <f t="shared" si="202"/>
        <v/>
      </c>
      <c r="BL31" s="39" t="str">
        <f t="shared" si="202"/>
        <v/>
      </c>
      <c r="BM31" s="39" t="str">
        <f t="shared" si="202"/>
        <v/>
      </c>
      <c r="BN31" s="40" t="str">
        <f t="shared" si="202"/>
        <v/>
      </c>
      <c r="BO31" s="47">
        <f t="shared" si="136"/>
        <v>0</v>
      </c>
      <c r="BP31" s="41" t="str">
        <f t="shared" ref="BP31:CI31" si="203">IF(E31="B",E40,"")</f>
        <v/>
      </c>
      <c r="BQ31" s="39" t="str">
        <f t="shared" si="203"/>
        <v/>
      </c>
      <c r="BR31" s="39" t="str">
        <f t="shared" si="203"/>
        <v/>
      </c>
      <c r="BS31" s="39" t="str">
        <f t="shared" si="203"/>
        <v/>
      </c>
      <c r="BT31" s="39" t="str">
        <f t="shared" si="203"/>
        <v/>
      </c>
      <c r="BU31" s="39" t="str">
        <f t="shared" si="203"/>
        <v/>
      </c>
      <c r="BV31" s="39" t="str">
        <f t="shared" si="203"/>
        <v/>
      </c>
      <c r="BW31" s="39" t="str">
        <f t="shared" si="203"/>
        <v/>
      </c>
      <c r="BX31" s="39" t="str">
        <f t="shared" si="203"/>
        <v/>
      </c>
      <c r="BY31" s="39" t="str">
        <f t="shared" si="203"/>
        <v/>
      </c>
      <c r="BZ31" s="39" t="str">
        <f t="shared" si="203"/>
        <v/>
      </c>
      <c r="CA31" s="50" t="str">
        <f t="shared" si="203"/>
        <v/>
      </c>
      <c r="CB31" s="50" t="str">
        <f t="shared" si="203"/>
        <v/>
      </c>
      <c r="CC31" s="50" t="str">
        <f t="shared" si="203"/>
        <v/>
      </c>
      <c r="CD31" s="50" t="str">
        <f t="shared" si="203"/>
        <v/>
      </c>
      <c r="CE31" s="50" t="str">
        <f t="shared" si="203"/>
        <v/>
      </c>
      <c r="CF31" s="50" t="str">
        <f t="shared" si="203"/>
        <v/>
      </c>
      <c r="CG31" s="50" t="str">
        <f t="shared" si="203"/>
        <v/>
      </c>
      <c r="CH31" s="50" t="str">
        <f t="shared" si="203"/>
        <v/>
      </c>
      <c r="CI31" s="70" t="str">
        <f t="shared" si="203"/>
        <v/>
      </c>
      <c r="CJ31" s="47">
        <f t="shared" si="138"/>
        <v>0</v>
      </c>
      <c r="CK31" s="41" t="str">
        <f t="shared" ref="CK31:DD31" si="204">IF(E31="P",E40,"")</f>
        <v/>
      </c>
      <c r="CL31" s="39" t="str">
        <f t="shared" si="204"/>
        <v/>
      </c>
      <c r="CM31" s="39" t="str">
        <f t="shared" si="204"/>
        <v/>
      </c>
      <c r="CN31" s="39" t="str">
        <f t="shared" si="204"/>
        <v/>
      </c>
      <c r="CO31" s="39" t="str">
        <f t="shared" si="204"/>
        <v/>
      </c>
      <c r="CP31" s="39" t="str">
        <f t="shared" si="204"/>
        <v/>
      </c>
      <c r="CQ31" s="39" t="str">
        <f t="shared" si="204"/>
        <v/>
      </c>
      <c r="CR31" s="39" t="str">
        <f t="shared" si="204"/>
        <v/>
      </c>
      <c r="CS31" s="39" t="str">
        <f t="shared" si="204"/>
        <v/>
      </c>
      <c r="CT31" s="39" t="str">
        <f t="shared" si="204"/>
        <v/>
      </c>
      <c r="CU31" s="39" t="str">
        <f t="shared" si="204"/>
        <v/>
      </c>
      <c r="CV31" s="39" t="str">
        <f t="shared" si="204"/>
        <v/>
      </c>
      <c r="CW31" s="39" t="str">
        <f t="shared" si="204"/>
        <v/>
      </c>
      <c r="CX31" s="39" t="str">
        <f t="shared" si="204"/>
        <v/>
      </c>
      <c r="CY31" s="39" t="str">
        <f t="shared" si="204"/>
        <v/>
      </c>
      <c r="CZ31" s="39" t="str">
        <f t="shared" si="204"/>
        <v/>
      </c>
      <c r="DA31" s="39" t="str">
        <f t="shared" si="204"/>
        <v/>
      </c>
      <c r="DB31" s="39" t="str">
        <f t="shared" si="204"/>
        <v/>
      </c>
      <c r="DC31" s="39" t="str">
        <f t="shared" si="204"/>
        <v/>
      </c>
      <c r="DD31" s="70" t="str">
        <f t="shared" si="204"/>
        <v/>
      </c>
      <c r="DE31" s="47">
        <f t="shared" si="140"/>
        <v>0</v>
      </c>
      <c r="DG31" s="55">
        <f t="shared" si="141"/>
        <v>0</v>
      </c>
      <c r="DH31" s="50">
        <f t="shared" si="142"/>
        <v>0</v>
      </c>
      <c r="DI31" s="50">
        <f t="shared" si="143"/>
        <v>0</v>
      </c>
      <c r="DJ31" s="51">
        <f t="shared" si="144"/>
        <v>0</v>
      </c>
      <c r="DK31" s="59">
        <f>(SUM(DG31:DI31)/COUNT(E39:X39))</f>
        <v>0</v>
      </c>
      <c r="DL31" s="55">
        <f t="shared" si="145"/>
        <v>0</v>
      </c>
      <c r="DM31" s="66" t="e">
        <f t="shared" si="146"/>
        <v>#DIV/0!</v>
      </c>
      <c r="DN31" s="93">
        <f t="shared" si="147"/>
        <v>0</v>
      </c>
      <c r="DO31" s="67" t="e">
        <f t="shared" si="148"/>
        <v>#DIV/0!</v>
      </c>
      <c r="DP31" s="47">
        <f t="shared" si="149"/>
        <v>0</v>
      </c>
      <c r="DQ31" s="47">
        <f t="shared" si="150"/>
        <v>0</v>
      </c>
      <c r="DR31" s="47">
        <f t="shared" si="151"/>
        <v>0</v>
      </c>
      <c r="DS31" s="47" t="e">
        <f>SUM((DQ31/DJ31)-(D22))</f>
        <v>#DIV/0!</v>
      </c>
      <c r="DT31" s="47" t="e">
        <f>SUM((DR31/DJ31)-(D2))</f>
        <v>#DIV/0!</v>
      </c>
      <c r="DU31" s="78" t="e">
        <f t="shared" si="152"/>
        <v>#DIV/0!</v>
      </c>
      <c r="DW31" s="41" t="str">
        <f>IF(E31="J",SUM((E40)-(E20)),"")</f>
        <v/>
      </c>
      <c r="DX31" s="39" t="str">
        <f t="shared" ref="DX31:EP31" si="205">IF(F31="J",SUM((F40)-(F20)),"")</f>
        <v/>
      </c>
      <c r="DY31" s="39" t="str">
        <f t="shared" si="205"/>
        <v/>
      </c>
      <c r="DZ31" s="39" t="str">
        <f t="shared" si="205"/>
        <v/>
      </c>
      <c r="EA31" s="39" t="str">
        <f t="shared" si="205"/>
        <v/>
      </c>
      <c r="EB31" s="39" t="str">
        <f t="shared" si="205"/>
        <v/>
      </c>
      <c r="EC31" s="39" t="str">
        <f t="shared" si="205"/>
        <v/>
      </c>
      <c r="ED31" s="39" t="str">
        <f t="shared" si="205"/>
        <v/>
      </c>
      <c r="EE31" s="39" t="str">
        <f t="shared" si="205"/>
        <v/>
      </c>
      <c r="EF31" s="39" t="str">
        <f t="shared" si="205"/>
        <v/>
      </c>
      <c r="EG31" s="39" t="str">
        <f t="shared" si="205"/>
        <v/>
      </c>
      <c r="EH31" s="39" t="str">
        <f t="shared" si="205"/>
        <v/>
      </c>
      <c r="EI31" s="39" t="str">
        <f t="shared" si="205"/>
        <v/>
      </c>
      <c r="EJ31" s="39" t="str">
        <f t="shared" si="205"/>
        <v/>
      </c>
      <c r="EK31" s="39" t="str">
        <f t="shared" si="205"/>
        <v/>
      </c>
      <c r="EL31" s="39" t="str">
        <f t="shared" si="205"/>
        <v/>
      </c>
      <c r="EM31" s="39" t="str">
        <f t="shared" si="205"/>
        <v/>
      </c>
      <c r="EN31" s="39" t="str">
        <f t="shared" si="205"/>
        <v/>
      </c>
      <c r="EO31" s="39" t="str">
        <f t="shared" si="205"/>
        <v/>
      </c>
      <c r="EP31" s="40" t="str">
        <f t="shared" si="205"/>
        <v/>
      </c>
      <c r="EQ31" s="47">
        <f t="shared" si="154"/>
        <v>0</v>
      </c>
      <c r="ER31" s="41" t="str">
        <f>IF(E31="LJ",SUM((E40)-(E20)),"")</f>
        <v/>
      </c>
      <c r="ES31" s="39" t="str">
        <f t="shared" ref="ES31:FK31" si="206">IF(F31="LJ",SUM((F40)-(F20)),"")</f>
        <v/>
      </c>
      <c r="ET31" s="39" t="str">
        <f t="shared" si="206"/>
        <v/>
      </c>
      <c r="EU31" s="39" t="str">
        <f t="shared" si="206"/>
        <v/>
      </c>
      <c r="EV31" s="39" t="str">
        <f t="shared" si="206"/>
        <v/>
      </c>
      <c r="EW31" s="39" t="str">
        <f t="shared" si="206"/>
        <v/>
      </c>
      <c r="EX31" s="39" t="str">
        <f t="shared" si="206"/>
        <v/>
      </c>
      <c r="EY31" s="39" t="str">
        <f t="shared" si="206"/>
        <v/>
      </c>
      <c r="EZ31" s="39" t="str">
        <f t="shared" si="206"/>
        <v/>
      </c>
      <c r="FA31" s="39" t="str">
        <f t="shared" si="206"/>
        <v/>
      </c>
      <c r="FB31" s="39" t="str">
        <f t="shared" si="206"/>
        <v/>
      </c>
      <c r="FC31" s="39" t="str">
        <f t="shared" si="206"/>
        <v/>
      </c>
      <c r="FD31" s="39" t="str">
        <f t="shared" si="206"/>
        <v/>
      </c>
      <c r="FE31" s="39" t="str">
        <f t="shared" si="206"/>
        <v/>
      </c>
      <c r="FF31" s="39" t="str">
        <f t="shared" si="206"/>
        <v/>
      </c>
      <c r="FG31" s="39" t="str">
        <f t="shared" si="206"/>
        <v/>
      </c>
      <c r="FH31" s="39" t="str">
        <f t="shared" si="206"/>
        <v/>
      </c>
      <c r="FI31" s="39" t="str">
        <f t="shared" si="206"/>
        <v/>
      </c>
      <c r="FJ31" s="39" t="str">
        <f t="shared" si="206"/>
        <v/>
      </c>
      <c r="FK31" s="40" t="str">
        <f t="shared" si="206"/>
        <v/>
      </c>
      <c r="FL31" s="47">
        <f t="shared" si="156"/>
        <v>0</v>
      </c>
      <c r="FM31" s="41" t="str">
        <f t="shared" ref="FM31:GF31" si="207">IF(E31="B",E20,"")</f>
        <v/>
      </c>
      <c r="FN31" s="39" t="str">
        <f t="shared" si="207"/>
        <v/>
      </c>
      <c r="FO31" s="39" t="str">
        <f t="shared" si="207"/>
        <v/>
      </c>
      <c r="FP31" s="39" t="str">
        <f t="shared" si="207"/>
        <v/>
      </c>
      <c r="FQ31" s="39" t="str">
        <f t="shared" si="207"/>
        <v/>
      </c>
      <c r="FR31" s="39" t="str">
        <f t="shared" si="207"/>
        <v/>
      </c>
      <c r="FS31" s="39" t="str">
        <f t="shared" si="207"/>
        <v/>
      </c>
      <c r="FT31" s="39" t="str">
        <f t="shared" si="207"/>
        <v/>
      </c>
      <c r="FU31" s="39" t="str">
        <f t="shared" si="207"/>
        <v/>
      </c>
      <c r="FV31" s="39" t="str">
        <f t="shared" si="207"/>
        <v/>
      </c>
      <c r="FW31" s="39" t="str">
        <f t="shared" si="207"/>
        <v/>
      </c>
      <c r="FX31" s="50" t="str">
        <f t="shared" si="207"/>
        <v/>
      </c>
      <c r="FY31" s="50" t="str">
        <f t="shared" si="207"/>
        <v/>
      </c>
      <c r="FZ31" s="50" t="str">
        <f t="shared" si="207"/>
        <v/>
      </c>
      <c r="GA31" s="50" t="str">
        <f t="shared" si="207"/>
        <v/>
      </c>
      <c r="GB31" s="50" t="str">
        <f t="shared" si="207"/>
        <v/>
      </c>
      <c r="GC31" s="50" t="str">
        <f t="shared" si="207"/>
        <v/>
      </c>
      <c r="GD31" s="50" t="str">
        <f t="shared" si="207"/>
        <v/>
      </c>
      <c r="GE31" s="50" t="str">
        <f t="shared" si="207"/>
        <v/>
      </c>
      <c r="GF31" s="70" t="str">
        <f t="shared" si="207"/>
        <v/>
      </c>
      <c r="GG31" s="47">
        <f t="shared" si="158"/>
        <v>0</v>
      </c>
      <c r="GH31" s="41" t="str">
        <f t="shared" ref="GH31:HA31" si="208">IF(E31="P",E20,"")</f>
        <v/>
      </c>
      <c r="GI31" s="39" t="str">
        <f t="shared" si="208"/>
        <v/>
      </c>
      <c r="GJ31" s="39" t="str">
        <f t="shared" si="208"/>
        <v/>
      </c>
      <c r="GK31" s="39" t="str">
        <f t="shared" si="208"/>
        <v/>
      </c>
      <c r="GL31" s="39" t="str">
        <f t="shared" si="208"/>
        <v/>
      </c>
      <c r="GM31" s="39" t="str">
        <f t="shared" si="208"/>
        <v/>
      </c>
      <c r="GN31" s="39" t="str">
        <f t="shared" si="208"/>
        <v/>
      </c>
      <c r="GO31" s="39" t="str">
        <f t="shared" si="208"/>
        <v/>
      </c>
      <c r="GP31" s="39" t="str">
        <f t="shared" si="208"/>
        <v/>
      </c>
      <c r="GQ31" s="39" t="str">
        <f t="shared" si="208"/>
        <v/>
      </c>
      <c r="GR31" s="39" t="str">
        <f t="shared" si="208"/>
        <v/>
      </c>
      <c r="GS31" s="50" t="str">
        <f t="shared" si="208"/>
        <v/>
      </c>
      <c r="GT31" s="50" t="str">
        <f t="shared" si="208"/>
        <v/>
      </c>
      <c r="GU31" s="50" t="str">
        <f t="shared" si="208"/>
        <v/>
      </c>
      <c r="GV31" s="50" t="str">
        <f t="shared" si="208"/>
        <v/>
      </c>
      <c r="GW31" s="50" t="str">
        <f t="shared" si="208"/>
        <v/>
      </c>
      <c r="GX31" s="50" t="str">
        <f t="shared" si="208"/>
        <v/>
      </c>
      <c r="GY31" s="50" t="str">
        <f t="shared" si="208"/>
        <v/>
      </c>
      <c r="GZ31" s="50" t="str">
        <f t="shared" si="208"/>
        <v/>
      </c>
      <c r="HA31" s="70" t="str">
        <f t="shared" si="208"/>
        <v/>
      </c>
      <c r="HB31" s="47">
        <f t="shared" si="160"/>
        <v>0</v>
      </c>
    </row>
    <row r="32" spans="1:210" s="2" customFormat="1" ht="21.75" customHeight="1">
      <c r="A32" s="270">
        <f ca="1">('Game Summary'!B32)</f>
        <v>420</v>
      </c>
      <c r="B32" s="604" t="str">
        <f ca="1">('Game Summary'!C32)</f>
        <v>Wanda Throwdown</v>
      </c>
      <c r="C32" s="605"/>
      <c r="D32" s="606"/>
      <c r="E32" s="522"/>
      <c r="F32" s="218"/>
      <c r="G32" s="218"/>
      <c r="H32" s="218"/>
      <c r="I32" s="218"/>
      <c r="J32" s="218"/>
      <c r="K32" s="218"/>
      <c r="L32" s="218"/>
      <c r="M32" s="218"/>
      <c r="N32" s="218"/>
      <c r="O32" s="218"/>
      <c r="P32" s="218"/>
      <c r="Q32" s="218"/>
      <c r="R32" s="231"/>
      <c r="S32" s="231"/>
      <c r="T32" s="231"/>
      <c r="U32" s="231"/>
      <c r="V32" s="231"/>
      <c r="W32" s="231"/>
      <c r="X32" s="219"/>
      <c r="Z32" s="41" t="str">
        <f t="shared" ref="Z32:AS32" si="209">IF(E32="J",E40,"")</f>
        <v/>
      </c>
      <c r="AA32" s="39" t="str">
        <f t="shared" si="209"/>
        <v/>
      </c>
      <c r="AB32" s="39" t="str">
        <f t="shared" si="209"/>
        <v/>
      </c>
      <c r="AC32" s="39" t="str">
        <f t="shared" si="209"/>
        <v/>
      </c>
      <c r="AD32" s="39" t="str">
        <f t="shared" si="209"/>
        <v/>
      </c>
      <c r="AE32" s="39" t="str">
        <f t="shared" si="209"/>
        <v/>
      </c>
      <c r="AF32" s="39" t="str">
        <f t="shared" si="209"/>
        <v/>
      </c>
      <c r="AG32" s="39" t="str">
        <f t="shared" si="209"/>
        <v/>
      </c>
      <c r="AH32" s="39" t="str">
        <f t="shared" si="209"/>
        <v/>
      </c>
      <c r="AI32" s="39" t="str">
        <f t="shared" si="209"/>
        <v/>
      </c>
      <c r="AJ32" s="39" t="str">
        <f t="shared" si="209"/>
        <v/>
      </c>
      <c r="AK32" s="50" t="str">
        <f t="shared" si="209"/>
        <v/>
      </c>
      <c r="AL32" s="50" t="str">
        <f t="shared" si="209"/>
        <v/>
      </c>
      <c r="AM32" s="50" t="str">
        <f t="shared" si="209"/>
        <v/>
      </c>
      <c r="AN32" s="50" t="str">
        <f t="shared" si="209"/>
        <v/>
      </c>
      <c r="AO32" s="50" t="str">
        <f t="shared" si="209"/>
        <v/>
      </c>
      <c r="AP32" s="50" t="str">
        <f t="shared" si="209"/>
        <v/>
      </c>
      <c r="AQ32" s="50" t="str">
        <f t="shared" si="209"/>
        <v/>
      </c>
      <c r="AR32" s="50" t="str">
        <f t="shared" si="209"/>
        <v/>
      </c>
      <c r="AS32" s="70" t="str">
        <f t="shared" si="209"/>
        <v/>
      </c>
      <c r="AT32" s="47">
        <f t="shared" si="134"/>
        <v>0</v>
      </c>
      <c r="AU32" s="41" t="str">
        <f t="shared" ref="AU32:BN32" si="210">IF(E32="LJ",E40,"")</f>
        <v/>
      </c>
      <c r="AV32" s="39" t="str">
        <f t="shared" si="210"/>
        <v/>
      </c>
      <c r="AW32" s="39" t="str">
        <f t="shared" si="210"/>
        <v/>
      </c>
      <c r="AX32" s="39" t="str">
        <f t="shared" si="210"/>
        <v/>
      </c>
      <c r="AY32" s="39" t="str">
        <f t="shared" si="210"/>
        <v/>
      </c>
      <c r="AZ32" s="39" t="str">
        <f t="shared" si="210"/>
        <v/>
      </c>
      <c r="BA32" s="39" t="str">
        <f t="shared" si="210"/>
        <v/>
      </c>
      <c r="BB32" s="39" t="str">
        <f t="shared" si="210"/>
        <v/>
      </c>
      <c r="BC32" s="39" t="str">
        <f t="shared" si="210"/>
        <v/>
      </c>
      <c r="BD32" s="39" t="str">
        <f t="shared" si="210"/>
        <v/>
      </c>
      <c r="BE32" s="39" t="str">
        <f t="shared" si="210"/>
        <v/>
      </c>
      <c r="BF32" s="39" t="str">
        <f t="shared" si="210"/>
        <v/>
      </c>
      <c r="BG32" s="39" t="str">
        <f t="shared" si="210"/>
        <v/>
      </c>
      <c r="BH32" s="39" t="str">
        <f t="shared" si="210"/>
        <v/>
      </c>
      <c r="BI32" s="39" t="str">
        <f t="shared" si="210"/>
        <v/>
      </c>
      <c r="BJ32" s="39" t="str">
        <f t="shared" si="210"/>
        <v/>
      </c>
      <c r="BK32" s="39" t="str">
        <f t="shared" si="210"/>
        <v/>
      </c>
      <c r="BL32" s="39" t="str">
        <f t="shared" si="210"/>
        <v/>
      </c>
      <c r="BM32" s="39" t="str">
        <f t="shared" si="210"/>
        <v/>
      </c>
      <c r="BN32" s="40" t="str">
        <f t="shared" si="210"/>
        <v/>
      </c>
      <c r="BO32" s="47">
        <f t="shared" si="136"/>
        <v>0</v>
      </c>
      <c r="BP32" s="41" t="str">
        <f t="shared" ref="BP32:CI32" si="211">IF(E32="B",E40,"")</f>
        <v/>
      </c>
      <c r="BQ32" s="39" t="str">
        <f t="shared" si="211"/>
        <v/>
      </c>
      <c r="BR32" s="39" t="str">
        <f t="shared" si="211"/>
        <v/>
      </c>
      <c r="BS32" s="39" t="str">
        <f t="shared" si="211"/>
        <v/>
      </c>
      <c r="BT32" s="39" t="str">
        <f t="shared" si="211"/>
        <v/>
      </c>
      <c r="BU32" s="39" t="str">
        <f t="shared" si="211"/>
        <v/>
      </c>
      <c r="BV32" s="39" t="str">
        <f t="shared" si="211"/>
        <v/>
      </c>
      <c r="BW32" s="39" t="str">
        <f t="shared" si="211"/>
        <v/>
      </c>
      <c r="BX32" s="39" t="str">
        <f t="shared" si="211"/>
        <v/>
      </c>
      <c r="BY32" s="39" t="str">
        <f t="shared" si="211"/>
        <v/>
      </c>
      <c r="BZ32" s="39" t="str">
        <f t="shared" si="211"/>
        <v/>
      </c>
      <c r="CA32" s="50" t="str">
        <f t="shared" si="211"/>
        <v/>
      </c>
      <c r="CB32" s="50" t="str">
        <f t="shared" si="211"/>
        <v/>
      </c>
      <c r="CC32" s="50" t="str">
        <f t="shared" si="211"/>
        <v/>
      </c>
      <c r="CD32" s="50" t="str">
        <f t="shared" si="211"/>
        <v/>
      </c>
      <c r="CE32" s="50" t="str">
        <f t="shared" si="211"/>
        <v/>
      </c>
      <c r="CF32" s="50" t="str">
        <f t="shared" si="211"/>
        <v/>
      </c>
      <c r="CG32" s="50" t="str">
        <f t="shared" si="211"/>
        <v/>
      </c>
      <c r="CH32" s="50" t="str">
        <f t="shared" si="211"/>
        <v/>
      </c>
      <c r="CI32" s="70" t="str">
        <f t="shared" si="211"/>
        <v/>
      </c>
      <c r="CJ32" s="47">
        <f t="shared" si="138"/>
        <v>0</v>
      </c>
      <c r="CK32" s="41" t="str">
        <f t="shared" ref="CK32:DD32" si="212">IF(E32="P",E40,"")</f>
        <v/>
      </c>
      <c r="CL32" s="39" t="str">
        <f t="shared" si="212"/>
        <v/>
      </c>
      <c r="CM32" s="39" t="str">
        <f t="shared" si="212"/>
        <v/>
      </c>
      <c r="CN32" s="39" t="str">
        <f t="shared" si="212"/>
        <v/>
      </c>
      <c r="CO32" s="39" t="str">
        <f t="shared" si="212"/>
        <v/>
      </c>
      <c r="CP32" s="39" t="str">
        <f t="shared" si="212"/>
        <v/>
      </c>
      <c r="CQ32" s="39" t="str">
        <f t="shared" si="212"/>
        <v/>
      </c>
      <c r="CR32" s="39" t="str">
        <f t="shared" si="212"/>
        <v/>
      </c>
      <c r="CS32" s="39" t="str">
        <f t="shared" si="212"/>
        <v/>
      </c>
      <c r="CT32" s="39" t="str">
        <f t="shared" si="212"/>
        <v/>
      </c>
      <c r="CU32" s="39" t="str">
        <f t="shared" si="212"/>
        <v/>
      </c>
      <c r="CV32" s="39" t="str">
        <f t="shared" si="212"/>
        <v/>
      </c>
      <c r="CW32" s="39" t="str">
        <f t="shared" si="212"/>
        <v/>
      </c>
      <c r="CX32" s="39" t="str">
        <f t="shared" si="212"/>
        <v/>
      </c>
      <c r="CY32" s="39" t="str">
        <f t="shared" si="212"/>
        <v/>
      </c>
      <c r="CZ32" s="39" t="str">
        <f t="shared" si="212"/>
        <v/>
      </c>
      <c r="DA32" s="39" t="str">
        <f t="shared" si="212"/>
        <v/>
      </c>
      <c r="DB32" s="39" t="str">
        <f t="shared" si="212"/>
        <v/>
      </c>
      <c r="DC32" s="39" t="str">
        <f t="shared" si="212"/>
        <v/>
      </c>
      <c r="DD32" s="70" t="str">
        <f t="shared" si="212"/>
        <v/>
      </c>
      <c r="DE32" s="47">
        <f t="shared" si="140"/>
        <v>0</v>
      </c>
      <c r="DG32" s="55">
        <f t="shared" si="141"/>
        <v>0</v>
      </c>
      <c r="DH32" s="50">
        <f t="shared" si="142"/>
        <v>0</v>
      </c>
      <c r="DI32" s="50">
        <f t="shared" si="143"/>
        <v>0</v>
      </c>
      <c r="DJ32" s="51">
        <f t="shared" si="144"/>
        <v>0</v>
      </c>
      <c r="DK32" s="59">
        <f>(SUM(DG32:DI32)/COUNT(E39:X39))</f>
        <v>0</v>
      </c>
      <c r="DL32" s="55">
        <f t="shared" si="145"/>
        <v>0</v>
      </c>
      <c r="DM32" s="66" t="e">
        <f t="shared" si="146"/>
        <v>#DIV/0!</v>
      </c>
      <c r="DN32" s="93">
        <f t="shared" si="147"/>
        <v>0</v>
      </c>
      <c r="DO32" s="67" t="e">
        <f t="shared" si="148"/>
        <v>#DIV/0!</v>
      </c>
      <c r="DP32" s="47">
        <f t="shared" si="149"/>
        <v>0</v>
      </c>
      <c r="DQ32" s="47">
        <f t="shared" si="150"/>
        <v>0</v>
      </c>
      <c r="DR32" s="47">
        <f t="shared" si="151"/>
        <v>0</v>
      </c>
      <c r="DS32" s="47" t="e">
        <f>SUM((DQ32/DJ32)-(D22))</f>
        <v>#DIV/0!</v>
      </c>
      <c r="DT32" s="47" t="e">
        <f>SUM((DR32/DJ32)-(D2))</f>
        <v>#DIV/0!</v>
      </c>
      <c r="DU32" s="78" t="e">
        <f t="shared" si="152"/>
        <v>#DIV/0!</v>
      </c>
      <c r="DW32" s="41" t="str">
        <f>IF(E32="J",SUM((E40)-(E20)),"")</f>
        <v/>
      </c>
      <c r="DX32" s="39" t="str">
        <f t="shared" ref="DX32:EP32" si="213">IF(F32="J",SUM((F40)-(F20)),"")</f>
        <v/>
      </c>
      <c r="DY32" s="39" t="str">
        <f t="shared" si="213"/>
        <v/>
      </c>
      <c r="DZ32" s="39" t="str">
        <f t="shared" si="213"/>
        <v/>
      </c>
      <c r="EA32" s="39" t="str">
        <f t="shared" si="213"/>
        <v/>
      </c>
      <c r="EB32" s="39" t="str">
        <f t="shared" si="213"/>
        <v/>
      </c>
      <c r="EC32" s="39" t="str">
        <f t="shared" si="213"/>
        <v/>
      </c>
      <c r="ED32" s="39" t="str">
        <f t="shared" si="213"/>
        <v/>
      </c>
      <c r="EE32" s="39" t="str">
        <f t="shared" si="213"/>
        <v/>
      </c>
      <c r="EF32" s="39" t="str">
        <f t="shared" si="213"/>
        <v/>
      </c>
      <c r="EG32" s="39" t="str">
        <f t="shared" si="213"/>
        <v/>
      </c>
      <c r="EH32" s="39" t="str">
        <f t="shared" si="213"/>
        <v/>
      </c>
      <c r="EI32" s="39" t="str">
        <f t="shared" si="213"/>
        <v/>
      </c>
      <c r="EJ32" s="39" t="str">
        <f t="shared" si="213"/>
        <v/>
      </c>
      <c r="EK32" s="39" t="str">
        <f t="shared" si="213"/>
        <v/>
      </c>
      <c r="EL32" s="39" t="str">
        <f t="shared" si="213"/>
        <v/>
      </c>
      <c r="EM32" s="39" t="str">
        <f t="shared" si="213"/>
        <v/>
      </c>
      <c r="EN32" s="39" t="str">
        <f t="shared" si="213"/>
        <v/>
      </c>
      <c r="EO32" s="39" t="str">
        <f t="shared" si="213"/>
        <v/>
      </c>
      <c r="EP32" s="40" t="str">
        <f t="shared" si="213"/>
        <v/>
      </c>
      <c r="EQ32" s="47">
        <f t="shared" si="154"/>
        <v>0</v>
      </c>
      <c r="ER32" s="41" t="str">
        <f>IF(E32="LJ",SUM((E40)-(E20)),"")</f>
        <v/>
      </c>
      <c r="ES32" s="39" t="str">
        <f t="shared" ref="ES32:FK32" si="214">IF(F32="LJ",SUM((F40)-(F20)),"")</f>
        <v/>
      </c>
      <c r="ET32" s="39" t="str">
        <f t="shared" si="214"/>
        <v/>
      </c>
      <c r="EU32" s="39" t="str">
        <f t="shared" si="214"/>
        <v/>
      </c>
      <c r="EV32" s="39" t="str">
        <f t="shared" si="214"/>
        <v/>
      </c>
      <c r="EW32" s="39" t="str">
        <f t="shared" si="214"/>
        <v/>
      </c>
      <c r="EX32" s="39" t="str">
        <f t="shared" si="214"/>
        <v/>
      </c>
      <c r="EY32" s="39" t="str">
        <f t="shared" si="214"/>
        <v/>
      </c>
      <c r="EZ32" s="39" t="str">
        <f t="shared" si="214"/>
        <v/>
      </c>
      <c r="FA32" s="39" t="str">
        <f t="shared" si="214"/>
        <v/>
      </c>
      <c r="FB32" s="39" t="str">
        <f t="shared" si="214"/>
        <v/>
      </c>
      <c r="FC32" s="39" t="str">
        <f t="shared" si="214"/>
        <v/>
      </c>
      <c r="FD32" s="39" t="str">
        <f t="shared" si="214"/>
        <v/>
      </c>
      <c r="FE32" s="39" t="str">
        <f t="shared" si="214"/>
        <v/>
      </c>
      <c r="FF32" s="39" t="str">
        <f t="shared" si="214"/>
        <v/>
      </c>
      <c r="FG32" s="39" t="str">
        <f t="shared" si="214"/>
        <v/>
      </c>
      <c r="FH32" s="39" t="str">
        <f t="shared" si="214"/>
        <v/>
      </c>
      <c r="FI32" s="39" t="str">
        <f t="shared" si="214"/>
        <v/>
      </c>
      <c r="FJ32" s="39" t="str">
        <f t="shared" si="214"/>
        <v/>
      </c>
      <c r="FK32" s="40" t="str">
        <f t="shared" si="214"/>
        <v/>
      </c>
      <c r="FL32" s="47">
        <f t="shared" si="156"/>
        <v>0</v>
      </c>
      <c r="FM32" s="41" t="str">
        <f t="shared" ref="FM32:GF32" si="215">IF(E32="B",E20,"")</f>
        <v/>
      </c>
      <c r="FN32" s="39" t="str">
        <f t="shared" si="215"/>
        <v/>
      </c>
      <c r="FO32" s="39" t="str">
        <f t="shared" si="215"/>
        <v/>
      </c>
      <c r="FP32" s="39" t="str">
        <f t="shared" si="215"/>
        <v/>
      </c>
      <c r="FQ32" s="39" t="str">
        <f t="shared" si="215"/>
        <v/>
      </c>
      <c r="FR32" s="39" t="str">
        <f t="shared" si="215"/>
        <v/>
      </c>
      <c r="FS32" s="39" t="str">
        <f t="shared" si="215"/>
        <v/>
      </c>
      <c r="FT32" s="39" t="str">
        <f t="shared" si="215"/>
        <v/>
      </c>
      <c r="FU32" s="39" t="str">
        <f t="shared" si="215"/>
        <v/>
      </c>
      <c r="FV32" s="39" t="str">
        <f t="shared" si="215"/>
        <v/>
      </c>
      <c r="FW32" s="39" t="str">
        <f t="shared" si="215"/>
        <v/>
      </c>
      <c r="FX32" s="50" t="str">
        <f t="shared" si="215"/>
        <v/>
      </c>
      <c r="FY32" s="50" t="str">
        <f t="shared" si="215"/>
        <v/>
      </c>
      <c r="FZ32" s="50" t="str">
        <f t="shared" si="215"/>
        <v/>
      </c>
      <c r="GA32" s="50" t="str">
        <f t="shared" si="215"/>
        <v/>
      </c>
      <c r="GB32" s="50" t="str">
        <f t="shared" si="215"/>
        <v/>
      </c>
      <c r="GC32" s="50" t="str">
        <f t="shared" si="215"/>
        <v/>
      </c>
      <c r="GD32" s="50" t="str">
        <f t="shared" si="215"/>
        <v/>
      </c>
      <c r="GE32" s="50" t="str">
        <f t="shared" si="215"/>
        <v/>
      </c>
      <c r="GF32" s="70" t="str">
        <f t="shared" si="215"/>
        <v/>
      </c>
      <c r="GG32" s="47">
        <f t="shared" si="158"/>
        <v>0</v>
      </c>
      <c r="GH32" s="41" t="str">
        <f t="shared" ref="GH32:HA32" si="216">IF(E32="P",E20,"")</f>
        <v/>
      </c>
      <c r="GI32" s="39" t="str">
        <f t="shared" si="216"/>
        <v/>
      </c>
      <c r="GJ32" s="39" t="str">
        <f t="shared" si="216"/>
        <v/>
      </c>
      <c r="GK32" s="39" t="str">
        <f t="shared" si="216"/>
        <v/>
      </c>
      <c r="GL32" s="39" t="str">
        <f t="shared" si="216"/>
        <v/>
      </c>
      <c r="GM32" s="39" t="str">
        <f t="shared" si="216"/>
        <v/>
      </c>
      <c r="GN32" s="39" t="str">
        <f t="shared" si="216"/>
        <v/>
      </c>
      <c r="GO32" s="39" t="str">
        <f t="shared" si="216"/>
        <v/>
      </c>
      <c r="GP32" s="39" t="str">
        <f t="shared" si="216"/>
        <v/>
      </c>
      <c r="GQ32" s="39" t="str">
        <f t="shared" si="216"/>
        <v/>
      </c>
      <c r="GR32" s="39" t="str">
        <f t="shared" si="216"/>
        <v/>
      </c>
      <c r="GS32" s="50" t="str">
        <f t="shared" si="216"/>
        <v/>
      </c>
      <c r="GT32" s="50" t="str">
        <f t="shared" si="216"/>
        <v/>
      </c>
      <c r="GU32" s="50" t="str">
        <f t="shared" si="216"/>
        <v/>
      </c>
      <c r="GV32" s="50" t="str">
        <f t="shared" si="216"/>
        <v/>
      </c>
      <c r="GW32" s="50" t="str">
        <f t="shared" si="216"/>
        <v/>
      </c>
      <c r="GX32" s="50" t="str">
        <f t="shared" si="216"/>
        <v/>
      </c>
      <c r="GY32" s="50" t="str">
        <f t="shared" si="216"/>
        <v/>
      </c>
      <c r="GZ32" s="50" t="str">
        <f t="shared" si="216"/>
        <v/>
      </c>
      <c r="HA32" s="70" t="str">
        <f t="shared" si="216"/>
        <v/>
      </c>
      <c r="HB32" s="47">
        <f t="shared" si="160"/>
        <v>0</v>
      </c>
    </row>
    <row r="33" spans="1:210" s="2" customFormat="1" ht="21.75" customHeight="1">
      <c r="A33" s="270">
        <f ca="1">('Game Summary'!B33)</f>
        <v>616</v>
      </c>
      <c r="B33" s="604" t="str">
        <f ca="1">('Game Summary'!C33)</f>
        <v>Dirty Bomb</v>
      </c>
      <c r="C33" s="605"/>
      <c r="D33" s="606"/>
      <c r="E33" s="522"/>
      <c r="F33" s="218"/>
      <c r="G33" s="218"/>
      <c r="H33" s="218"/>
      <c r="I33" s="218"/>
      <c r="J33" s="218"/>
      <c r="K33" s="218"/>
      <c r="L33" s="218"/>
      <c r="M33" s="218"/>
      <c r="N33" s="218"/>
      <c r="O33" s="218"/>
      <c r="P33" s="218"/>
      <c r="Q33" s="218"/>
      <c r="R33" s="231"/>
      <c r="S33" s="231"/>
      <c r="T33" s="231"/>
      <c r="U33" s="231"/>
      <c r="V33" s="231"/>
      <c r="W33" s="231"/>
      <c r="X33" s="219"/>
      <c r="Z33" s="41" t="str">
        <f t="shared" ref="Z33:AS33" si="217">IF(E33="J",E40,"")</f>
        <v/>
      </c>
      <c r="AA33" s="39" t="str">
        <f t="shared" si="217"/>
        <v/>
      </c>
      <c r="AB33" s="39" t="str">
        <f t="shared" si="217"/>
        <v/>
      </c>
      <c r="AC33" s="39" t="str">
        <f t="shared" si="217"/>
        <v/>
      </c>
      <c r="AD33" s="39" t="str">
        <f t="shared" si="217"/>
        <v/>
      </c>
      <c r="AE33" s="39" t="str">
        <f t="shared" si="217"/>
        <v/>
      </c>
      <c r="AF33" s="39" t="str">
        <f t="shared" si="217"/>
        <v/>
      </c>
      <c r="AG33" s="39" t="str">
        <f t="shared" si="217"/>
        <v/>
      </c>
      <c r="AH33" s="39" t="str">
        <f t="shared" si="217"/>
        <v/>
      </c>
      <c r="AI33" s="39" t="str">
        <f t="shared" si="217"/>
        <v/>
      </c>
      <c r="AJ33" s="39" t="str">
        <f t="shared" si="217"/>
        <v/>
      </c>
      <c r="AK33" s="50" t="str">
        <f t="shared" si="217"/>
        <v/>
      </c>
      <c r="AL33" s="50" t="str">
        <f t="shared" si="217"/>
        <v/>
      </c>
      <c r="AM33" s="50" t="str">
        <f t="shared" si="217"/>
        <v/>
      </c>
      <c r="AN33" s="50" t="str">
        <f t="shared" si="217"/>
        <v/>
      </c>
      <c r="AO33" s="50" t="str">
        <f t="shared" si="217"/>
        <v/>
      </c>
      <c r="AP33" s="50" t="str">
        <f t="shared" si="217"/>
        <v/>
      </c>
      <c r="AQ33" s="50" t="str">
        <f t="shared" si="217"/>
        <v/>
      </c>
      <c r="AR33" s="50" t="str">
        <f t="shared" si="217"/>
        <v/>
      </c>
      <c r="AS33" s="70" t="str">
        <f t="shared" si="217"/>
        <v/>
      </c>
      <c r="AT33" s="47">
        <f t="shared" si="134"/>
        <v>0</v>
      </c>
      <c r="AU33" s="41" t="str">
        <f t="shared" ref="AU33:BN33" si="218">IF(E33="LJ",E40,"")</f>
        <v/>
      </c>
      <c r="AV33" s="39" t="str">
        <f t="shared" si="218"/>
        <v/>
      </c>
      <c r="AW33" s="39" t="str">
        <f t="shared" si="218"/>
        <v/>
      </c>
      <c r="AX33" s="39" t="str">
        <f t="shared" si="218"/>
        <v/>
      </c>
      <c r="AY33" s="39" t="str">
        <f t="shared" si="218"/>
        <v/>
      </c>
      <c r="AZ33" s="39" t="str">
        <f t="shared" si="218"/>
        <v/>
      </c>
      <c r="BA33" s="39" t="str">
        <f t="shared" si="218"/>
        <v/>
      </c>
      <c r="BB33" s="39" t="str">
        <f t="shared" si="218"/>
        <v/>
      </c>
      <c r="BC33" s="39" t="str">
        <f t="shared" si="218"/>
        <v/>
      </c>
      <c r="BD33" s="39" t="str">
        <f t="shared" si="218"/>
        <v/>
      </c>
      <c r="BE33" s="39" t="str">
        <f t="shared" si="218"/>
        <v/>
      </c>
      <c r="BF33" s="39" t="str">
        <f t="shared" si="218"/>
        <v/>
      </c>
      <c r="BG33" s="39" t="str">
        <f t="shared" si="218"/>
        <v/>
      </c>
      <c r="BH33" s="39" t="str">
        <f t="shared" si="218"/>
        <v/>
      </c>
      <c r="BI33" s="39" t="str">
        <f t="shared" si="218"/>
        <v/>
      </c>
      <c r="BJ33" s="39" t="str">
        <f t="shared" si="218"/>
        <v/>
      </c>
      <c r="BK33" s="39" t="str">
        <f t="shared" si="218"/>
        <v/>
      </c>
      <c r="BL33" s="39" t="str">
        <f t="shared" si="218"/>
        <v/>
      </c>
      <c r="BM33" s="39" t="str">
        <f t="shared" si="218"/>
        <v/>
      </c>
      <c r="BN33" s="40" t="str">
        <f t="shared" si="218"/>
        <v/>
      </c>
      <c r="BO33" s="47">
        <f t="shared" si="136"/>
        <v>0</v>
      </c>
      <c r="BP33" s="41" t="str">
        <f t="shared" ref="BP33:CI33" si="219">IF(E33="B",E40,"")</f>
        <v/>
      </c>
      <c r="BQ33" s="39" t="str">
        <f t="shared" si="219"/>
        <v/>
      </c>
      <c r="BR33" s="39" t="str">
        <f t="shared" si="219"/>
        <v/>
      </c>
      <c r="BS33" s="39" t="str">
        <f t="shared" si="219"/>
        <v/>
      </c>
      <c r="BT33" s="39" t="str">
        <f t="shared" si="219"/>
        <v/>
      </c>
      <c r="BU33" s="39" t="str">
        <f t="shared" si="219"/>
        <v/>
      </c>
      <c r="BV33" s="39" t="str">
        <f t="shared" si="219"/>
        <v/>
      </c>
      <c r="BW33" s="39" t="str">
        <f t="shared" si="219"/>
        <v/>
      </c>
      <c r="BX33" s="39" t="str">
        <f t="shared" si="219"/>
        <v/>
      </c>
      <c r="BY33" s="39" t="str">
        <f t="shared" si="219"/>
        <v/>
      </c>
      <c r="BZ33" s="39" t="str">
        <f t="shared" si="219"/>
        <v/>
      </c>
      <c r="CA33" s="50" t="str">
        <f t="shared" si="219"/>
        <v/>
      </c>
      <c r="CB33" s="50" t="str">
        <f t="shared" si="219"/>
        <v/>
      </c>
      <c r="CC33" s="50" t="str">
        <f t="shared" si="219"/>
        <v/>
      </c>
      <c r="CD33" s="50" t="str">
        <f t="shared" si="219"/>
        <v/>
      </c>
      <c r="CE33" s="50" t="str">
        <f t="shared" si="219"/>
        <v/>
      </c>
      <c r="CF33" s="50" t="str">
        <f t="shared" si="219"/>
        <v/>
      </c>
      <c r="CG33" s="50" t="str">
        <f t="shared" si="219"/>
        <v/>
      </c>
      <c r="CH33" s="50" t="str">
        <f t="shared" si="219"/>
        <v/>
      </c>
      <c r="CI33" s="70" t="str">
        <f t="shared" si="219"/>
        <v/>
      </c>
      <c r="CJ33" s="47">
        <f t="shared" si="138"/>
        <v>0</v>
      </c>
      <c r="CK33" s="41" t="str">
        <f t="shared" ref="CK33:DD33" si="220">IF(E33="P",E40,"")</f>
        <v/>
      </c>
      <c r="CL33" s="39" t="str">
        <f t="shared" si="220"/>
        <v/>
      </c>
      <c r="CM33" s="39" t="str">
        <f t="shared" si="220"/>
        <v/>
      </c>
      <c r="CN33" s="39" t="str">
        <f t="shared" si="220"/>
        <v/>
      </c>
      <c r="CO33" s="39" t="str">
        <f t="shared" si="220"/>
        <v/>
      </c>
      <c r="CP33" s="39" t="str">
        <f t="shared" si="220"/>
        <v/>
      </c>
      <c r="CQ33" s="39" t="str">
        <f t="shared" si="220"/>
        <v/>
      </c>
      <c r="CR33" s="39" t="str">
        <f t="shared" si="220"/>
        <v/>
      </c>
      <c r="CS33" s="39" t="str">
        <f t="shared" si="220"/>
        <v/>
      </c>
      <c r="CT33" s="39" t="str">
        <f t="shared" si="220"/>
        <v/>
      </c>
      <c r="CU33" s="39" t="str">
        <f t="shared" si="220"/>
        <v/>
      </c>
      <c r="CV33" s="39" t="str">
        <f t="shared" si="220"/>
        <v/>
      </c>
      <c r="CW33" s="39" t="str">
        <f t="shared" si="220"/>
        <v/>
      </c>
      <c r="CX33" s="39" t="str">
        <f t="shared" si="220"/>
        <v/>
      </c>
      <c r="CY33" s="39" t="str">
        <f t="shared" si="220"/>
        <v/>
      </c>
      <c r="CZ33" s="39" t="str">
        <f t="shared" si="220"/>
        <v/>
      </c>
      <c r="DA33" s="39" t="str">
        <f t="shared" si="220"/>
        <v/>
      </c>
      <c r="DB33" s="39" t="str">
        <f t="shared" si="220"/>
        <v/>
      </c>
      <c r="DC33" s="39" t="str">
        <f t="shared" si="220"/>
        <v/>
      </c>
      <c r="DD33" s="70" t="str">
        <f t="shared" si="220"/>
        <v/>
      </c>
      <c r="DE33" s="47">
        <f t="shared" si="140"/>
        <v>0</v>
      </c>
      <c r="DG33" s="55">
        <f t="shared" si="141"/>
        <v>0</v>
      </c>
      <c r="DH33" s="60">
        <f t="shared" si="142"/>
        <v>0</v>
      </c>
      <c r="DI33" s="60">
        <f t="shared" si="143"/>
        <v>0</v>
      </c>
      <c r="DJ33" s="65">
        <f t="shared" si="144"/>
        <v>0</v>
      </c>
      <c r="DK33" s="61">
        <f>(SUM(DG33:DI33)/COUNT(E39:X39))</f>
        <v>0</v>
      </c>
      <c r="DL33" s="55">
        <f t="shared" si="145"/>
        <v>0</v>
      </c>
      <c r="DM33" s="68" t="e">
        <f t="shared" si="146"/>
        <v>#DIV/0!</v>
      </c>
      <c r="DN33" s="93">
        <f t="shared" si="147"/>
        <v>0</v>
      </c>
      <c r="DO33" s="69" t="e">
        <f t="shared" si="148"/>
        <v>#DIV/0!</v>
      </c>
      <c r="DP33" s="47">
        <f t="shared" si="149"/>
        <v>0</v>
      </c>
      <c r="DQ33" s="47">
        <f t="shared" si="150"/>
        <v>0</v>
      </c>
      <c r="DR33" s="47">
        <f t="shared" si="151"/>
        <v>0</v>
      </c>
      <c r="DS33" s="47" t="e">
        <f>SUM((DQ33/DJ33)-(D22))</f>
        <v>#DIV/0!</v>
      </c>
      <c r="DT33" s="47" t="e">
        <f>SUM((DR33/DJ33)-(D2))</f>
        <v>#DIV/0!</v>
      </c>
      <c r="DU33" s="78" t="e">
        <f t="shared" si="152"/>
        <v>#DIV/0!</v>
      </c>
      <c r="DW33" s="41" t="str">
        <f>IF(E33="J",SUM((E40)-(E20)),"")</f>
        <v/>
      </c>
      <c r="DX33" s="39" t="str">
        <f t="shared" ref="DX33:EP33" si="221">IF(F33="J",SUM((F40)-(F20)),"")</f>
        <v/>
      </c>
      <c r="DY33" s="39" t="str">
        <f t="shared" si="221"/>
        <v/>
      </c>
      <c r="DZ33" s="39" t="str">
        <f t="shared" si="221"/>
        <v/>
      </c>
      <c r="EA33" s="39" t="str">
        <f t="shared" si="221"/>
        <v/>
      </c>
      <c r="EB33" s="39" t="str">
        <f t="shared" si="221"/>
        <v/>
      </c>
      <c r="EC33" s="39" t="str">
        <f t="shared" si="221"/>
        <v/>
      </c>
      <c r="ED33" s="39" t="str">
        <f t="shared" si="221"/>
        <v/>
      </c>
      <c r="EE33" s="39" t="str">
        <f t="shared" si="221"/>
        <v/>
      </c>
      <c r="EF33" s="39" t="str">
        <f t="shared" si="221"/>
        <v/>
      </c>
      <c r="EG33" s="39" t="str">
        <f t="shared" si="221"/>
        <v/>
      </c>
      <c r="EH33" s="39" t="str">
        <f t="shared" si="221"/>
        <v/>
      </c>
      <c r="EI33" s="39" t="str">
        <f t="shared" si="221"/>
        <v/>
      </c>
      <c r="EJ33" s="39" t="str">
        <f t="shared" si="221"/>
        <v/>
      </c>
      <c r="EK33" s="39" t="str">
        <f t="shared" si="221"/>
        <v/>
      </c>
      <c r="EL33" s="39" t="str">
        <f t="shared" si="221"/>
        <v/>
      </c>
      <c r="EM33" s="39" t="str">
        <f t="shared" si="221"/>
        <v/>
      </c>
      <c r="EN33" s="39" t="str">
        <f t="shared" si="221"/>
        <v/>
      </c>
      <c r="EO33" s="39" t="str">
        <f t="shared" si="221"/>
        <v/>
      </c>
      <c r="EP33" s="40" t="str">
        <f t="shared" si="221"/>
        <v/>
      </c>
      <c r="EQ33" s="47">
        <f t="shared" si="154"/>
        <v>0</v>
      </c>
      <c r="ER33" s="41" t="str">
        <f>IF(E33="LJ",SUM((E40)-(E20)),"")</f>
        <v/>
      </c>
      <c r="ES33" s="39" t="str">
        <f t="shared" ref="ES33:FK33" si="222">IF(F33="LJ",SUM((F40)-(F20)),"")</f>
        <v/>
      </c>
      <c r="ET33" s="39" t="str">
        <f t="shared" si="222"/>
        <v/>
      </c>
      <c r="EU33" s="39" t="str">
        <f t="shared" si="222"/>
        <v/>
      </c>
      <c r="EV33" s="39" t="str">
        <f t="shared" si="222"/>
        <v/>
      </c>
      <c r="EW33" s="39" t="str">
        <f t="shared" si="222"/>
        <v/>
      </c>
      <c r="EX33" s="39" t="str">
        <f t="shared" si="222"/>
        <v/>
      </c>
      <c r="EY33" s="39" t="str">
        <f t="shared" si="222"/>
        <v/>
      </c>
      <c r="EZ33" s="39" t="str">
        <f t="shared" si="222"/>
        <v/>
      </c>
      <c r="FA33" s="39" t="str">
        <f t="shared" si="222"/>
        <v/>
      </c>
      <c r="FB33" s="39" t="str">
        <f t="shared" si="222"/>
        <v/>
      </c>
      <c r="FC33" s="39" t="str">
        <f t="shared" si="222"/>
        <v/>
      </c>
      <c r="FD33" s="39" t="str">
        <f t="shared" si="222"/>
        <v/>
      </c>
      <c r="FE33" s="39" t="str">
        <f t="shared" si="222"/>
        <v/>
      </c>
      <c r="FF33" s="39" t="str">
        <f t="shared" si="222"/>
        <v/>
      </c>
      <c r="FG33" s="39" t="str">
        <f t="shared" si="222"/>
        <v/>
      </c>
      <c r="FH33" s="39" t="str">
        <f t="shared" si="222"/>
        <v/>
      </c>
      <c r="FI33" s="39" t="str">
        <f t="shared" si="222"/>
        <v/>
      </c>
      <c r="FJ33" s="39" t="str">
        <f t="shared" si="222"/>
        <v/>
      </c>
      <c r="FK33" s="40" t="str">
        <f t="shared" si="222"/>
        <v/>
      </c>
      <c r="FL33" s="47">
        <f t="shared" si="156"/>
        <v>0</v>
      </c>
      <c r="FM33" s="41" t="str">
        <f t="shared" ref="FM33:GF33" si="223">IF(E33="B",E20,"")</f>
        <v/>
      </c>
      <c r="FN33" s="39" t="str">
        <f t="shared" si="223"/>
        <v/>
      </c>
      <c r="FO33" s="39" t="str">
        <f t="shared" si="223"/>
        <v/>
      </c>
      <c r="FP33" s="39" t="str">
        <f t="shared" si="223"/>
        <v/>
      </c>
      <c r="FQ33" s="39" t="str">
        <f t="shared" si="223"/>
        <v/>
      </c>
      <c r="FR33" s="39" t="str">
        <f t="shared" si="223"/>
        <v/>
      </c>
      <c r="FS33" s="39" t="str">
        <f t="shared" si="223"/>
        <v/>
      </c>
      <c r="FT33" s="39" t="str">
        <f t="shared" si="223"/>
        <v/>
      </c>
      <c r="FU33" s="39" t="str">
        <f t="shared" si="223"/>
        <v/>
      </c>
      <c r="FV33" s="39" t="str">
        <f t="shared" si="223"/>
        <v/>
      </c>
      <c r="FW33" s="39" t="str">
        <f t="shared" si="223"/>
        <v/>
      </c>
      <c r="FX33" s="50" t="str">
        <f t="shared" si="223"/>
        <v/>
      </c>
      <c r="FY33" s="50" t="str">
        <f t="shared" si="223"/>
        <v/>
      </c>
      <c r="FZ33" s="50" t="str">
        <f t="shared" si="223"/>
        <v/>
      </c>
      <c r="GA33" s="50" t="str">
        <f t="shared" si="223"/>
        <v/>
      </c>
      <c r="GB33" s="50" t="str">
        <f t="shared" si="223"/>
        <v/>
      </c>
      <c r="GC33" s="50" t="str">
        <f t="shared" si="223"/>
        <v/>
      </c>
      <c r="GD33" s="50" t="str">
        <f t="shared" si="223"/>
        <v/>
      </c>
      <c r="GE33" s="50" t="str">
        <f t="shared" si="223"/>
        <v/>
      </c>
      <c r="GF33" s="70" t="str">
        <f t="shared" si="223"/>
        <v/>
      </c>
      <c r="GG33" s="47">
        <f t="shared" si="158"/>
        <v>0</v>
      </c>
      <c r="GH33" s="41" t="str">
        <f t="shared" ref="GH33:HA33" si="224">IF(E33="P",E20,"")</f>
        <v/>
      </c>
      <c r="GI33" s="39" t="str">
        <f t="shared" si="224"/>
        <v/>
      </c>
      <c r="GJ33" s="39" t="str">
        <f t="shared" si="224"/>
        <v/>
      </c>
      <c r="GK33" s="39" t="str">
        <f t="shared" si="224"/>
        <v/>
      </c>
      <c r="GL33" s="39" t="str">
        <f t="shared" si="224"/>
        <v/>
      </c>
      <c r="GM33" s="39" t="str">
        <f t="shared" si="224"/>
        <v/>
      </c>
      <c r="GN33" s="39" t="str">
        <f t="shared" si="224"/>
        <v/>
      </c>
      <c r="GO33" s="39" t="str">
        <f t="shared" si="224"/>
        <v/>
      </c>
      <c r="GP33" s="39" t="str">
        <f t="shared" si="224"/>
        <v/>
      </c>
      <c r="GQ33" s="39" t="str">
        <f t="shared" si="224"/>
        <v/>
      </c>
      <c r="GR33" s="39" t="str">
        <f t="shared" si="224"/>
        <v/>
      </c>
      <c r="GS33" s="50" t="str">
        <f t="shared" si="224"/>
        <v/>
      </c>
      <c r="GT33" s="50" t="str">
        <f t="shared" si="224"/>
        <v/>
      </c>
      <c r="GU33" s="50" t="str">
        <f t="shared" si="224"/>
        <v/>
      </c>
      <c r="GV33" s="50" t="str">
        <f t="shared" si="224"/>
        <v/>
      </c>
      <c r="GW33" s="50" t="str">
        <f t="shared" si="224"/>
        <v/>
      </c>
      <c r="GX33" s="50" t="str">
        <f t="shared" si="224"/>
        <v/>
      </c>
      <c r="GY33" s="50" t="str">
        <f t="shared" si="224"/>
        <v/>
      </c>
      <c r="GZ33" s="50" t="str">
        <f t="shared" si="224"/>
        <v/>
      </c>
      <c r="HA33" s="70" t="str">
        <f t="shared" si="224"/>
        <v/>
      </c>
      <c r="HB33" s="47">
        <f t="shared" si="160"/>
        <v>0</v>
      </c>
    </row>
    <row r="34" spans="1:210" s="2" customFormat="1" ht="21.75" customHeight="1">
      <c r="A34" s="270">
        <f ca="1">('Game Summary'!B34)</f>
        <v>1337</v>
      </c>
      <c r="B34" s="604" t="str">
        <f ca="1">('Game Summary'!C34)</f>
        <v>Riot Nrrd</v>
      </c>
      <c r="C34" s="605"/>
      <c r="D34" s="606"/>
      <c r="E34" s="522"/>
      <c r="F34" s="218"/>
      <c r="G34" s="218"/>
      <c r="H34" s="218"/>
      <c r="I34" s="218"/>
      <c r="J34" s="218"/>
      <c r="K34" s="218"/>
      <c r="L34" s="218"/>
      <c r="M34" s="218"/>
      <c r="N34" s="218"/>
      <c r="O34" s="218"/>
      <c r="P34" s="218"/>
      <c r="Q34" s="218"/>
      <c r="R34" s="231"/>
      <c r="S34" s="231"/>
      <c r="T34" s="231"/>
      <c r="U34" s="231"/>
      <c r="V34" s="231"/>
      <c r="W34" s="231"/>
      <c r="X34" s="219"/>
      <c r="Z34" s="41" t="str">
        <f t="shared" ref="Z34:AS34" si="225">IF(E34="J",E40,"")</f>
        <v/>
      </c>
      <c r="AA34" s="39" t="str">
        <f t="shared" si="225"/>
        <v/>
      </c>
      <c r="AB34" s="39" t="str">
        <f t="shared" si="225"/>
        <v/>
      </c>
      <c r="AC34" s="39" t="str">
        <f t="shared" si="225"/>
        <v/>
      </c>
      <c r="AD34" s="39" t="str">
        <f t="shared" si="225"/>
        <v/>
      </c>
      <c r="AE34" s="39" t="str">
        <f t="shared" si="225"/>
        <v/>
      </c>
      <c r="AF34" s="39" t="str">
        <f t="shared" si="225"/>
        <v/>
      </c>
      <c r="AG34" s="39" t="str">
        <f t="shared" si="225"/>
        <v/>
      </c>
      <c r="AH34" s="39" t="str">
        <f t="shared" si="225"/>
        <v/>
      </c>
      <c r="AI34" s="39" t="str">
        <f t="shared" si="225"/>
        <v/>
      </c>
      <c r="AJ34" s="39" t="str">
        <f t="shared" si="225"/>
        <v/>
      </c>
      <c r="AK34" s="50" t="str">
        <f t="shared" si="225"/>
        <v/>
      </c>
      <c r="AL34" s="50" t="str">
        <f t="shared" si="225"/>
        <v/>
      </c>
      <c r="AM34" s="50" t="str">
        <f t="shared" si="225"/>
        <v/>
      </c>
      <c r="AN34" s="50" t="str">
        <f t="shared" si="225"/>
        <v/>
      </c>
      <c r="AO34" s="50" t="str">
        <f t="shared" si="225"/>
        <v/>
      </c>
      <c r="AP34" s="50" t="str">
        <f t="shared" si="225"/>
        <v/>
      </c>
      <c r="AQ34" s="50" t="str">
        <f t="shared" si="225"/>
        <v/>
      </c>
      <c r="AR34" s="50" t="str">
        <f t="shared" si="225"/>
        <v/>
      </c>
      <c r="AS34" s="70" t="str">
        <f t="shared" si="225"/>
        <v/>
      </c>
      <c r="AT34" s="47">
        <f t="shared" si="134"/>
        <v>0</v>
      </c>
      <c r="AU34" s="41" t="str">
        <f t="shared" ref="AU34:BN34" si="226">IF(E34="LJ",E40,"")</f>
        <v/>
      </c>
      <c r="AV34" s="39" t="str">
        <f t="shared" si="226"/>
        <v/>
      </c>
      <c r="AW34" s="39" t="str">
        <f t="shared" si="226"/>
        <v/>
      </c>
      <c r="AX34" s="39" t="str">
        <f t="shared" si="226"/>
        <v/>
      </c>
      <c r="AY34" s="39" t="str">
        <f t="shared" si="226"/>
        <v/>
      </c>
      <c r="AZ34" s="39" t="str">
        <f t="shared" si="226"/>
        <v/>
      </c>
      <c r="BA34" s="39" t="str">
        <f t="shared" si="226"/>
        <v/>
      </c>
      <c r="BB34" s="39" t="str">
        <f t="shared" si="226"/>
        <v/>
      </c>
      <c r="BC34" s="39" t="str">
        <f t="shared" si="226"/>
        <v/>
      </c>
      <c r="BD34" s="39" t="str">
        <f t="shared" si="226"/>
        <v/>
      </c>
      <c r="BE34" s="39" t="str">
        <f t="shared" si="226"/>
        <v/>
      </c>
      <c r="BF34" s="39" t="str">
        <f t="shared" si="226"/>
        <v/>
      </c>
      <c r="BG34" s="39" t="str">
        <f t="shared" si="226"/>
        <v/>
      </c>
      <c r="BH34" s="39" t="str">
        <f t="shared" si="226"/>
        <v/>
      </c>
      <c r="BI34" s="39" t="str">
        <f t="shared" si="226"/>
        <v/>
      </c>
      <c r="BJ34" s="39" t="str">
        <f t="shared" si="226"/>
        <v/>
      </c>
      <c r="BK34" s="39" t="str">
        <f t="shared" si="226"/>
        <v/>
      </c>
      <c r="BL34" s="39" t="str">
        <f t="shared" si="226"/>
        <v/>
      </c>
      <c r="BM34" s="39" t="str">
        <f t="shared" si="226"/>
        <v/>
      </c>
      <c r="BN34" s="40" t="str">
        <f t="shared" si="226"/>
        <v/>
      </c>
      <c r="BO34" s="47">
        <f t="shared" si="136"/>
        <v>0</v>
      </c>
      <c r="BP34" s="41" t="str">
        <f t="shared" ref="BP34:CI34" si="227">IF(E34="B",E40,"")</f>
        <v/>
      </c>
      <c r="BQ34" s="39" t="str">
        <f t="shared" si="227"/>
        <v/>
      </c>
      <c r="BR34" s="39" t="str">
        <f t="shared" si="227"/>
        <v/>
      </c>
      <c r="BS34" s="39" t="str">
        <f t="shared" si="227"/>
        <v/>
      </c>
      <c r="BT34" s="39" t="str">
        <f t="shared" si="227"/>
        <v/>
      </c>
      <c r="BU34" s="39" t="str">
        <f t="shared" si="227"/>
        <v/>
      </c>
      <c r="BV34" s="39" t="str">
        <f t="shared" si="227"/>
        <v/>
      </c>
      <c r="BW34" s="39" t="str">
        <f t="shared" si="227"/>
        <v/>
      </c>
      <c r="BX34" s="39" t="str">
        <f t="shared" si="227"/>
        <v/>
      </c>
      <c r="BY34" s="39" t="str">
        <f t="shared" si="227"/>
        <v/>
      </c>
      <c r="BZ34" s="39" t="str">
        <f t="shared" si="227"/>
        <v/>
      </c>
      <c r="CA34" s="50" t="str">
        <f t="shared" si="227"/>
        <v/>
      </c>
      <c r="CB34" s="50" t="str">
        <f t="shared" si="227"/>
        <v/>
      </c>
      <c r="CC34" s="50" t="str">
        <f t="shared" si="227"/>
        <v/>
      </c>
      <c r="CD34" s="50" t="str">
        <f t="shared" si="227"/>
        <v/>
      </c>
      <c r="CE34" s="50" t="str">
        <f t="shared" si="227"/>
        <v/>
      </c>
      <c r="CF34" s="50" t="str">
        <f t="shared" si="227"/>
        <v/>
      </c>
      <c r="CG34" s="50" t="str">
        <f t="shared" si="227"/>
        <v/>
      </c>
      <c r="CH34" s="50" t="str">
        <f t="shared" si="227"/>
        <v/>
      </c>
      <c r="CI34" s="70" t="str">
        <f t="shared" si="227"/>
        <v/>
      </c>
      <c r="CJ34" s="47">
        <f t="shared" si="138"/>
        <v>0</v>
      </c>
      <c r="CK34" s="41" t="str">
        <f t="shared" ref="CK34:DD34" si="228">IF(E34="P",E40,"")</f>
        <v/>
      </c>
      <c r="CL34" s="39" t="str">
        <f t="shared" si="228"/>
        <v/>
      </c>
      <c r="CM34" s="39" t="str">
        <f t="shared" si="228"/>
        <v/>
      </c>
      <c r="CN34" s="39" t="str">
        <f t="shared" si="228"/>
        <v/>
      </c>
      <c r="CO34" s="39" t="str">
        <f t="shared" si="228"/>
        <v/>
      </c>
      <c r="CP34" s="39" t="str">
        <f t="shared" si="228"/>
        <v/>
      </c>
      <c r="CQ34" s="39" t="str">
        <f t="shared" si="228"/>
        <v/>
      </c>
      <c r="CR34" s="39" t="str">
        <f t="shared" si="228"/>
        <v/>
      </c>
      <c r="CS34" s="39" t="str">
        <f t="shared" si="228"/>
        <v/>
      </c>
      <c r="CT34" s="39" t="str">
        <f t="shared" si="228"/>
        <v/>
      </c>
      <c r="CU34" s="39" t="str">
        <f t="shared" si="228"/>
        <v/>
      </c>
      <c r="CV34" s="39" t="str">
        <f t="shared" si="228"/>
        <v/>
      </c>
      <c r="CW34" s="39" t="str">
        <f t="shared" si="228"/>
        <v/>
      </c>
      <c r="CX34" s="39" t="str">
        <f t="shared" si="228"/>
        <v/>
      </c>
      <c r="CY34" s="39" t="str">
        <f t="shared" si="228"/>
        <v/>
      </c>
      <c r="CZ34" s="39" t="str">
        <f t="shared" si="228"/>
        <v/>
      </c>
      <c r="DA34" s="39" t="str">
        <f t="shared" si="228"/>
        <v/>
      </c>
      <c r="DB34" s="39" t="str">
        <f t="shared" si="228"/>
        <v/>
      </c>
      <c r="DC34" s="39" t="str">
        <f t="shared" si="228"/>
        <v/>
      </c>
      <c r="DD34" s="70" t="str">
        <f t="shared" si="228"/>
        <v/>
      </c>
      <c r="DE34" s="47">
        <f t="shared" si="140"/>
        <v>0</v>
      </c>
      <c r="DG34" s="55">
        <f t="shared" si="141"/>
        <v>0</v>
      </c>
      <c r="DH34" s="60">
        <f t="shared" si="142"/>
        <v>0</v>
      </c>
      <c r="DI34" s="60">
        <f t="shared" si="143"/>
        <v>0</v>
      </c>
      <c r="DJ34" s="65">
        <f t="shared" si="144"/>
        <v>0</v>
      </c>
      <c r="DK34" s="61">
        <f>(SUM(DG34:DI34)/COUNT(E39:X39))</f>
        <v>0</v>
      </c>
      <c r="DL34" s="55">
        <f t="shared" si="145"/>
        <v>0</v>
      </c>
      <c r="DM34" s="68" t="e">
        <f t="shared" si="146"/>
        <v>#DIV/0!</v>
      </c>
      <c r="DN34" s="94">
        <f t="shared" si="147"/>
        <v>0</v>
      </c>
      <c r="DO34" s="69" t="e">
        <f t="shared" si="148"/>
        <v>#DIV/0!</v>
      </c>
      <c r="DP34" s="47">
        <f t="shared" si="149"/>
        <v>0</v>
      </c>
      <c r="DQ34" s="47">
        <f t="shared" si="150"/>
        <v>0</v>
      </c>
      <c r="DR34" s="47">
        <f t="shared" si="151"/>
        <v>0</v>
      </c>
      <c r="DS34" s="47" t="e">
        <f>SUM((DQ34/DJ34)-(D22))</f>
        <v>#DIV/0!</v>
      </c>
      <c r="DT34" s="47" t="e">
        <f>SUM((DR34/DJ34)-(D2))</f>
        <v>#DIV/0!</v>
      </c>
      <c r="DU34" s="78" t="e">
        <f t="shared" si="152"/>
        <v>#DIV/0!</v>
      </c>
      <c r="DW34" s="41" t="str">
        <f>IF(E34="J",SUM((E40)-(E20)),"")</f>
        <v/>
      </c>
      <c r="DX34" s="39" t="str">
        <f t="shared" ref="DX34:EP34" si="229">IF(F34="J",SUM((F40)-(F20)),"")</f>
        <v/>
      </c>
      <c r="DY34" s="39" t="str">
        <f t="shared" si="229"/>
        <v/>
      </c>
      <c r="DZ34" s="39" t="str">
        <f t="shared" si="229"/>
        <v/>
      </c>
      <c r="EA34" s="39" t="str">
        <f t="shared" si="229"/>
        <v/>
      </c>
      <c r="EB34" s="39" t="str">
        <f t="shared" si="229"/>
        <v/>
      </c>
      <c r="EC34" s="39" t="str">
        <f t="shared" si="229"/>
        <v/>
      </c>
      <c r="ED34" s="39" t="str">
        <f t="shared" si="229"/>
        <v/>
      </c>
      <c r="EE34" s="39" t="str">
        <f t="shared" si="229"/>
        <v/>
      </c>
      <c r="EF34" s="39" t="str">
        <f t="shared" si="229"/>
        <v/>
      </c>
      <c r="EG34" s="39" t="str">
        <f t="shared" si="229"/>
        <v/>
      </c>
      <c r="EH34" s="39" t="str">
        <f t="shared" si="229"/>
        <v/>
      </c>
      <c r="EI34" s="39" t="str">
        <f t="shared" si="229"/>
        <v/>
      </c>
      <c r="EJ34" s="39" t="str">
        <f t="shared" si="229"/>
        <v/>
      </c>
      <c r="EK34" s="39" t="str">
        <f t="shared" si="229"/>
        <v/>
      </c>
      <c r="EL34" s="39" t="str">
        <f t="shared" si="229"/>
        <v/>
      </c>
      <c r="EM34" s="39" t="str">
        <f t="shared" si="229"/>
        <v/>
      </c>
      <c r="EN34" s="39" t="str">
        <f t="shared" si="229"/>
        <v/>
      </c>
      <c r="EO34" s="39" t="str">
        <f t="shared" si="229"/>
        <v/>
      </c>
      <c r="EP34" s="40" t="str">
        <f t="shared" si="229"/>
        <v/>
      </c>
      <c r="EQ34" s="47">
        <f t="shared" si="154"/>
        <v>0</v>
      </c>
      <c r="ER34" s="41" t="str">
        <f>IF(E34="LJ",SUM((E40)-(E20)),"")</f>
        <v/>
      </c>
      <c r="ES34" s="39" t="str">
        <f t="shared" ref="ES34:FK34" si="230">IF(F34="LJ",SUM((F40)-(F20)),"")</f>
        <v/>
      </c>
      <c r="ET34" s="39" t="str">
        <f t="shared" si="230"/>
        <v/>
      </c>
      <c r="EU34" s="39" t="str">
        <f t="shared" si="230"/>
        <v/>
      </c>
      <c r="EV34" s="39" t="str">
        <f t="shared" si="230"/>
        <v/>
      </c>
      <c r="EW34" s="39" t="str">
        <f t="shared" si="230"/>
        <v/>
      </c>
      <c r="EX34" s="39" t="str">
        <f t="shared" si="230"/>
        <v/>
      </c>
      <c r="EY34" s="39" t="str">
        <f t="shared" si="230"/>
        <v/>
      </c>
      <c r="EZ34" s="39" t="str">
        <f t="shared" si="230"/>
        <v/>
      </c>
      <c r="FA34" s="39" t="str">
        <f t="shared" si="230"/>
        <v/>
      </c>
      <c r="FB34" s="39" t="str">
        <f t="shared" si="230"/>
        <v/>
      </c>
      <c r="FC34" s="39" t="str">
        <f t="shared" si="230"/>
        <v/>
      </c>
      <c r="FD34" s="39" t="str">
        <f t="shared" si="230"/>
        <v/>
      </c>
      <c r="FE34" s="39" t="str">
        <f t="shared" si="230"/>
        <v/>
      </c>
      <c r="FF34" s="39" t="str">
        <f t="shared" si="230"/>
        <v/>
      </c>
      <c r="FG34" s="39" t="str">
        <f t="shared" si="230"/>
        <v/>
      </c>
      <c r="FH34" s="39" t="str">
        <f t="shared" si="230"/>
        <v/>
      </c>
      <c r="FI34" s="39" t="str">
        <f t="shared" si="230"/>
        <v/>
      </c>
      <c r="FJ34" s="39" t="str">
        <f t="shared" si="230"/>
        <v/>
      </c>
      <c r="FK34" s="40" t="str">
        <f t="shared" si="230"/>
        <v/>
      </c>
      <c r="FL34" s="47">
        <f t="shared" si="156"/>
        <v>0</v>
      </c>
      <c r="FM34" s="41" t="str">
        <f t="shared" ref="FM34:GF34" si="231">IF(E34="B",E20,"")</f>
        <v/>
      </c>
      <c r="FN34" s="39" t="str">
        <f t="shared" si="231"/>
        <v/>
      </c>
      <c r="FO34" s="39" t="str">
        <f t="shared" si="231"/>
        <v/>
      </c>
      <c r="FP34" s="39" t="str">
        <f t="shared" si="231"/>
        <v/>
      </c>
      <c r="FQ34" s="39" t="str">
        <f t="shared" si="231"/>
        <v/>
      </c>
      <c r="FR34" s="39" t="str">
        <f t="shared" si="231"/>
        <v/>
      </c>
      <c r="FS34" s="39" t="str">
        <f t="shared" si="231"/>
        <v/>
      </c>
      <c r="FT34" s="39" t="str">
        <f t="shared" si="231"/>
        <v/>
      </c>
      <c r="FU34" s="39" t="str">
        <f t="shared" si="231"/>
        <v/>
      </c>
      <c r="FV34" s="39" t="str">
        <f t="shared" si="231"/>
        <v/>
      </c>
      <c r="FW34" s="39" t="str">
        <f t="shared" si="231"/>
        <v/>
      </c>
      <c r="FX34" s="50" t="str">
        <f t="shared" si="231"/>
        <v/>
      </c>
      <c r="FY34" s="50" t="str">
        <f t="shared" si="231"/>
        <v/>
      </c>
      <c r="FZ34" s="50" t="str">
        <f t="shared" si="231"/>
        <v/>
      </c>
      <c r="GA34" s="50" t="str">
        <f t="shared" si="231"/>
        <v/>
      </c>
      <c r="GB34" s="50" t="str">
        <f t="shared" si="231"/>
        <v/>
      </c>
      <c r="GC34" s="50" t="str">
        <f t="shared" si="231"/>
        <v/>
      </c>
      <c r="GD34" s="50" t="str">
        <f t="shared" si="231"/>
        <v/>
      </c>
      <c r="GE34" s="50" t="str">
        <f t="shared" si="231"/>
        <v/>
      </c>
      <c r="GF34" s="70" t="str">
        <f t="shared" si="231"/>
        <v/>
      </c>
      <c r="GG34" s="47">
        <f t="shared" si="158"/>
        <v>0</v>
      </c>
      <c r="GH34" s="41" t="str">
        <f t="shared" ref="GH34:HA34" si="232">IF(E34="P",E20,"")</f>
        <v/>
      </c>
      <c r="GI34" s="39" t="str">
        <f t="shared" si="232"/>
        <v/>
      </c>
      <c r="GJ34" s="39" t="str">
        <f t="shared" si="232"/>
        <v/>
      </c>
      <c r="GK34" s="39" t="str">
        <f t="shared" si="232"/>
        <v/>
      </c>
      <c r="GL34" s="39" t="str">
        <f t="shared" si="232"/>
        <v/>
      </c>
      <c r="GM34" s="39" t="str">
        <f t="shared" si="232"/>
        <v/>
      </c>
      <c r="GN34" s="39" t="str">
        <f t="shared" si="232"/>
        <v/>
      </c>
      <c r="GO34" s="39" t="str">
        <f t="shared" si="232"/>
        <v/>
      </c>
      <c r="GP34" s="39" t="str">
        <f t="shared" si="232"/>
        <v/>
      </c>
      <c r="GQ34" s="39" t="str">
        <f t="shared" si="232"/>
        <v/>
      </c>
      <c r="GR34" s="39" t="str">
        <f t="shared" si="232"/>
        <v/>
      </c>
      <c r="GS34" s="50" t="str">
        <f t="shared" si="232"/>
        <v/>
      </c>
      <c r="GT34" s="50" t="str">
        <f t="shared" si="232"/>
        <v/>
      </c>
      <c r="GU34" s="50" t="str">
        <f t="shared" si="232"/>
        <v/>
      </c>
      <c r="GV34" s="50" t="str">
        <f t="shared" si="232"/>
        <v/>
      </c>
      <c r="GW34" s="50" t="str">
        <f t="shared" si="232"/>
        <v/>
      </c>
      <c r="GX34" s="50" t="str">
        <f t="shared" si="232"/>
        <v/>
      </c>
      <c r="GY34" s="50" t="str">
        <f t="shared" si="232"/>
        <v/>
      </c>
      <c r="GZ34" s="50" t="str">
        <f t="shared" si="232"/>
        <v/>
      </c>
      <c r="HA34" s="70" t="str">
        <f t="shared" si="232"/>
        <v/>
      </c>
      <c r="HB34" s="47">
        <f t="shared" si="160"/>
        <v>0</v>
      </c>
    </row>
    <row r="35" spans="1:210" s="2" customFormat="1" ht="21.75" customHeight="1">
      <c r="A35" s="270">
        <f ca="1">('Game Summary'!B35)</f>
        <v>39671</v>
      </c>
      <c r="B35" s="604" t="str">
        <f ca="1">('Game Summary'!C35)</f>
        <v>Cannibal Queen</v>
      </c>
      <c r="C35" s="605"/>
      <c r="D35" s="606"/>
      <c r="E35" s="522"/>
      <c r="F35" s="218"/>
      <c r="G35" s="218"/>
      <c r="H35" s="218"/>
      <c r="I35" s="218"/>
      <c r="J35" s="218"/>
      <c r="K35" s="218"/>
      <c r="L35" s="218"/>
      <c r="M35" s="218"/>
      <c r="N35" s="218"/>
      <c r="O35" s="218"/>
      <c r="P35" s="218"/>
      <c r="Q35" s="218"/>
      <c r="R35" s="231"/>
      <c r="S35" s="231"/>
      <c r="T35" s="231"/>
      <c r="U35" s="231"/>
      <c r="V35" s="231"/>
      <c r="W35" s="231"/>
      <c r="X35" s="219"/>
      <c r="Z35" s="41" t="str">
        <f t="shared" ref="Z35:AS35" si="233">IF(E35="J",E40,"")</f>
        <v/>
      </c>
      <c r="AA35" s="39" t="str">
        <f t="shared" si="233"/>
        <v/>
      </c>
      <c r="AB35" s="39" t="str">
        <f t="shared" si="233"/>
        <v/>
      </c>
      <c r="AC35" s="39" t="str">
        <f t="shared" si="233"/>
        <v/>
      </c>
      <c r="AD35" s="39" t="str">
        <f t="shared" si="233"/>
        <v/>
      </c>
      <c r="AE35" s="39" t="str">
        <f t="shared" si="233"/>
        <v/>
      </c>
      <c r="AF35" s="39" t="str">
        <f t="shared" si="233"/>
        <v/>
      </c>
      <c r="AG35" s="39" t="str">
        <f t="shared" si="233"/>
        <v/>
      </c>
      <c r="AH35" s="39" t="str">
        <f t="shared" si="233"/>
        <v/>
      </c>
      <c r="AI35" s="39" t="str">
        <f t="shared" si="233"/>
        <v/>
      </c>
      <c r="AJ35" s="39" t="str">
        <f t="shared" si="233"/>
        <v/>
      </c>
      <c r="AK35" s="50" t="str">
        <f t="shared" si="233"/>
        <v/>
      </c>
      <c r="AL35" s="50" t="str">
        <f t="shared" si="233"/>
        <v/>
      </c>
      <c r="AM35" s="50" t="str">
        <f t="shared" si="233"/>
        <v/>
      </c>
      <c r="AN35" s="50" t="str">
        <f t="shared" si="233"/>
        <v/>
      </c>
      <c r="AO35" s="50" t="str">
        <f t="shared" si="233"/>
        <v/>
      </c>
      <c r="AP35" s="50" t="str">
        <f t="shared" si="233"/>
        <v/>
      </c>
      <c r="AQ35" s="50" t="str">
        <f t="shared" si="233"/>
        <v/>
      </c>
      <c r="AR35" s="50" t="str">
        <f t="shared" si="233"/>
        <v/>
      </c>
      <c r="AS35" s="70" t="str">
        <f t="shared" si="233"/>
        <v/>
      </c>
      <c r="AT35" s="47">
        <f t="shared" si="134"/>
        <v>0</v>
      </c>
      <c r="AU35" s="41" t="str">
        <f t="shared" ref="AU35:BN35" si="234">IF(E35="LJ",E40,"")</f>
        <v/>
      </c>
      <c r="AV35" s="39" t="str">
        <f t="shared" si="234"/>
        <v/>
      </c>
      <c r="AW35" s="39" t="str">
        <f t="shared" si="234"/>
        <v/>
      </c>
      <c r="AX35" s="39" t="str">
        <f t="shared" si="234"/>
        <v/>
      </c>
      <c r="AY35" s="39" t="str">
        <f t="shared" si="234"/>
        <v/>
      </c>
      <c r="AZ35" s="39" t="str">
        <f t="shared" si="234"/>
        <v/>
      </c>
      <c r="BA35" s="39" t="str">
        <f t="shared" si="234"/>
        <v/>
      </c>
      <c r="BB35" s="39" t="str">
        <f t="shared" si="234"/>
        <v/>
      </c>
      <c r="BC35" s="39" t="str">
        <f t="shared" si="234"/>
        <v/>
      </c>
      <c r="BD35" s="39" t="str">
        <f t="shared" si="234"/>
        <v/>
      </c>
      <c r="BE35" s="39" t="str">
        <f t="shared" si="234"/>
        <v/>
      </c>
      <c r="BF35" s="39" t="str">
        <f t="shared" si="234"/>
        <v/>
      </c>
      <c r="BG35" s="39" t="str">
        <f t="shared" si="234"/>
        <v/>
      </c>
      <c r="BH35" s="39" t="str">
        <f t="shared" si="234"/>
        <v/>
      </c>
      <c r="BI35" s="39" t="str">
        <f t="shared" si="234"/>
        <v/>
      </c>
      <c r="BJ35" s="39" t="str">
        <f t="shared" si="234"/>
        <v/>
      </c>
      <c r="BK35" s="39" t="str">
        <f t="shared" si="234"/>
        <v/>
      </c>
      <c r="BL35" s="39" t="str">
        <f t="shared" si="234"/>
        <v/>
      </c>
      <c r="BM35" s="39" t="str">
        <f t="shared" si="234"/>
        <v/>
      </c>
      <c r="BN35" s="40" t="str">
        <f t="shared" si="234"/>
        <v/>
      </c>
      <c r="BO35" s="47">
        <f t="shared" si="136"/>
        <v>0</v>
      </c>
      <c r="BP35" s="41" t="str">
        <f t="shared" ref="BP35:CI35" si="235">IF(E35="B",E40,"")</f>
        <v/>
      </c>
      <c r="BQ35" s="39" t="str">
        <f t="shared" si="235"/>
        <v/>
      </c>
      <c r="BR35" s="39" t="str">
        <f t="shared" si="235"/>
        <v/>
      </c>
      <c r="BS35" s="39" t="str">
        <f t="shared" si="235"/>
        <v/>
      </c>
      <c r="BT35" s="39" t="str">
        <f t="shared" si="235"/>
        <v/>
      </c>
      <c r="BU35" s="39" t="str">
        <f t="shared" si="235"/>
        <v/>
      </c>
      <c r="BV35" s="39" t="str">
        <f t="shared" si="235"/>
        <v/>
      </c>
      <c r="BW35" s="39" t="str">
        <f t="shared" si="235"/>
        <v/>
      </c>
      <c r="BX35" s="39" t="str">
        <f t="shared" si="235"/>
        <v/>
      </c>
      <c r="BY35" s="39" t="str">
        <f t="shared" si="235"/>
        <v/>
      </c>
      <c r="BZ35" s="39" t="str">
        <f t="shared" si="235"/>
        <v/>
      </c>
      <c r="CA35" s="50" t="str">
        <f t="shared" si="235"/>
        <v/>
      </c>
      <c r="CB35" s="50" t="str">
        <f t="shared" si="235"/>
        <v/>
      </c>
      <c r="CC35" s="50" t="str">
        <f t="shared" si="235"/>
        <v/>
      </c>
      <c r="CD35" s="50" t="str">
        <f t="shared" si="235"/>
        <v/>
      </c>
      <c r="CE35" s="50" t="str">
        <f t="shared" si="235"/>
        <v/>
      </c>
      <c r="CF35" s="50" t="str">
        <f t="shared" si="235"/>
        <v/>
      </c>
      <c r="CG35" s="50" t="str">
        <f t="shared" si="235"/>
        <v/>
      </c>
      <c r="CH35" s="50" t="str">
        <f t="shared" si="235"/>
        <v/>
      </c>
      <c r="CI35" s="70" t="str">
        <f t="shared" si="235"/>
        <v/>
      </c>
      <c r="CJ35" s="47">
        <f t="shared" si="138"/>
        <v>0</v>
      </c>
      <c r="CK35" s="41" t="str">
        <f t="shared" ref="CK35:DD35" si="236">IF(E35="P",E40,"")</f>
        <v/>
      </c>
      <c r="CL35" s="39" t="str">
        <f t="shared" si="236"/>
        <v/>
      </c>
      <c r="CM35" s="39" t="str">
        <f t="shared" si="236"/>
        <v/>
      </c>
      <c r="CN35" s="39" t="str">
        <f t="shared" si="236"/>
        <v/>
      </c>
      <c r="CO35" s="39" t="str">
        <f t="shared" si="236"/>
        <v/>
      </c>
      <c r="CP35" s="39" t="str">
        <f t="shared" si="236"/>
        <v/>
      </c>
      <c r="CQ35" s="39" t="str">
        <f t="shared" si="236"/>
        <v/>
      </c>
      <c r="CR35" s="39" t="str">
        <f t="shared" si="236"/>
        <v/>
      </c>
      <c r="CS35" s="39" t="str">
        <f t="shared" si="236"/>
        <v/>
      </c>
      <c r="CT35" s="39" t="str">
        <f t="shared" si="236"/>
        <v/>
      </c>
      <c r="CU35" s="39" t="str">
        <f t="shared" si="236"/>
        <v/>
      </c>
      <c r="CV35" s="39" t="str">
        <f t="shared" si="236"/>
        <v/>
      </c>
      <c r="CW35" s="39" t="str">
        <f t="shared" si="236"/>
        <v/>
      </c>
      <c r="CX35" s="39" t="str">
        <f t="shared" si="236"/>
        <v/>
      </c>
      <c r="CY35" s="39" t="str">
        <f t="shared" si="236"/>
        <v/>
      </c>
      <c r="CZ35" s="39" t="str">
        <f t="shared" si="236"/>
        <v/>
      </c>
      <c r="DA35" s="39" t="str">
        <f t="shared" si="236"/>
        <v/>
      </c>
      <c r="DB35" s="39" t="str">
        <f t="shared" si="236"/>
        <v/>
      </c>
      <c r="DC35" s="39" t="str">
        <f t="shared" si="236"/>
        <v/>
      </c>
      <c r="DD35" s="70" t="str">
        <f t="shared" si="236"/>
        <v/>
      </c>
      <c r="DE35" s="47">
        <f t="shared" si="140"/>
        <v>0</v>
      </c>
      <c r="DG35" s="55">
        <f t="shared" si="141"/>
        <v>0</v>
      </c>
      <c r="DH35" s="50">
        <f t="shared" si="142"/>
        <v>0</v>
      </c>
      <c r="DI35" s="50">
        <f t="shared" si="143"/>
        <v>0</v>
      </c>
      <c r="DJ35" s="51">
        <f t="shared" si="144"/>
        <v>0</v>
      </c>
      <c r="DK35" s="59">
        <f>(SUM(DG35:DI35)/COUNT(E39:X39))</f>
        <v>0</v>
      </c>
      <c r="DL35" s="55">
        <f t="shared" si="145"/>
        <v>0</v>
      </c>
      <c r="DM35" s="66" t="e">
        <f t="shared" si="146"/>
        <v>#DIV/0!</v>
      </c>
      <c r="DN35" s="93">
        <f t="shared" si="147"/>
        <v>0</v>
      </c>
      <c r="DO35" s="67" t="e">
        <f t="shared" si="148"/>
        <v>#DIV/0!</v>
      </c>
      <c r="DP35" s="47">
        <f t="shared" si="149"/>
        <v>0</v>
      </c>
      <c r="DQ35" s="47">
        <f t="shared" si="150"/>
        <v>0</v>
      </c>
      <c r="DR35" s="47">
        <f t="shared" si="151"/>
        <v>0</v>
      </c>
      <c r="DS35" s="47" t="e">
        <f>SUM((DQ35/DJ35)-(D22))</f>
        <v>#DIV/0!</v>
      </c>
      <c r="DT35" s="47" t="e">
        <f>SUM((DR35/DJ35)-(D2))</f>
        <v>#DIV/0!</v>
      </c>
      <c r="DU35" s="78" t="e">
        <f t="shared" si="152"/>
        <v>#DIV/0!</v>
      </c>
      <c r="DW35" s="41" t="str">
        <f>IF(E35="J",SUM((E40)-(E20)),"")</f>
        <v/>
      </c>
      <c r="DX35" s="39" t="str">
        <f t="shared" ref="DX35:EP35" si="237">IF(F35="J",SUM((F40)-(F20)),"")</f>
        <v/>
      </c>
      <c r="DY35" s="39" t="str">
        <f t="shared" si="237"/>
        <v/>
      </c>
      <c r="DZ35" s="39" t="str">
        <f t="shared" si="237"/>
        <v/>
      </c>
      <c r="EA35" s="39" t="str">
        <f t="shared" si="237"/>
        <v/>
      </c>
      <c r="EB35" s="39" t="str">
        <f t="shared" si="237"/>
        <v/>
      </c>
      <c r="EC35" s="39" t="str">
        <f t="shared" si="237"/>
        <v/>
      </c>
      <c r="ED35" s="39" t="str">
        <f t="shared" si="237"/>
        <v/>
      </c>
      <c r="EE35" s="39" t="str">
        <f t="shared" si="237"/>
        <v/>
      </c>
      <c r="EF35" s="39" t="str">
        <f t="shared" si="237"/>
        <v/>
      </c>
      <c r="EG35" s="39" t="str">
        <f t="shared" si="237"/>
        <v/>
      </c>
      <c r="EH35" s="39" t="str">
        <f t="shared" si="237"/>
        <v/>
      </c>
      <c r="EI35" s="39" t="str">
        <f t="shared" si="237"/>
        <v/>
      </c>
      <c r="EJ35" s="39" t="str">
        <f t="shared" si="237"/>
        <v/>
      </c>
      <c r="EK35" s="39" t="str">
        <f t="shared" si="237"/>
        <v/>
      </c>
      <c r="EL35" s="39" t="str">
        <f t="shared" si="237"/>
        <v/>
      </c>
      <c r="EM35" s="39" t="str">
        <f t="shared" si="237"/>
        <v/>
      </c>
      <c r="EN35" s="39" t="str">
        <f t="shared" si="237"/>
        <v/>
      </c>
      <c r="EO35" s="39" t="str">
        <f t="shared" si="237"/>
        <v/>
      </c>
      <c r="EP35" s="40" t="str">
        <f t="shared" si="237"/>
        <v/>
      </c>
      <c r="EQ35" s="47">
        <f t="shared" si="154"/>
        <v>0</v>
      </c>
      <c r="ER35" s="41" t="str">
        <f>IF(E35="LJ",SUM((E40)-(E20)),"")</f>
        <v/>
      </c>
      <c r="ES35" s="39" t="str">
        <f t="shared" ref="ES35:FK35" si="238">IF(F35="LJ",SUM((F40)-(F20)),"")</f>
        <v/>
      </c>
      <c r="ET35" s="39" t="str">
        <f t="shared" si="238"/>
        <v/>
      </c>
      <c r="EU35" s="39" t="str">
        <f t="shared" si="238"/>
        <v/>
      </c>
      <c r="EV35" s="39" t="str">
        <f t="shared" si="238"/>
        <v/>
      </c>
      <c r="EW35" s="39" t="str">
        <f t="shared" si="238"/>
        <v/>
      </c>
      <c r="EX35" s="39" t="str">
        <f t="shared" si="238"/>
        <v/>
      </c>
      <c r="EY35" s="39" t="str">
        <f t="shared" si="238"/>
        <v/>
      </c>
      <c r="EZ35" s="39" t="str">
        <f t="shared" si="238"/>
        <v/>
      </c>
      <c r="FA35" s="39" t="str">
        <f t="shared" si="238"/>
        <v/>
      </c>
      <c r="FB35" s="39" t="str">
        <f t="shared" si="238"/>
        <v/>
      </c>
      <c r="FC35" s="39" t="str">
        <f t="shared" si="238"/>
        <v/>
      </c>
      <c r="FD35" s="39" t="str">
        <f t="shared" si="238"/>
        <v/>
      </c>
      <c r="FE35" s="39" t="str">
        <f t="shared" si="238"/>
        <v/>
      </c>
      <c r="FF35" s="39" t="str">
        <f t="shared" si="238"/>
        <v/>
      </c>
      <c r="FG35" s="39" t="str">
        <f t="shared" si="238"/>
        <v/>
      </c>
      <c r="FH35" s="39" t="str">
        <f t="shared" si="238"/>
        <v/>
      </c>
      <c r="FI35" s="39" t="str">
        <f t="shared" si="238"/>
        <v/>
      </c>
      <c r="FJ35" s="39" t="str">
        <f t="shared" si="238"/>
        <v/>
      </c>
      <c r="FK35" s="40" t="str">
        <f t="shared" si="238"/>
        <v/>
      </c>
      <c r="FL35" s="47">
        <f t="shared" si="156"/>
        <v>0</v>
      </c>
      <c r="FM35" s="41" t="str">
        <f t="shared" ref="FM35:GF35" si="239">IF(E35="B",E20,"")</f>
        <v/>
      </c>
      <c r="FN35" s="39" t="str">
        <f t="shared" si="239"/>
        <v/>
      </c>
      <c r="FO35" s="39" t="str">
        <f t="shared" si="239"/>
        <v/>
      </c>
      <c r="FP35" s="39" t="str">
        <f t="shared" si="239"/>
        <v/>
      </c>
      <c r="FQ35" s="39" t="str">
        <f t="shared" si="239"/>
        <v/>
      </c>
      <c r="FR35" s="39" t="str">
        <f t="shared" si="239"/>
        <v/>
      </c>
      <c r="FS35" s="39" t="str">
        <f t="shared" si="239"/>
        <v/>
      </c>
      <c r="FT35" s="39" t="str">
        <f t="shared" si="239"/>
        <v/>
      </c>
      <c r="FU35" s="39" t="str">
        <f t="shared" si="239"/>
        <v/>
      </c>
      <c r="FV35" s="39" t="str">
        <f t="shared" si="239"/>
        <v/>
      </c>
      <c r="FW35" s="39" t="str">
        <f t="shared" si="239"/>
        <v/>
      </c>
      <c r="FX35" s="50" t="str">
        <f t="shared" si="239"/>
        <v/>
      </c>
      <c r="FY35" s="50" t="str">
        <f t="shared" si="239"/>
        <v/>
      </c>
      <c r="FZ35" s="50" t="str">
        <f t="shared" si="239"/>
        <v/>
      </c>
      <c r="GA35" s="50" t="str">
        <f t="shared" si="239"/>
        <v/>
      </c>
      <c r="GB35" s="50" t="str">
        <f t="shared" si="239"/>
        <v/>
      </c>
      <c r="GC35" s="50" t="str">
        <f t="shared" si="239"/>
        <v/>
      </c>
      <c r="GD35" s="50" t="str">
        <f t="shared" si="239"/>
        <v/>
      </c>
      <c r="GE35" s="50" t="str">
        <f t="shared" si="239"/>
        <v/>
      </c>
      <c r="GF35" s="70" t="str">
        <f t="shared" si="239"/>
        <v/>
      </c>
      <c r="GG35" s="47">
        <f t="shared" si="158"/>
        <v>0</v>
      </c>
      <c r="GH35" s="41" t="str">
        <f t="shared" ref="GH35:HA35" si="240">IF(E35="P",E20,"")</f>
        <v/>
      </c>
      <c r="GI35" s="39" t="str">
        <f t="shared" si="240"/>
        <v/>
      </c>
      <c r="GJ35" s="39" t="str">
        <f t="shared" si="240"/>
        <v/>
      </c>
      <c r="GK35" s="39" t="str">
        <f t="shared" si="240"/>
        <v/>
      </c>
      <c r="GL35" s="39" t="str">
        <f t="shared" si="240"/>
        <v/>
      </c>
      <c r="GM35" s="39" t="str">
        <f t="shared" si="240"/>
        <v/>
      </c>
      <c r="GN35" s="39" t="str">
        <f t="shared" si="240"/>
        <v/>
      </c>
      <c r="GO35" s="39" t="str">
        <f t="shared" si="240"/>
        <v/>
      </c>
      <c r="GP35" s="39" t="str">
        <f t="shared" si="240"/>
        <v/>
      </c>
      <c r="GQ35" s="39" t="str">
        <f t="shared" si="240"/>
        <v/>
      </c>
      <c r="GR35" s="39" t="str">
        <f t="shared" si="240"/>
        <v/>
      </c>
      <c r="GS35" s="50" t="str">
        <f t="shared" si="240"/>
        <v/>
      </c>
      <c r="GT35" s="50" t="str">
        <f t="shared" si="240"/>
        <v/>
      </c>
      <c r="GU35" s="50" t="str">
        <f t="shared" si="240"/>
        <v/>
      </c>
      <c r="GV35" s="50" t="str">
        <f t="shared" si="240"/>
        <v/>
      </c>
      <c r="GW35" s="50" t="str">
        <f t="shared" si="240"/>
        <v/>
      </c>
      <c r="GX35" s="50" t="str">
        <f t="shared" si="240"/>
        <v/>
      </c>
      <c r="GY35" s="50" t="str">
        <f t="shared" si="240"/>
        <v/>
      </c>
      <c r="GZ35" s="50" t="str">
        <f t="shared" si="240"/>
        <v/>
      </c>
      <c r="HA35" s="70" t="str">
        <f t="shared" si="240"/>
        <v/>
      </c>
      <c r="HB35" s="47">
        <f t="shared" si="160"/>
        <v>0</v>
      </c>
    </row>
    <row r="36" spans="1:210" s="2" customFormat="1" ht="21.75" customHeight="1">
      <c r="A36" s="270" t="str">
        <f ca="1">('Game Summary'!B36)</f>
        <v>2 fiddy</v>
      </c>
      <c r="B36" s="604" t="str">
        <f ca="1">('Game Summary'!C36)</f>
        <v>Ypsi Dazey</v>
      </c>
      <c r="C36" s="605"/>
      <c r="D36" s="606"/>
      <c r="E36" s="522"/>
      <c r="F36" s="218"/>
      <c r="G36" s="218"/>
      <c r="H36" s="218"/>
      <c r="I36" s="218"/>
      <c r="J36" s="218"/>
      <c r="K36" s="218"/>
      <c r="L36" s="218"/>
      <c r="M36" s="218"/>
      <c r="N36" s="218"/>
      <c r="O36" s="218"/>
      <c r="P36" s="218"/>
      <c r="Q36" s="218"/>
      <c r="R36" s="231"/>
      <c r="S36" s="231"/>
      <c r="T36" s="231"/>
      <c r="U36" s="231"/>
      <c r="V36" s="231"/>
      <c r="W36" s="231"/>
      <c r="X36" s="219"/>
      <c r="Z36" s="41" t="str">
        <f t="shared" ref="Z36:AS36" si="241">IF(E36="J",E40,"")</f>
        <v/>
      </c>
      <c r="AA36" s="39" t="str">
        <f t="shared" si="241"/>
        <v/>
      </c>
      <c r="AB36" s="39" t="str">
        <f t="shared" si="241"/>
        <v/>
      </c>
      <c r="AC36" s="39" t="str">
        <f t="shared" si="241"/>
        <v/>
      </c>
      <c r="AD36" s="39" t="str">
        <f t="shared" si="241"/>
        <v/>
      </c>
      <c r="AE36" s="39" t="str">
        <f t="shared" si="241"/>
        <v/>
      </c>
      <c r="AF36" s="39" t="str">
        <f t="shared" si="241"/>
        <v/>
      </c>
      <c r="AG36" s="39" t="str">
        <f t="shared" si="241"/>
        <v/>
      </c>
      <c r="AH36" s="39" t="str">
        <f t="shared" si="241"/>
        <v/>
      </c>
      <c r="AI36" s="39" t="str">
        <f t="shared" si="241"/>
        <v/>
      </c>
      <c r="AJ36" s="39" t="str">
        <f t="shared" si="241"/>
        <v/>
      </c>
      <c r="AK36" s="50" t="str">
        <f t="shared" si="241"/>
        <v/>
      </c>
      <c r="AL36" s="50" t="str">
        <f t="shared" si="241"/>
        <v/>
      </c>
      <c r="AM36" s="50" t="str">
        <f t="shared" si="241"/>
        <v/>
      </c>
      <c r="AN36" s="50" t="str">
        <f t="shared" si="241"/>
        <v/>
      </c>
      <c r="AO36" s="50" t="str">
        <f t="shared" si="241"/>
        <v/>
      </c>
      <c r="AP36" s="50" t="str">
        <f t="shared" si="241"/>
        <v/>
      </c>
      <c r="AQ36" s="50" t="str">
        <f t="shared" si="241"/>
        <v/>
      </c>
      <c r="AR36" s="50" t="str">
        <f t="shared" si="241"/>
        <v/>
      </c>
      <c r="AS36" s="70" t="str">
        <f t="shared" si="241"/>
        <v/>
      </c>
      <c r="AT36" s="47">
        <f t="shared" si="134"/>
        <v>0</v>
      </c>
      <c r="AU36" s="41" t="str">
        <f t="shared" ref="AU36:BN36" si="242">IF(E36="LJ",E40,"")</f>
        <v/>
      </c>
      <c r="AV36" s="39" t="str">
        <f t="shared" si="242"/>
        <v/>
      </c>
      <c r="AW36" s="39" t="str">
        <f t="shared" si="242"/>
        <v/>
      </c>
      <c r="AX36" s="39" t="str">
        <f t="shared" si="242"/>
        <v/>
      </c>
      <c r="AY36" s="39" t="str">
        <f t="shared" si="242"/>
        <v/>
      </c>
      <c r="AZ36" s="39" t="str">
        <f t="shared" si="242"/>
        <v/>
      </c>
      <c r="BA36" s="39" t="str">
        <f t="shared" si="242"/>
        <v/>
      </c>
      <c r="BB36" s="39" t="str">
        <f t="shared" si="242"/>
        <v/>
      </c>
      <c r="BC36" s="39" t="str">
        <f t="shared" si="242"/>
        <v/>
      </c>
      <c r="BD36" s="39" t="str">
        <f t="shared" si="242"/>
        <v/>
      </c>
      <c r="BE36" s="39" t="str">
        <f t="shared" si="242"/>
        <v/>
      </c>
      <c r="BF36" s="39" t="str">
        <f t="shared" si="242"/>
        <v/>
      </c>
      <c r="BG36" s="39" t="str">
        <f t="shared" si="242"/>
        <v/>
      </c>
      <c r="BH36" s="39" t="str">
        <f t="shared" si="242"/>
        <v/>
      </c>
      <c r="BI36" s="39" t="str">
        <f t="shared" si="242"/>
        <v/>
      </c>
      <c r="BJ36" s="39" t="str">
        <f t="shared" si="242"/>
        <v/>
      </c>
      <c r="BK36" s="39" t="str">
        <f t="shared" si="242"/>
        <v/>
      </c>
      <c r="BL36" s="39" t="str">
        <f t="shared" si="242"/>
        <v/>
      </c>
      <c r="BM36" s="39" t="str">
        <f t="shared" si="242"/>
        <v/>
      </c>
      <c r="BN36" s="40" t="str">
        <f t="shared" si="242"/>
        <v/>
      </c>
      <c r="BO36" s="47">
        <f t="shared" si="136"/>
        <v>0</v>
      </c>
      <c r="BP36" s="41" t="str">
        <f t="shared" ref="BP36:CI36" si="243">IF(E36="B",E40,"")</f>
        <v/>
      </c>
      <c r="BQ36" s="39" t="str">
        <f t="shared" si="243"/>
        <v/>
      </c>
      <c r="BR36" s="39" t="str">
        <f t="shared" si="243"/>
        <v/>
      </c>
      <c r="BS36" s="39" t="str">
        <f t="shared" si="243"/>
        <v/>
      </c>
      <c r="BT36" s="39" t="str">
        <f t="shared" si="243"/>
        <v/>
      </c>
      <c r="BU36" s="39" t="str">
        <f t="shared" si="243"/>
        <v/>
      </c>
      <c r="BV36" s="39" t="str">
        <f t="shared" si="243"/>
        <v/>
      </c>
      <c r="BW36" s="39" t="str">
        <f t="shared" si="243"/>
        <v/>
      </c>
      <c r="BX36" s="39" t="str">
        <f t="shared" si="243"/>
        <v/>
      </c>
      <c r="BY36" s="39" t="str">
        <f t="shared" si="243"/>
        <v/>
      </c>
      <c r="BZ36" s="39" t="str">
        <f t="shared" si="243"/>
        <v/>
      </c>
      <c r="CA36" s="50" t="str">
        <f t="shared" si="243"/>
        <v/>
      </c>
      <c r="CB36" s="50" t="str">
        <f t="shared" si="243"/>
        <v/>
      </c>
      <c r="CC36" s="50" t="str">
        <f t="shared" si="243"/>
        <v/>
      </c>
      <c r="CD36" s="50" t="str">
        <f t="shared" si="243"/>
        <v/>
      </c>
      <c r="CE36" s="50" t="str">
        <f t="shared" si="243"/>
        <v/>
      </c>
      <c r="CF36" s="50" t="str">
        <f t="shared" si="243"/>
        <v/>
      </c>
      <c r="CG36" s="50" t="str">
        <f t="shared" si="243"/>
        <v/>
      </c>
      <c r="CH36" s="50" t="str">
        <f t="shared" si="243"/>
        <v/>
      </c>
      <c r="CI36" s="70" t="str">
        <f t="shared" si="243"/>
        <v/>
      </c>
      <c r="CJ36" s="47">
        <f t="shared" si="138"/>
        <v>0</v>
      </c>
      <c r="CK36" s="41" t="str">
        <f t="shared" ref="CK36:DD36" si="244">IF(E36="P",E40,"")</f>
        <v/>
      </c>
      <c r="CL36" s="39" t="str">
        <f t="shared" si="244"/>
        <v/>
      </c>
      <c r="CM36" s="39" t="str">
        <f t="shared" si="244"/>
        <v/>
      </c>
      <c r="CN36" s="39" t="str">
        <f t="shared" si="244"/>
        <v/>
      </c>
      <c r="CO36" s="39" t="str">
        <f t="shared" si="244"/>
        <v/>
      </c>
      <c r="CP36" s="39" t="str">
        <f t="shared" si="244"/>
        <v/>
      </c>
      <c r="CQ36" s="39" t="str">
        <f t="shared" si="244"/>
        <v/>
      </c>
      <c r="CR36" s="39" t="str">
        <f t="shared" si="244"/>
        <v/>
      </c>
      <c r="CS36" s="39" t="str">
        <f t="shared" si="244"/>
        <v/>
      </c>
      <c r="CT36" s="39" t="str">
        <f t="shared" si="244"/>
        <v/>
      </c>
      <c r="CU36" s="39" t="str">
        <f t="shared" si="244"/>
        <v/>
      </c>
      <c r="CV36" s="39" t="str">
        <f t="shared" si="244"/>
        <v/>
      </c>
      <c r="CW36" s="39" t="str">
        <f t="shared" si="244"/>
        <v/>
      </c>
      <c r="CX36" s="39" t="str">
        <f t="shared" si="244"/>
        <v/>
      </c>
      <c r="CY36" s="39" t="str">
        <f t="shared" si="244"/>
        <v/>
      </c>
      <c r="CZ36" s="39" t="str">
        <f t="shared" si="244"/>
        <v/>
      </c>
      <c r="DA36" s="39" t="str">
        <f t="shared" si="244"/>
        <v/>
      </c>
      <c r="DB36" s="39" t="str">
        <f t="shared" si="244"/>
        <v/>
      </c>
      <c r="DC36" s="39" t="str">
        <f t="shared" si="244"/>
        <v/>
      </c>
      <c r="DD36" s="40" t="str">
        <f t="shared" si="244"/>
        <v/>
      </c>
      <c r="DE36" s="47">
        <f t="shared" si="140"/>
        <v>0</v>
      </c>
      <c r="DG36" s="55">
        <f t="shared" si="141"/>
        <v>0</v>
      </c>
      <c r="DH36" s="50">
        <f t="shared" si="142"/>
        <v>0</v>
      </c>
      <c r="DI36" s="50">
        <f t="shared" si="143"/>
        <v>0</v>
      </c>
      <c r="DJ36" s="51">
        <f t="shared" si="144"/>
        <v>0</v>
      </c>
      <c r="DK36" s="59">
        <f>(SUM(DG36:DI36)/COUNT(E39:X39))</f>
        <v>0</v>
      </c>
      <c r="DL36" s="55">
        <f t="shared" si="145"/>
        <v>0</v>
      </c>
      <c r="DM36" s="66" t="e">
        <f t="shared" si="146"/>
        <v>#DIV/0!</v>
      </c>
      <c r="DN36" s="93">
        <f t="shared" si="147"/>
        <v>0</v>
      </c>
      <c r="DO36" s="67" t="e">
        <f t="shared" si="148"/>
        <v>#DIV/0!</v>
      </c>
      <c r="DP36" s="47">
        <f t="shared" si="149"/>
        <v>0</v>
      </c>
      <c r="DQ36" s="47">
        <f t="shared" si="150"/>
        <v>0</v>
      </c>
      <c r="DR36" s="47">
        <f t="shared" si="151"/>
        <v>0</v>
      </c>
      <c r="DS36" s="47" t="e">
        <f>SUM((DQ36/DJ36)-(D22))</f>
        <v>#DIV/0!</v>
      </c>
      <c r="DT36" s="47" t="e">
        <f>SUM((DR36/DJ36)-(D2))</f>
        <v>#DIV/0!</v>
      </c>
      <c r="DU36" s="78" t="e">
        <f t="shared" si="152"/>
        <v>#DIV/0!</v>
      </c>
      <c r="DW36" s="41" t="str">
        <f>IF(E36="J",SUM((E40)-(E20)),"")</f>
        <v/>
      </c>
      <c r="DX36" s="39" t="str">
        <f t="shared" ref="DX36:EP36" si="245">IF(F36="J",SUM((F40)-(F20)),"")</f>
        <v/>
      </c>
      <c r="DY36" s="39" t="str">
        <f t="shared" si="245"/>
        <v/>
      </c>
      <c r="DZ36" s="39" t="str">
        <f t="shared" si="245"/>
        <v/>
      </c>
      <c r="EA36" s="39" t="str">
        <f t="shared" si="245"/>
        <v/>
      </c>
      <c r="EB36" s="39" t="str">
        <f t="shared" si="245"/>
        <v/>
      </c>
      <c r="EC36" s="39" t="str">
        <f t="shared" si="245"/>
        <v/>
      </c>
      <c r="ED36" s="39" t="str">
        <f t="shared" si="245"/>
        <v/>
      </c>
      <c r="EE36" s="39" t="str">
        <f t="shared" si="245"/>
        <v/>
      </c>
      <c r="EF36" s="39" t="str">
        <f t="shared" si="245"/>
        <v/>
      </c>
      <c r="EG36" s="39" t="str">
        <f t="shared" si="245"/>
        <v/>
      </c>
      <c r="EH36" s="39" t="str">
        <f t="shared" si="245"/>
        <v/>
      </c>
      <c r="EI36" s="39" t="str">
        <f t="shared" si="245"/>
        <v/>
      </c>
      <c r="EJ36" s="39" t="str">
        <f t="shared" si="245"/>
        <v/>
      </c>
      <c r="EK36" s="39" t="str">
        <f t="shared" si="245"/>
        <v/>
      </c>
      <c r="EL36" s="39" t="str">
        <f t="shared" si="245"/>
        <v/>
      </c>
      <c r="EM36" s="39" t="str">
        <f t="shared" si="245"/>
        <v/>
      </c>
      <c r="EN36" s="39" t="str">
        <f t="shared" si="245"/>
        <v/>
      </c>
      <c r="EO36" s="39" t="str">
        <f t="shared" si="245"/>
        <v/>
      </c>
      <c r="EP36" s="40" t="str">
        <f t="shared" si="245"/>
        <v/>
      </c>
      <c r="EQ36" s="47">
        <f t="shared" si="154"/>
        <v>0</v>
      </c>
      <c r="ER36" s="41" t="str">
        <f>IF(E36="LJ",SUM((E40)-(E20)),"")</f>
        <v/>
      </c>
      <c r="ES36" s="39" t="str">
        <f t="shared" ref="ES36:FK36" si="246">IF(F36="LJ",SUM((F40)-(F20)),"")</f>
        <v/>
      </c>
      <c r="ET36" s="39" t="str">
        <f t="shared" si="246"/>
        <v/>
      </c>
      <c r="EU36" s="39" t="str">
        <f t="shared" si="246"/>
        <v/>
      </c>
      <c r="EV36" s="39" t="str">
        <f t="shared" si="246"/>
        <v/>
      </c>
      <c r="EW36" s="39" t="str">
        <f t="shared" si="246"/>
        <v/>
      </c>
      <c r="EX36" s="39" t="str">
        <f t="shared" si="246"/>
        <v/>
      </c>
      <c r="EY36" s="39" t="str">
        <f t="shared" si="246"/>
        <v/>
      </c>
      <c r="EZ36" s="39" t="str">
        <f t="shared" si="246"/>
        <v/>
      </c>
      <c r="FA36" s="39" t="str">
        <f t="shared" si="246"/>
        <v/>
      </c>
      <c r="FB36" s="39" t="str">
        <f t="shared" si="246"/>
        <v/>
      </c>
      <c r="FC36" s="39" t="str">
        <f t="shared" si="246"/>
        <v/>
      </c>
      <c r="FD36" s="39" t="str">
        <f t="shared" si="246"/>
        <v/>
      </c>
      <c r="FE36" s="39" t="str">
        <f t="shared" si="246"/>
        <v/>
      </c>
      <c r="FF36" s="39" t="str">
        <f t="shared" si="246"/>
        <v/>
      </c>
      <c r="FG36" s="39" t="str">
        <f t="shared" si="246"/>
        <v/>
      </c>
      <c r="FH36" s="39" t="str">
        <f t="shared" si="246"/>
        <v/>
      </c>
      <c r="FI36" s="39" t="str">
        <f t="shared" si="246"/>
        <v/>
      </c>
      <c r="FJ36" s="39" t="str">
        <f t="shared" si="246"/>
        <v/>
      </c>
      <c r="FK36" s="40" t="str">
        <f t="shared" si="246"/>
        <v/>
      </c>
      <c r="FL36" s="47">
        <f t="shared" si="156"/>
        <v>0</v>
      </c>
      <c r="FM36" s="41" t="str">
        <f t="shared" ref="FM36:GF36" si="247">IF(E36="B",E20,"")</f>
        <v/>
      </c>
      <c r="FN36" s="39" t="str">
        <f t="shared" si="247"/>
        <v/>
      </c>
      <c r="FO36" s="39" t="str">
        <f t="shared" si="247"/>
        <v/>
      </c>
      <c r="FP36" s="39" t="str">
        <f t="shared" si="247"/>
        <v/>
      </c>
      <c r="FQ36" s="39" t="str">
        <f t="shared" si="247"/>
        <v/>
      </c>
      <c r="FR36" s="39" t="str">
        <f t="shared" si="247"/>
        <v/>
      </c>
      <c r="FS36" s="39" t="str">
        <f t="shared" si="247"/>
        <v/>
      </c>
      <c r="FT36" s="39" t="str">
        <f t="shared" si="247"/>
        <v/>
      </c>
      <c r="FU36" s="39" t="str">
        <f t="shared" si="247"/>
        <v/>
      </c>
      <c r="FV36" s="39" t="str">
        <f t="shared" si="247"/>
        <v/>
      </c>
      <c r="FW36" s="39" t="str">
        <f t="shared" si="247"/>
        <v/>
      </c>
      <c r="FX36" s="50" t="str">
        <f t="shared" si="247"/>
        <v/>
      </c>
      <c r="FY36" s="50" t="str">
        <f t="shared" si="247"/>
        <v/>
      </c>
      <c r="FZ36" s="50" t="str">
        <f t="shared" si="247"/>
        <v/>
      </c>
      <c r="GA36" s="50" t="str">
        <f t="shared" si="247"/>
        <v/>
      </c>
      <c r="GB36" s="50" t="str">
        <f t="shared" si="247"/>
        <v/>
      </c>
      <c r="GC36" s="50" t="str">
        <f t="shared" si="247"/>
        <v/>
      </c>
      <c r="GD36" s="50" t="str">
        <f t="shared" si="247"/>
        <v/>
      </c>
      <c r="GE36" s="50" t="str">
        <f t="shared" si="247"/>
        <v/>
      </c>
      <c r="GF36" s="70" t="str">
        <f t="shared" si="247"/>
        <v/>
      </c>
      <c r="GG36" s="47">
        <f t="shared" si="158"/>
        <v>0</v>
      </c>
      <c r="GH36" s="41" t="str">
        <f t="shared" ref="GH36:HA36" si="248">IF(E36="P",E20,"")</f>
        <v/>
      </c>
      <c r="GI36" s="39" t="str">
        <f t="shared" si="248"/>
        <v/>
      </c>
      <c r="GJ36" s="39" t="str">
        <f t="shared" si="248"/>
        <v/>
      </c>
      <c r="GK36" s="39" t="str">
        <f t="shared" si="248"/>
        <v/>
      </c>
      <c r="GL36" s="39" t="str">
        <f t="shared" si="248"/>
        <v/>
      </c>
      <c r="GM36" s="39" t="str">
        <f t="shared" si="248"/>
        <v/>
      </c>
      <c r="GN36" s="39" t="str">
        <f t="shared" si="248"/>
        <v/>
      </c>
      <c r="GO36" s="39" t="str">
        <f t="shared" si="248"/>
        <v/>
      </c>
      <c r="GP36" s="39" t="str">
        <f t="shared" si="248"/>
        <v/>
      </c>
      <c r="GQ36" s="39" t="str">
        <f t="shared" si="248"/>
        <v/>
      </c>
      <c r="GR36" s="39" t="str">
        <f t="shared" si="248"/>
        <v/>
      </c>
      <c r="GS36" s="50" t="str">
        <f t="shared" si="248"/>
        <v/>
      </c>
      <c r="GT36" s="50" t="str">
        <f t="shared" si="248"/>
        <v/>
      </c>
      <c r="GU36" s="50" t="str">
        <f t="shared" si="248"/>
        <v/>
      </c>
      <c r="GV36" s="50" t="str">
        <f t="shared" si="248"/>
        <v/>
      </c>
      <c r="GW36" s="50" t="str">
        <f t="shared" si="248"/>
        <v/>
      </c>
      <c r="GX36" s="50" t="str">
        <f t="shared" si="248"/>
        <v/>
      </c>
      <c r="GY36" s="50" t="str">
        <f t="shared" si="248"/>
        <v/>
      </c>
      <c r="GZ36" s="50" t="str">
        <f t="shared" si="248"/>
        <v/>
      </c>
      <c r="HA36" s="70" t="str">
        <f t="shared" si="248"/>
        <v/>
      </c>
      <c r="HB36" s="47">
        <f t="shared" si="160"/>
        <v>0</v>
      </c>
    </row>
    <row r="37" spans="1:210" s="2" customFormat="1" ht="21.75" customHeight="1">
      <c r="A37" s="531" t="s">
        <v>131</v>
      </c>
      <c r="B37" s="604" t="str">
        <f ca="1">('Game Summary'!C37)</f>
        <v>Seoul Slayer</v>
      </c>
      <c r="C37" s="605"/>
      <c r="D37" s="606"/>
      <c r="E37" s="522"/>
      <c r="F37" s="218"/>
      <c r="G37" s="218"/>
      <c r="H37" s="218"/>
      <c r="I37" s="218"/>
      <c r="J37" s="218"/>
      <c r="K37" s="218"/>
      <c r="L37" s="218"/>
      <c r="M37" s="218"/>
      <c r="N37" s="218"/>
      <c r="O37" s="218"/>
      <c r="P37" s="218"/>
      <c r="Q37" s="218"/>
      <c r="R37" s="231"/>
      <c r="S37" s="231"/>
      <c r="T37" s="231"/>
      <c r="U37" s="231"/>
      <c r="V37" s="231"/>
      <c r="W37" s="231"/>
      <c r="X37" s="219"/>
      <c r="Z37" s="41" t="str">
        <f t="shared" ref="Z37:AS37" si="249">IF(E37="J",E40,"")</f>
        <v/>
      </c>
      <c r="AA37" s="39" t="str">
        <f t="shared" si="249"/>
        <v/>
      </c>
      <c r="AB37" s="39" t="str">
        <f t="shared" si="249"/>
        <v/>
      </c>
      <c r="AC37" s="39" t="str">
        <f t="shared" si="249"/>
        <v/>
      </c>
      <c r="AD37" s="39" t="str">
        <f t="shared" si="249"/>
        <v/>
      </c>
      <c r="AE37" s="39" t="str">
        <f t="shared" si="249"/>
        <v/>
      </c>
      <c r="AF37" s="39" t="str">
        <f t="shared" si="249"/>
        <v/>
      </c>
      <c r="AG37" s="39" t="str">
        <f t="shared" si="249"/>
        <v/>
      </c>
      <c r="AH37" s="39" t="str">
        <f t="shared" si="249"/>
        <v/>
      </c>
      <c r="AI37" s="39" t="str">
        <f t="shared" si="249"/>
        <v/>
      </c>
      <c r="AJ37" s="39" t="str">
        <f t="shared" si="249"/>
        <v/>
      </c>
      <c r="AK37" s="50" t="str">
        <f t="shared" si="249"/>
        <v/>
      </c>
      <c r="AL37" s="50" t="str">
        <f t="shared" si="249"/>
        <v/>
      </c>
      <c r="AM37" s="50" t="str">
        <f t="shared" si="249"/>
        <v/>
      </c>
      <c r="AN37" s="50" t="str">
        <f t="shared" si="249"/>
        <v/>
      </c>
      <c r="AO37" s="50" t="str">
        <f t="shared" si="249"/>
        <v/>
      </c>
      <c r="AP37" s="50" t="str">
        <f t="shared" si="249"/>
        <v/>
      </c>
      <c r="AQ37" s="50" t="str">
        <f t="shared" si="249"/>
        <v/>
      </c>
      <c r="AR37" s="50" t="str">
        <f t="shared" si="249"/>
        <v/>
      </c>
      <c r="AS37" s="70" t="str">
        <f t="shared" si="249"/>
        <v/>
      </c>
      <c r="AT37" s="47">
        <f t="shared" si="134"/>
        <v>0</v>
      </c>
      <c r="AU37" s="41" t="str">
        <f t="shared" ref="AU37:BN37" si="250">IF(E37="LJ",E40,"")</f>
        <v/>
      </c>
      <c r="AV37" s="39" t="str">
        <f t="shared" si="250"/>
        <v/>
      </c>
      <c r="AW37" s="39" t="str">
        <f t="shared" si="250"/>
        <v/>
      </c>
      <c r="AX37" s="39" t="str">
        <f t="shared" si="250"/>
        <v/>
      </c>
      <c r="AY37" s="39" t="str">
        <f t="shared" si="250"/>
        <v/>
      </c>
      <c r="AZ37" s="39" t="str">
        <f t="shared" si="250"/>
        <v/>
      </c>
      <c r="BA37" s="39" t="str">
        <f t="shared" si="250"/>
        <v/>
      </c>
      <c r="BB37" s="39" t="str">
        <f t="shared" si="250"/>
        <v/>
      </c>
      <c r="BC37" s="39" t="str">
        <f t="shared" si="250"/>
        <v/>
      </c>
      <c r="BD37" s="39" t="str">
        <f t="shared" si="250"/>
        <v/>
      </c>
      <c r="BE37" s="39" t="str">
        <f t="shared" si="250"/>
        <v/>
      </c>
      <c r="BF37" s="39" t="str">
        <f t="shared" si="250"/>
        <v/>
      </c>
      <c r="BG37" s="39" t="str">
        <f t="shared" si="250"/>
        <v/>
      </c>
      <c r="BH37" s="39" t="str">
        <f t="shared" si="250"/>
        <v/>
      </c>
      <c r="BI37" s="39" t="str">
        <f t="shared" si="250"/>
        <v/>
      </c>
      <c r="BJ37" s="39" t="str">
        <f t="shared" si="250"/>
        <v/>
      </c>
      <c r="BK37" s="39" t="str">
        <f t="shared" si="250"/>
        <v/>
      </c>
      <c r="BL37" s="39" t="str">
        <f t="shared" si="250"/>
        <v/>
      </c>
      <c r="BM37" s="39" t="str">
        <f t="shared" si="250"/>
        <v/>
      </c>
      <c r="BN37" s="40" t="str">
        <f t="shared" si="250"/>
        <v/>
      </c>
      <c r="BO37" s="47">
        <f t="shared" si="136"/>
        <v>0</v>
      </c>
      <c r="BP37" s="41" t="str">
        <f t="shared" ref="BP37:CI37" si="251">IF(E37="B",E40,"")</f>
        <v/>
      </c>
      <c r="BQ37" s="39" t="str">
        <f t="shared" si="251"/>
        <v/>
      </c>
      <c r="BR37" s="39" t="str">
        <f t="shared" si="251"/>
        <v/>
      </c>
      <c r="BS37" s="39" t="str">
        <f t="shared" si="251"/>
        <v/>
      </c>
      <c r="BT37" s="39" t="str">
        <f t="shared" si="251"/>
        <v/>
      </c>
      <c r="BU37" s="39" t="str">
        <f t="shared" si="251"/>
        <v/>
      </c>
      <c r="BV37" s="39" t="str">
        <f t="shared" si="251"/>
        <v/>
      </c>
      <c r="BW37" s="39" t="str">
        <f t="shared" si="251"/>
        <v/>
      </c>
      <c r="BX37" s="39" t="str">
        <f t="shared" si="251"/>
        <v/>
      </c>
      <c r="BY37" s="39" t="str">
        <f t="shared" si="251"/>
        <v/>
      </c>
      <c r="BZ37" s="39" t="str">
        <f t="shared" si="251"/>
        <v/>
      </c>
      <c r="CA37" s="50" t="str">
        <f t="shared" si="251"/>
        <v/>
      </c>
      <c r="CB37" s="50" t="str">
        <f t="shared" si="251"/>
        <v/>
      </c>
      <c r="CC37" s="50" t="str">
        <f t="shared" si="251"/>
        <v/>
      </c>
      <c r="CD37" s="50" t="str">
        <f t="shared" si="251"/>
        <v/>
      </c>
      <c r="CE37" s="50" t="str">
        <f t="shared" si="251"/>
        <v/>
      </c>
      <c r="CF37" s="50" t="str">
        <f t="shared" si="251"/>
        <v/>
      </c>
      <c r="CG37" s="50" t="str">
        <f t="shared" si="251"/>
        <v/>
      </c>
      <c r="CH37" s="50" t="str">
        <f t="shared" si="251"/>
        <v/>
      </c>
      <c r="CI37" s="70" t="str">
        <f t="shared" si="251"/>
        <v/>
      </c>
      <c r="CJ37" s="47">
        <f t="shared" si="138"/>
        <v>0</v>
      </c>
      <c r="CK37" s="41" t="str">
        <f t="shared" ref="CK37:DD37" si="252">IF(E37="P",E40,"")</f>
        <v/>
      </c>
      <c r="CL37" s="39" t="str">
        <f t="shared" si="252"/>
        <v/>
      </c>
      <c r="CM37" s="39" t="str">
        <f t="shared" si="252"/>
        <v/>
      </c>
      <c r="CN37" s="39" t="str">
        <f t="shared" si="252"/>
        <v/>
      </c>
      <c r="CO37" s="39" t="str">
        <f t="shared" si="252"/>
        <v/>
      </c>
      <c r="CP37" s="39" t="str">
        <f t="shared" si="252"/>
        <v/>
      </c>
      <c r="CQ37" s="39" t="str">
        <f t="shared" si="252"/>
        <v/>
      </c>
      <c r="CR37" s="39" t="str">
        <f t="shared" si="252"/>
        <v/>
      </c>
      <c r="CS37" s="39" t="str">
        <f t="shared" si="252"/>
        <v/>
      </c>
      <c r="CT37" s="39" t="str">
        <f t="shared" si="252"/>
        <v/>
      </c>
      <c r="CU37" s="39" t="str">
        <f t="shared" si="252"/>
        <v/>
      </c>
      <c r="CV37" s="39" t="str">
        <f t="shared" si="252"/>
        <v/>
      </c>
      <c r="CW37" s="39" t="str">
        <f t="shared" si="252"/>
        <v/>
      </c>
      <c r="CX37" s="39" t="str">
        <f t="shared" si="252"/>
        <v/>
      </c>
      <c r="CY37" s="39" t="str">
        <f t="shared" si="252"/>
        <v/>
      </c>
      <c r="CZ37" s="39" t="str">
        <f t="shared" si="252"/>
        <v/>
      </c>
      <c r="DA37" s="39" t="str">
        <f t="shared" si="252"/>
        <v/>
      </c>
      <c r="DB37" s="39" t="str">
        <f t="shared" si="252"/>
        <v/>
      </c>
      <c r="DC37" s="39" t="str">
        <f t="shared" si="252"/>
        <v/>
      </c>
      <c r="DD37" s="70" t="str">
        <f t="shared" si="252"/>
        <v/>
      </c>
      <c r="DE37" s="47">
        <f t="shared" si="140"/>
        <v>0</v>
      </c>
      <c r="DG37" s="53">
        <f t="shared" si="141"/>
        <v>0</v>
      </c>
      <c r="DH37" s="54">
        <f t="shared" si="142"/>
        <v>0</v>
      </c>
      <c r="DI37" s="54">
        <f t="shared" si="143"/>
        <v>0</v>
      </c>
      <c r="DJ37" s="52">
        <f>SUM(DH37+DH37)</f>
        <v>0</v>
      </c>
      <c r="DK37" s="59">
        <f>(SUM(DG37:DI37)/COUNT(E39:X39))</f>
        <v>0</v>
      </c>
      <c r="DL37" s="55">
        <f t="shared" si="145"/>
        <v>0</v>
      </c>
      <c r="DM37" s="66" t="e">
        <f t="shared" si="146"/>
        <v>#DIV/0!</v>
      </c>
      <c r="DN37" s="93">
        <f t="shared" si="147"/>
        <v>0</v>
      </c>
      <c r="DO37" s="67" t="e">
        <f t="shared" si="148"/>
        <v>#DIV/0!</v>
      </c>
      <c r="DP37" s="47">
        <f t="shared" si="149"/>
        <v>0</v>
      </c>
      <c r="DQ37" s="47">
        <f t="shared" si="150"/>
        <v>0</v>
      </c>
      <c r="DR37" s="47">
        <f t="shared" si="151"/>
        <v>0</v>
      </c>
      <c r="DS37" s="47" t="e">
        <f>SUM((DQ37/DJ37)-(D22))</f>
        <v>#DIV/0!</v>
      </c>
      <c r="DT37" s="47" t="e">
        <f>SUM((DR37/DJ37)-(D2))</f>
        <v>#DIV/0!</v>
      </c>
      <c r="DU37" s="78" t="e">
        <f t="shared" si="152"/>
        <v>#DIV/0!</v>
      </c>
      <c r="DW37" s="41" t="str">
        <f>IF(E37="J",SUM((E40)-(E20)),"")</f>
        <v/>
      </c>
      <c r="DX37" s="39" t="str">
        <f t="shared" ref="DX37:EP37" si="253">IF(F37="J",SUM((F40)-(F20)),"")</f>
        <v/>
      </c>
      <c r="DY37" s="39" t="str">
        <f t="shared" si="253"/>
        <v/>
      </c>
      <c r="DZ37" s="39" t="str">
        <f t="shared" si="253"/>
        <v/>
      </c>
      <c r="EA37" s="39" t="str">
        <f t="shared" si="253"/>
        <v/>
      </c>
      <c r="EB37" s="39" t="str">
        <f t="shared" si="253"/>
        <v/>
      </c>
      <c r="EC37" s="39" t="str">
        <f t="shared" si="253"/>
        <v/>
      </c>
      <c r="ED37" s="39" t="str">
        <f t="shared" si="253"/>
        <v/>
      </c>
      <c r="EE37" s="39" t="str">
        <f t="shared" si="253"/>
        <v/>
      </c>
      <c r="EF37" s="39" t="str">
        <f t="shared" si="253"/>
        <v/>
      </c>
      <c r="EG37" s="39" t="str">
        <f t="shared" si="253"/>
        <v/>
      </c>
      <c r="EH37" s="39" t="str">
        <f t="shared" si="253"/>
        <v/>
      </c>
      <c r="EI37" s="39" t="str">
        <f t="shared" si="253"/>
        <v/>
      </c>
      <c r="EJ37" s="39" t="str">
        <f t="shared" si="253"/>
        <v/>
      </c>
      <c r="EK37" s="39" t="str">
        <f t="shared" si="253"/>
        <v/>
      </c>
      <c r="EL37" s="39" t="str">
        <f t="shared" si="253"/>
        <v/>
      </c>
      <c r="EM37" s="39" t="str">
        <f t="shared" si="253"/>
        <v/>
      </c>
      <c r="EN37" s="39" t="str">
        <f t="shared" si="253"/>
        <v/>
      </c>
      <c r="EO37" s="39" t="str">
        <f t="shared" si="253"/>
        <v/>
      </c>
      <c r="EP37" s="40" t="str">
        <f t="shared" si="253"/>
        <v/>
      </c>
      <c r="EQ37" s="47">
        <f t="shared" si="154"/>
        <v>0</v>
      </c>
      <c r="ER37" s="41" t="str">
        <f>IF(E37="LJ",SUM((E40)-(E20)),"")</f>
        <v/>
      </c>
      <c r="ES37" s="39" t="str">
        <f t="shared" ref="ES37:FK37" si="254">IF(F37="LJ",SUM((F40)-(F20)),"")</f>
        <v/>
      </c>
      <c r="ET37" s="39" t="str">
        <f t="shared" si="254"/>
        <v/>
      </c>
      <c r="EU37" s="39" t="str">
        <f t="shared" si="254"/>
        <v/>
      </c>
      <c r="EV37" s="39" t="str">
        <f t="shared" si="254"/>
        <v/>
      </c>
      <c r="EW37" s="39" t="str">
        <f t="shared" si="254"/>
        <v/>
      </c>
      <c r="EX37" s="39" t="str">
        <f t="shared" si="254"/>
        <v/>
      </c>
      <c r="EY37" s="39" t="str">
        <f t="shared" si="254"/>
        <v/>
      </c>
      <c r="EZ37" s="39" t="str">
        <f t="shared" si="254"/>
        <v/>
      </c>
      <c r="FA37" s="39" t="str">
        <f t="shared" si="254"/>
        <v/>
      </c>
      <c r="FB37" s="39" t="str">
        <f t="shared" si="254"/>
        <v/>
      </c>
      <c r="FC37" s="39" t="str">
        <f t="shared" si="254"/>
        <v/>
      </c>
      <c r="FD37" s="39" t="str">
        <f t="shared" si="254"/>
        <v/>
      </c>
      <c r="FE37" s="39" t="str">
        <f t="shared" si="254"/>
        <v/>
      </c>
      <c r="FF37" s="39" t="str">
        <f t="shared" si="254"/>
        <v/>
      </c>
      <c r="FG37" s="39" t="str">
        <f t="shared" si="254"/>
        <v/>
      </c>
      <c r="FH37" s="39" t="str">
        <f t="shared" si="254"/>
        <v/>
      </c>
      <c r="FI37" s="39" t="str">
        <f t="shared" si="254"/>
        <v/>
      </c>
      <c r="FJ37" s="39" t="str">
        <f t="shared" si="254"/>
        <v/>
      </c>
      <c r="FK37" s="40" t="str">
        <f t="shared" si="254"/>
        <v/>
      </c>
      <c r="FL37" s="47">
        <f t="shared" si="156"/>
        <v>0</v>
      </c>
      <c r="FM37" s="41" t="str">
        <f t="shared" ref="FM37:GF37" si="255">IF(E37="B",E20,"")</f>
        <v/>
      </c>
      <c r="FN37" s="39" t="str">
        <f t="shared" si="255"/>
        <v/>
      </c>
      <c r="FO37" s="39" t="str">
        <f t="shared" si="255"/>
        <v/>
      </c>
      <c r="FP37" s="39" t="str">
        <f t="shared" si="255"/>
        <v/>
      </c>
      <c r="FQ37" s="39" t="str">
        <f t="shared" si="255"/>
        <v/>
      </c>
      <c r="FR37" s="39" t="str">
        <f t="shared" si="255"/>
        <v/>
      </c>
      <c r="FS37" s="39" t="str">
        <f t="shared" si="255"/>
        <v/>
      </c>
      <c r="FT37" s="39" t="str">
        <f t="shared" si="255"/>
        <v/>
      </c>
      <c r="FU37" s="39" t="str">
        <f t="shared" si="255"/>
        <v/>
      </c>
      <c r="FV37" s="39" t="str">
        <f t="shared" si="255"/>
        <v/>
      </c>
      <c r="FW37" s="39" t="str">
        <f t="shared" si="255"/>
        <v/>
      </c>
      <c r="FX37" s="50" t="str">
        <f t="shared" si="255"/>
        <v/>
      </c>
      <c r="FY37" s="50" t="str">
        <f t="shared" si="255"/>
        <v/>
      </c>
      <c r="FZ37" s="50" t="str">
        <f t="shared" si="255"/>
        <v/>
      </c>
      <c r="GA37" s="50" t="str">
        <f t="shared" si="255"/>
        <v/>
      </c>
      <c r="GB37" s="50" t="str">
        <f t="shared" si="255"/>
        <v/>
      </c>
      <c r="GC37" s="50" t="str">
        <f t="shared" si="255"/>
        <v/>
      </c>
      <c r="GD37" s="50" t="str">
        <f t="shared" si="255"/>
        <v/>
      </c>
      <c r="GE37" s="50" t="str">
        <f t="shared" si="255"/>
        <v/>
      </c>
      <c r="GF37" s="70" t="str">
        <f t="shared" si="255"/>
        <v/>
      </c>
      <c r="GG37" s="47">
        <f t="shared" si="158"/>
        <v>0</v>
      </c>
      <c r="GH37" s="41" t="str">
        <f t="shared" ref="GH37:HA37" si="256">IF(E37="P",E20,"")</f>
        <v/>
      </c>
      <c r="GI37" s="39" t="str">
        <f t="shared" si="256"/>
        <v/>
      </c>
      <c r="GJ37" s="39" t="str">
        <f t="shared" si="256"/>
        <v/>
      </c>
      <c r="GK37" s="39" t="str">
        <f t="shared" si="256"/>
        <v/>
      </c>
      <c r="GL37" s="39" t="str">
        <f t="shared" si="256"/>
        <v/>
      </c>
      <c r="GM37" s="39" t="str">
        <f t="shared" si="256"/>
        <v/>
      </c>
      <c r="GN37" s="39" t="str">
        <f t="shared" si="256"/>
        <v/>
      </c>
      <c r="GO37" s="39" t="str">
        <f t="shared" si="256"/>
        <v/>
      </c>
      <c r="GP37" s="39" t="str">
        <f t="shared" si="256"/>
        <v/>
      </c>
      <c r="GQ37" s="39" t="str">
        <f t="shared" si="256"/>
        <v/>
      </c>
      <c r="GR37" s="39" t="str">
        <f t="shared" si="256"/>
        <v/>
      </c>
      <c r="GS37" s="50" t="str">
        <f t="shared" si="256"/>
        <v/>
      </c>
      <c r="GT37" s="50" t="str">
        <f t="shared" si="256"/>
        <v/>
      </c>
      <c r="GU37" s="50" t="str">
        <f t="shared" si="256"/>
        <v/>
      </c>
      <c r="GV37" s="50" t="str">
        <f t="shared" si="256"/>
        <v/>
      </c>
      <c r="GW37" s="50" t="str">
        <f t="shared" si="256"/>
        <v/>
      </c>
      <c r="GX37" s="50" t="str">
        <f t="shared" si="256"/>
        <v/>
      </c>
      <c r="GY37" s="50" t="str">
        <f t="shared" si="256"/>
        <v/>
      </c>
      <c r="GZ37" s="50" t="str">
        <f t="shared" si="256"/>
        <v/>
      </c>
      <c r="HA37" s="70" t="str">
        <f t="shared" si="256"/>
        <v/>
      </c>
      <c r="HB37" s="47">
        <f t="shared" si="160"/>
        <v>0</v>
      </c>
    </row>
    <row r="38" spans="1:210" s="2" customFormat="1" ht="21.75" customHeight="1" thickBot="1">
      <c r="A38" s="539" t="str">
        <f ca="1">('Game Summary'!B38)</f>
        <v>NO2</v>
      </c>
      <c r="B38" s="601" t="str">
        <f ca="1">('Game Summary'!C38)</f>
        <v>Cool Whip</v>
      </c>
      <c r="C38" s="602"/>
      <c r="D38" s="603"/>
      <c r="E38" s="523"/>
      <c r="F38" s="244"/>
      <c r="G38" s="244"/>
      <c r="H38" s="244"/>
      <c r="I38" s="244"/>
      <c r="J38" s="244"/>
      <c r="K38" s="244"/>
      <c r="L38" s="244"/>
      <c r="M38" s="244"/>
      <c r="N38" s="244"/>
      <c r="O38" s="244"/>
      <c r="P38" s="244"/>
      <c r="Q38" s="244"/>
      <c r="R38" s="245"/>
      <c r="S38" s="245"/>
      <c r="T38" s="245"/>
      <c r="U38" s="245"/>
      <c r="V38" s="245"/>
      <c r="W38" s="245"/>
      <c r="X38" s="516"/>
      <c r="Z38" s="42" t="str">
        <f t="shared" ref="Z38:AS38" si="257">IF(E38="J",E40,"")</f>
        <v/>
      </c>
      <c r="AA38" s="43" t="str">
        <f t="shared" si="257"/>
        <v/>
      </c>
      <c r="AB38" s="43" t="str">
        <f t="shared" si="257"/>
        <v/>
      </c>
      <c r="AC38" s="43" t="str">
        <f t="shared" si="257"/>
        <v/>
      </c>
      <c r="AD38" s="43" t="str">
        <f t="shared" si="257"/>
        <v/>
      </c>
      <c r="AE38" s="43" t="str">
        <f t="shared" si="257"/>
        <v/>
      </c>
      <c r="AF38" s="43" t="str">
        <f t="shared" si="257"/>
        <v/>
      </c>
      <c r="AG38" s="43" t="str">
        <f t="shared" si="257"/>
        <v/>
      </c>
      <c r="AH38" s="43" t="str">
        <f t="shared" si="257"/>
        <v/>
      </c>
      <c r="AI38" s="43" t="str">
        <f t="shared" si="257"/>
        <v/>
      </c>
      <c r="AJ38" s="43" t="str">
        <f t="shared" si="257"/>
        <v/>
      </c>
      <c r="AK38" s="80" t="str">
        <f t="shared" si="257"/>
        <v/>
      </c>
      <c r="AL38" s="80" t="str">
        <f t="shared" si="257"/>
        <v/>
      </c>
      <c r="AM38" s="80" t="str">
        <f t="shared" si="257"/>
        <v/>
      </c>
      <c r="AN38" s="80" t="str">
        <f t="shared" si="257"/>
        <v/>
      </c>
      <c r="AO38" s="80" t="str">
        <f t="shared" si="257"/>
        <v/>
      </c>
      <c r="AP38" s="80" t="str">
        <f t="shared" si="257"/>
        <v/>
      </c>
      <c r="AQ38" s="80" t="str">
        <f t="shared" si="257"/>
        <v/>
      </c>
      <c r="AR38" s="80" t="str">
        <f t="shared" si="257"/>
        <v/>
      </c>
      <c r="AS38" s="185" t="str">
        <f t="shared" si="257"/>
        <v/>
      </c>
      <c r="AT38" s="47">
        <f t="shared" si="134"/>
        <v>0</v>
      </c>
      <c r="AU38" s="42" t="str">
        <f t="shared" ref="AU38:BN38" si="258">IF(E38="LJ",E40,"")</f>
        <v/>
      </c>
      <c r="AV38" s="43" t="str">
        <f t="shared" si="258"/>
        <v/>
      </c>
      <c r="AW38" s="43" t="str">
        <f t="shared" si="258"/>
        <v/>
      </c>
      <c r="AX38" s="43" t="str">
        <f t="shared" si="258"/>
        <v/>
      </c>
      <c r="AY38" s="43" t="str">
        <f t="shared" si="258"/>
        <v/>
      </c>
      <c r="AZ38" s="43" t="str">
        <f t="shared" si="258"/>
        <v/>
      </c>
      <c r="BA38" s="43" t="str">
        <f t="shared" si="258"/>
        <v/>
      </c>
      <c r="BB38" s="43" t="str">
        <f t="shared" si="258"/>
        <v/>
      </c>
      <c r="BC38" s="43" t="str">
        <f t="shared" si="258"/>
        <v/>
      </c>
      <c r="BD38" s="43" t="str">
        <f t="shared" si="258"/>
        <v/>
      </c>
      <c r="BE38" s="43" t="str">
        <f t="shared" si="258"/>
        <v/>
      </c>
      <c r="BF38" s="43" t="str">
        <f t="shared" si="258"/>
        <v/>
      </c>
      <c r="BG38" s="43" t="str">
        <f t="shared" si="258"/>
        <v/>
      </c>
      <c r="BH38" s="43" t="str">
        <f t="shared" si="258"/>
        <v/>
      </c>
      <c r="BI38" s="43" t="str">
        <f t="shared" si="258"/>
        <v/>
      </c>
      <c r="BJ38" s="43" t="str">
        <f t="shared" si="258"/>
        <v/>
      </c>
      <c r="BK38" s="43" t="str">
        <f t="shared" si="258"/>
        <v/>
      </c>
      <c r="BL38" s="43" t="str">
        <f t="shared" si="258"/>
        <v/>
      </c>
      <c r="BM38" s="43" t="str">
        <f t="shared" si="258"/>
        <v/>
      </c>
      <c r="BN38" s="44" t="str">
        <f t="shared" si="258"/>
        <v/>
      </c>
      <c r="BO38" s="47">
        <f t="shared" si="136"/>
        <v>0</v>
      </c>
      <c r="BP38" s="42" t="str">
        <f t="shared" ref="BP38:CI38" si="259">IF(E38="B",E40,"")</f>
        <v/>
      </c>
      <c r="BQ38" s="43" t="str">
        <f t="shared" si="259"/>
        <v/>
      </c>
      <c r="BR38" s="43" t="str">
        <f t="shared" si="259"/>
        <v/>
      </c>
      <c r="BS38" s="43" t="str">
        <f t="shared" si="259"/>
        <v/>
      </c>
      <c r="BT38" s="43" t="str">
        <f t="shared" si="259"/>
        <v/>
      </c>
      <c r="BU38" s="43" t="str">
        <f t="shared" si="259"/>
        <v/>
      </c>
      <c r="BV38" s="43" t="str">
        <f t="shared" si="259"/>
        <v/>
      </c>
      <c r="BW38" s="43" t="str">
        <f t="shared" si="259"/>
        <v/>
      </c>
      <c r="BX38" s="43" t="str">
        <f t="shared" si="259"/>
        <v/>
      </c>
      <c r="BY38" s="43" t="str">
        <f t="shared" si="259"/>
        <v/>
      </c>
      <c r="BZ38" s="43" t="str">
        <f t="shared" si="259"/>
        <v/>
      </c>
      <c r="CA38" s="80" t="str">
        <f t="shared" si="259"/>
        <v/>
      </c>
      <c r="CB38" s="80" t="str">
        <f t="shared" si="259"/>
        <v/>
      </c>
      <c r="CC38" s="80" t="str">
        <f t="shared" si="259"/>
        <v/>
      </c>
      <c r="CD38" s="80" t="str">
        <f t="shared" si="259"/>
        <v/>
      </c>
      <c r="CE38" s="80" t="str">
        <f t="shared" si="259"/>
        <v/>
      </c>
      <c r="CF38" s="80" t="str">
        <f t="shared" si="259"/>
        <v/>
      </c>
      <c r="CG38" s="80" t="str">
        <f t="shared" si="259"/>
        <v/>
      </c>
      <c r="CH38" s="80" t="str">
        <f t="shared" si="259"/>
        <v/>
      </c>
      <c r="CI38" s="185" t="str">
        <f t="shared" si="259"/>
        <v/>
      </c>
      <c r="CJ38" s="47">
        <f t="shared" si="138"/>
        <v>0</v>
      </c>
      <c r="CK38" s="42" t="str">
        <f t="shared" ref="CK38:DD38" si="260">IF(E38="P",E40,"")</f>
        <v/>
      </c>
      <c r="CL38" s="43" t="str">
        <f t="shared" si="260"/>
        <v/>
      </c>
      <c r="CM38" s="43" t="str">
        <f t="shared" si="260"/>
        <v/>
      </c>
      <c r="CN38" s="43" t="str">
        <f t="shared" si="260"/>
        <v/>
      </c>
      <c r="CO38" s="43" t="str">
        <f t="shared" si="260"/>
        <v/>
      </c>
      <c r="CP38" s="43" t="str">
        <f t="shared" si="260"/>
        <v/>
      </c>
      <c r="CQ38" s="43" t="str">
        <f t="shared" si="260"/>
        <v/>
      </c>
      <c r="CR38" s="43" t="str">
        <f t="shared" si="260"/>
        <v/>
      </c>
      <c r="CS38" s="43" t="str">
        <f t="shared" si="260"/>
        <v/>
      </c>
      <c r="CT38" s="43" t="str">
        <f t="shared" si="260"/>
        <v/>
      </c>
      <c r="CU38" s="43" t="str">
        <f t="shared" si="260"/>
        <v/>
      </c>
      <c r="CV38" s="43" t="str">
        <f t="shared" si="260"/>
        <v/>
      </c>
      <c r="CW38" s="43" t="str">
        <f t="shared" si="260"/>
        <v/>
      </c>
      <c r="CX38" s="43" t="str">
        <f t="shared" si="260"/>
        <v/>
      </c>
      <c r="CY38" s="43" t="str">
        <f t="shared" si="260"/>
        <v/>
      </c>
      <c r="CZ38" s="43" t="str">
        <f t="shared" si="260"/>
        <v/>
      </c>
      <c r="DA38" s="43" t="str">
        <f t="shared" si="260"/>
        <v/>
      </c>
      <c r="DB38" s="43" t="str">
        <f t="shared" si="260"/>
        <v/>
      </c>
      <c r="DC38" s="43" t="str">
        <f t="shared" si="260"/>
        <v/>
      </c>
      <c r="DD38" s="44" t="str">
        <f t="shared" si="260"/>
        <v/>
      </c>
      <c r="DE38" s="47">
        <f t="shared" si="140"/>
        <v>0</v>
      </c>
      <c r="DG38" s="79">
        <f t="shared" si="141"/>
        <v>0</v>
      </c>
      <c r="DH38" s="80">
        <f t="shared" si="142"/>
        <v>0</v>
      </c>
      <c r="DI38" s="80">
        <f t="shared" si="143"/>
        <v>0</v>
      </c>
      <c r="DJ38" s="81">
        <f>SUM(DH38+DI38)</f>
        <v>0</v>
      </c>
      <c r="DK38" s="82">
        <f>(SUM(DG38:DI38)/COUNT(E39:X39))</f>
        <v>0</v>
      </c>
      <c r="DL38" s="79">
        <f t="shared" si="145"/>
        <v>0</v>
      </c>
      <c r="DM38" s="86" t="e">
        <f t="shared" si="146"/>
        <v>#DIV/0!</v>
      </c>
      <c r="DN38" s="95">
        <f t="shared" si="147"/>
        <v>0</v>
      </c>
      <c r="DO38" s="87" t="e">
        <f t="shared" si="148"/>
        <v>#DIV/0!</v>
      </c>
      <c r="DP38" s="83">
        <f t="shared" si="149"/>
        <v>0</v>
      </c>
      <c r="DQ38" s="83">
        <f t="shared" si="150"/>
        <v>0</v>
      </c>
      <c r="DR38" s="83">
        <f t="shared" si="151"/>
        <v>0</v>
      </c>
      <c r="DS38" s="83" t="e">
        <f>SUM((DQ38/DJ38)-(D22))</f>
        <v>#DIV/0!</v>
      </c>
      <c r="DT38" s="83" t="e">
        <f>SUM((DR38/DJ38)-(D2))</f>
        <v>#DIV/0!</v>
      </c>
      <c r="DU38" s="84" t="e">
        <f t="shared" si="152"/>
        <v>#DIV/0!</v>
      </c>
      <c r="DW38" s="42" t="str">
        <f>IF(E38="J",SUM((E40)-(E20)),"")</f>
        <v/>
      </c>
      <c r="DX38" s="43" t="str">
        <f t="shared" ref="DX38:EP38" si="261">IF(F38="J",SUM((F40)-(F20)),"")</f>
        <v/>
      </c>
      <c r="DY38" s="43" t="str">
        <f t="shared" si="261"/>
        <v/>
      </c>
      <c r="DZ38" s="43" t="str">
        <f t="shared" si="261"/>
        <v/>
      </c>
      <c r="EA38" s="43" t="str">
        <f t="shared" si="261"/>
        <v/>
      </c>
      <c r="EB38" s="43" t="str">
        <f t="shared" si="261"/>
        <v/>
      </c>
      <c r="EC38" s="43" t="str">
        <f t="shared" si="261"/>
        <v/>
      </c>
      <c r="ED38" s="43" t="str">
        <f t="shared" si="261"/>
        <v/>
      </c>
      <c r="EE38" s="43" t="str">
        <f t="shared" si="261"/>
        <v/>
      </c>
      <c r="EF38" s="43" t="str">
        <f t="shared" si="261"/>
        <v/>
      </c>
      <c r="EG38" s="43" t="str">
        <f t="shared" si="261"/>
        <v/>
      </c>
      <c r="EH38" s="43" t="str">
        <f t="shared" si="261"/>
        <v/>
      </c>
      <c r="EI38" s="43" t="str">
        <f t="shared" si="261"/>
        <v/>
      </c>
      <c r="EJ38" s="43" t="str">
        <f t="shared" si="261"/>
        <v/>
      </c>
      <c r="EK38" s="43" t="str">
        <f t="shared" si="261"/>
        <v/>
      </c>
      <c r="EL38" s="43" t="str">
        <f t="shared" si="261"/>
        <v/>
      </c>
      <c r="EM38" s="43" t="str">
        <f t="shared" si="261"/>
        <v/>
      </c>
      <c r="EN38" s="43" t="str">
        <f t="shared" si="261"/>
        <v/>
      </c>
      <c r="EO38" s="43" t="str">
        <f t="shared" si="261"/>
        <v/>
      </c>
      <c r="EP38" s="44" t="str">
        <f t="shared" si="261"/>
        <v/>
      </c>
      <c r="EQ38" s="47">
        <f t="shared" si="154"/>
        <v>0</v>
      </c>
      <c r="ER38" s="42" t="str">
        <f>IF(E38="LJ",SUM((E40)-(E20)),"")</f>
        <v/>
      </c>
      <c r="ES38" s="43" t="str">
        <f t="shared" ref="ES38:FK38" si="262">IF(F38="LJ",SUM((F40)-(F20)),"")</f>
        <v/>
      </c>
      <c r="ET38" s="43" t="str">
        <f t="shared" si="262"/>
        <v/>
      </c>
      <c r="EU38" s="43" t="str">
        <f t="shared" si="262"/>
        <v/>
      </c>
      <c r="EV38" s="43" t="str">
        <f t="shared" si="262"/>
        <v/>
      </c>
      <c r="EW38" s="43" t="str">
        <f t="shared" si="262"/>
        <v/>
      </c>
      <c r="EX38" s="43" t="str">
        <f t="shared" si="262"/>
        <v/>
      </c>
      <c r="EY38" s="43" t="str">
        <f t="shared" si="262"/>
        <v/>
      </c>
      <c r="EZ38" s="43" t="str">
        <f t="shared" si="262"/>
        <v/>
      </c>
      <c r="FA38" s="43" t="str">
        <f t="shared" si="262"/>
        <v/>
      </c>
      <c r="FB38" s="43" t="str">
        <f t="shared" si="262"/>
        <v/>
      </c>
      <c r="FC38" s="43" t="str">
        <f t="shared" si="262"/>
        <v/>
      </c>
      <c r="FD38" s="43" t="str">
        <f t="shared" si="262"/>
        <v/>
      </c>
      <c r="FE38" s="43" t="str">
        <f t="shared" si="262"/>
        <v/>
      </c>
      <c r="FF38" s="43" t="str">
        <f t="shared" si="262"/>
        <v/>
      </c>
      <c r="FG38" s="43" t="str">
        <f t="shared" si="262"/>
        <v/>
      </c>
      <c r="FH38" s="43" t="str">
        <f t="shared" si="262"/>
        <v/>
      </c>
      <c r="FI38" s="43" t="str">
        <f t="shared" si="262"/>
        <v/>
      </c>
      <c r="FJ38" s="43" t="str">
        <f t="shared" si="262"/>
        <v/>
      </c>
      <c r="FK38" s="44" t="str">
        <f t="shared" si="262"/>
        <v/>
      </c>
      <c r="FL38" s="47">
        <f t="shared" si="156"/>
        <v>0</v>
      </c>
      <c r="FM38" s="42" t="str">
        <f t="shared" ref="FM38:GF38" si="263">IF(E38="B",E20,"")</f>
        <v/>
      </c>
      <c r="FN38" s="43" t="str">
        <f t="shared" si="263"/>
        <v/>
      </c>
      <c r="FO38" s="43" t="str">
        <f t="shared" si="263"/>
        <v/>
      </c>
      <c r="FP38" s="43" t="str">
        <f t="shared" si="263"/>
        <v/>
      </c>
      <c r="FQ38" s="43" t="str">
        <f t="shared" si="263"/>
        <v/>
      </c>
      <c r="FR38" s="43" t="str">
        <f t="shared" si="263"/>
        <v/>
      </c>
      <c r="FS38" s="43" t="str">
        <f t="shared" si="263"/>
        <v/>
      </c>
      <c r="FT38" s="43" t="str">
        <f t="shared" si="263"/>
        <v/>
      </c>
      <c r="FU38" s="43" t="str">
        <f t="shared" si="263"/>
        <v/>
      </c>
      <c r="FV38" s="43" t="str">
        <f t="shared" si="263"/>
        <v/>
      </c>
      <c r="FW38" s="43" t="str">
        <f t="shared" si="263"/>
        <v/>
      </c>
      <c r="FX38" s="80" t="str">
        <f t="shared" si="263"/>
        <v/>
      </c>
      <c r="FY38" s="80" t="str">
        <f t="shared" si="263"/>
        <v/>
      </c>
      <c r="FZ38" s="80" t="str">
        <f t="shared" si="263"/>
        <v/>
      </c>
      <c r="GA38" s="80" t="str">
        <f t="shared" si="263"/>
        <v/>
      </c>
      <c r="GB38" s="80" t="str">
        <f t="shared" si="263"/>
        <v/>
      </c>
      <c r="GC38" s="80" t="str">
        <f t="shared" si="263"/>
        <v/>
      </c>
      <c r="GD38" s="80" t="str">
        <f t="shared" si="263"/>
        <v/>
      </c>
      <c r="GE38" s="80" t="str">
        <f t="shared" si="263"/>
        <v/>
      </c>
      <c r="GF38" s="185" t="str">
        <f t="shared" si="263"/>
        <v/>
      </c>
      <c r="GG38" s="47">
        <f t="shared" si="158"/>
        <v>0</v>
      </c>
      <c r="GH38" s="42" t="str">
        <f t="shared" ref="GH38:HA38" si="264">IF(E38="P",E20,"")</f>
        <v/>
      </c>
      <c r="GI38" s="43" t="str">
        <f t="shared" si="264"/>
        <v/>
      </c>
      <c r="GJ38" s="43" t="str">
        <f t="shared" si="264"/>
        <v/>
      </c>
      <c r="GK38" s="43" t="str">
        <f t="shared" si="264"/>
        <v/>
      </c>
      <c r="GL38" s="43" t="str">
        <f t="shared" si="264"/>
        <v/>
      </c>
      <c r="GM38" s="43" t="str">
        <f t="shared" si="264"/>
        <v/>
      </c>
      <c r="GN38" s="43" t="str">
        <f t="shared" si="264"/>
        <v/>
      </c>
      <c r="GO38" s="43" t="str">
        <f t="shared" si="264"/>
        <v/>
      </c>
      <c r="GP38" s="43" t="str">
        <f t="shared" si="264"/>
        <v/>
      </c>
      <c r="GQ38" s="43" t="str">
        <f t="shared" si="264"/>
        <v/>
      </c>
      <c r="GR38" s="43" t="str">
        <f t="shared" si="264"/>
        <v/>
      </c>
      <c r="GS38" s="80" t="str">
        <f t="shared" si="264"/>
        <v/>
      </c>
      <c r="GT38" s="80" t="str">
        <f t="shared" si="264"/>
        <v/>
      </c>
      <c r="GU38" s="80" t="str">
        <f t="shared" si="264"/>
        <v/>
      </c>
      <c r="GV38" s="80" t="str">
        <f t="shared" si="264"/>
        <v/>
      </c>
      <c r="GW38" s="80" t="str">
        <f t="shared" si="264"/>
        <v/>
      </c>
      <c r="GX38" s="80" t="str">
        <f t="shared" si="264"/>
        <v/>
      </c>
      <c r="GY38" s="80" t="str">
        <f t="shared" si="264"/>
        <v/>
      </c>
      <c r="GZ38" s="80" t="str">
        <f t="shared" si="264"/>
        <v/>
      </c>
      <c r="HA38" s="185" t="str">
        <f t="shared" si="264"/>
        <v/>
      </c>
      <c r="HB38" s="47">
        <f t="shared" si="160"/>
        <v>0</v>
      </c>
    </row>
    <row r="39" spans="1:210" s="2" customFormat="1" ht="21.75" customHeight="1" thickBot="1">
      <c r="A39" s="271"/>
      <c r="B39" s="265"/>
      <c r="C39" s="275"/>
      <c r="D39" s="274" t="s">
        <v>39</v>
      </c>
      <c r="E39" s="525">
        <f t="shared" ref="E39:X39" si="265">SUM(E40)-(E20)</f>
        <v>0</v>
      </c>
      <c r="F39" s="526">
        <f t="shared" si="265"/>
        <v>0</v>
      </c>
      <c r="G39" s="526">
        <f t="shared" si="265"/>
        <v>0</v>
      </c>
      <c r="H39" s="526">
        <f t="shared" si="265"/>
        <v>0</v>
      </c>
      <c r="I39" s="526">
        <f t="shared" si="265"/>
        <v>0</v>
      </c>
      <c r="J39" s="526">
        <f t="shared" si="265"/>
        <v>0</v>
      </c>
      <c r="K39" s="526">
        <f t="shared" si="265"/>
        <v>0</v>
      </c>
      <c r="L39" s="526">
        <f t="shared" si="265"/>
        <v>0</v>
      </c>
      <c r="M39" s="526">
        <f t="shared" si="265"/>
        <v>0</v>
      </c>
      <c r="N39" s="526">
        <f t="shared" si="265"/>
        <v>0</v>
      </c>
      <c r="O39" s="526">
        <f t="shared" si="265"/>
        <v>0</v>
      </c>
      <c r="P39" s="526">
        <f t="shared" si="265"/>
        <v>0</v>
      </c>
      <c r="Q39" s="526">
        <f t="shared" si="265"/>
        <v>0</v>
      </c>
      <c r="R39" s="526">
        <f t="shared" si="265"/>
        <v>0</v>
      </c>
      <c r="S39" s="526">
        <f t="shared" si="265"/>
        <v>0</v>
      </c>
      <c r="T39" s="526">
        <f t="shared" si="265"/>
        <v>0</v>
      </c>
      <c r="U39" s="526">
        <f t="shared" si="265"/>
        <v>0</v>
      </c>
      <c r="V39" s="526">
        <f t="shared" si="265"/>
        <v>0</v>
      </c>
      <c r="W39" s="526">
        <f t="shared" si="265"/>
        <v>0</v>
      </c>
      <c r="X39" s="526">
        <f t="shared" si="265"/>
        <v>0</v>
      </c>
      <c r="AU39" s="46"/>
      <c r="AV39" s="46"/>
      <c r="AW39" s="46"/>
      <c r="AX39" s="46"/>
      <c r="AY39" s="46"/>
      <c r="AZ39" s="46"/>
      <c r="BA39" s="46"/>
      <c r="BB39" s="46"/>
      <c r="BC39" s="46"/>
      <c r="BD39" s="46"/>
      <c r="BE39" s="46"/>
      <c r="BF39" s="46"/>
      <c r="BG39" s="46"/>
      <c r="BH39" s="46"/>
      <c r="BI39" s="46"/>
      <c r="BJ39" s="46"/>
      <c r="BK39" s="46"/>
      <c r="BL39" s="46"/>
      <c r="BO39" s="47"/>
      <c r="BP39" s="46"/>
      <c r="BQ39" s="46"/>
      <c r="BR39" s="46"/>
      <c r="BS39" s="46"/>
      <c r="BT39" s="46"/>
      <c r="BU39" s="46"/>
      <c r="BV39" s="46"/>
      <c r="BW39" s="46"/>
      <c r="BX39" s="46"/>
      <c r="BY39" s="46"/>
      <c r="BZ39" s="46"/>
      <c r="CJ39" s="47"/>
      <c r="CK39" s="46"/>
      <c r="CL39" s="46"/>
      <c r="CM39" s="46"/>
      <c r="CN39" s="46"/>
      <c r="CO39" s="46"/>
      <c r="CP39" s="46"/>
      <c r="CQ39" s="46"/>
      <c r="CR39" s="46"/>
      <c r="CS39" s="46"/>
      <c r="CT39" s="46"/>
      <c r="CU39" s="46"/>
      <c r="DE39" s="47"/>
      <c r="DG39" s="47">
        <f>SUM(DG25:DG38)</f>
        <v>0</v>
      </c>
      <c r="DH39" s="47">
        <f>SUM(DH25:DH38)</f>
        <v>0</v>
      </c>
      <c r="DI39" s="47">
        <f>SUM(DI25:DI38)</f>
        <v>0</v>
      </c>
      <c r="DJ39" s="47">
        <f>SUM(DH39+DI39)</f>
        <v>0</v>
      </c>
      <c r="DK39" s="48"/>
      <c r="DL39" s="48"/>
      <c r="DM39" s="48"/>
      <c r="DN39" s="47">
        <f>SUM(DN25:DN38)</f>
        <v>0</v>
      </c>
      <c r="DO39" s="47" t="e">
        <f t="shared" si="148"/>
        <v>#DIV/0!</v>
      </c>
      <c r="DP39" s="48"/>
      <c r="DQ39" s="47">
        <f>SUM(DQ25:DQ38)</f>
        <v>0</v>
      </c>
      <c r="DR39" s="47">
        <f>SUM(DR25:DR38)</f>
        <v>0</v>
      </c>
      <c r="DS39" s="48"/>
      <c r="DT39" s="48"/>
      <c r="DU39" s="48"/>
    </row>
    <row r="40" spans="1:210" s="2" customFormat="1" ht="21.75" customHeight="1" thickBot="1">
      <c r="A40" s="265" t="s">
        <v>48</v>
      </c>
      <c r="B40" s="265">
        <f>COUNT(E40:X40)</f>
        <v>0</v>
      </c>
      <c r="C40" s="275" t="s">
        <v>81</v>
      </c>
      <c r="D40" s="276">
        <f ca="1">'Period 2'!X24</f>
        <v>64</v>
      </c>
      <c r="E40" s="199"/>
      <c r="F40" s="199"/>
      <c r="G40" s="199"/>
      <c r="H40" s="199"/>
      <c r="I40" s="199"/>
      <c r="J40" s="199"/>
      <c r="K40" s="199"/>
      <c r="L40" s="199"/>
      <c r="M40" s="199"/>
      <c r="N40" s="199"/>
      <c r="O40" s="199"/>
      <c r="P40" s="199"/>
      <c r="Q40" s="199"/>
      <c r="R40" s="199"/>
      <c r="S40" s="199"/>
      <c r="T40" s="199"/>
      <c r="U40" s="199"/>
      <c r="V40" s="199"/>
      <c r="W40" s="199"/>
      <c r="X40" s="199"/>
    </row>
  </sheetData>
  <sheetCalcPr fullCalcOnLoad="1"/>
  <mergeCells count="54">
    <mergeCell ref="B31:D31"/>
    <mergeCell ref="B32:D32"/>
    <mergeCell ref="B37:D37"/>
    <mergeCell ref="B38:D38"/>
    <mergeCell ref="B33:D33"/>
    <mergeCell ref="B34:D34"/>
    <mergeCell ref="B35:D35"/>
    <mergeCell ref="B36:D36"/>
    <mergeCell ref="B25:D25"/>
    <mergeCell ref="B26:D26"/>
    <mergeCell ref="B27:D27"/>
    <mergeCell ref="B28:D28"/>
    <mergeCell ref="B29:D29"/>
    <mergeCell ref="B30:D30"/>
    <mergeCell ref="Z22:AS22"/>
    <mergeCell ref="AU22:BN22"/>
    <mergeCell ref="FM22:GF22"/>
    <mergeCell ref="GH22:HA22"/>
    <mergeCell ref="C23:D23"/>
    <mergeCell ref="A24:D24"/>
    <mergeCell ref="BP22:CI22"/>
    <mergeCell ref="CK22:DD22"/>
    <mergeCell ref="DW22:EP22"/>
    <mergeCell ref="ER22:FK22"/>
    <mergeCell ref="B16:D16"/>
    <mergeCell ref="B17:D17"/>
    <mergeCell ref="B18:D18"/>
    <mergeCell ref="D21:G21"/>
    <mergeCell ref="I21:K21"/>
    <mergeCell ref="E22:X22"/>
    <mergeCell ref="B10:D10"/>
    <mergeCell ref="B11:D11"/>
    <mergeCell ref="B12:D12"/>
    <mergeCell ref="B13:D13"/>
    <mergeCell ref="B14:D14"/>
    <mergeCell ref="B15:D15"/>
    <mergeCell ref="A4:D4"/>
    <mergeCell ref="B5:D5"/>
    <mergeCell ref="B6:D6"/>
    <mergeCell ref="B7:D7"/>
    <mergeCell ref="B8:D8"/>
    <mergeCell ref="B9:D9"/>
    <mergeCell ref="GH2:HA2"/>
    <mergeCell ref="C3:D3"/>
    <mergeCell ref="AU2:BN2"/>
    <mergeCell ref="BP2:CI2"/>
    <mergeCell ref="CK2:DD2"/>
    <mergeCell ref="DW2:EP2"/>
    <mergeCell ref="D1:G1"/>
    <mergeCell ref="I1:K1"/>
    <mergeCell ref="E2:X2"/>
    <mergeCell ref="Z2:AS2"/>
    <mergeCell ref="ER2:FK2"/>
    <mergeCell ref="FM2:GF2"/>
  </mergeCells>
  <phoneticPr fontId="55" type="noConversion"/>
  <pageMargins left="0.75" right="0.75" top="1" bottom="1" header="0.5" footer="0.5"/>
  <pageSetup scale="55" fitToHeight="2" orientation="landscape" horizontalDpi="4294967293" verticalDpi="4294967293"/>
  <headerFooter>
    <oddFooter>&amp;CPeriod 3</oddFooter>
  </headerFooter>
  <rowBreaks count="1" manualBreakCount="1">
    <brk id="20" max="2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6" enableFormatConditionsCalculation="0"/>
  <dimension ref="A1:HB40"/>
  <sheetViews>
    <sheetView zoomScale="75" zoomScaleNormal="75" zoomScaleSheetLayoutView="40" zoomScalePageLayoutView="75" workbookViewId="0">
      <selection activeCell="D41" sqref="D41"/>
    </sheetView>
  </sheetViews>
  <sheetFormatPr baseColWidth="10" defaultColWidth="8.83203125" defaultRowHeight="12"/>
  <cols>
    <col min="1" max="2" width="12.33203125" customWidth="1"/>
    <col min="3" max="3" width="13.1640625" customWidth="1"/>
    <col min="4" max="24" width="8.6640625" customWidth="1"/>
    <col min="25" max="25" width="11.6640625" customWidth="1"/>
    <col min="26" max="28" width="10.83203125" hidden="1" customWidth="1"/>
    <col min="29" max="29" width="7.33203125" hidden="1" customWidth="1"/>
    <col min="30" max="30" width="7.6640625" hidden="1" customWidth="1"/>
    <col min="31" max="45" width="10.83203125" hidden="1" customWidth="1"/>
    <col min="46" max="46" width="10.5" hidden="1" customWidth="1"/>
    <col min="47" max="47" width="7.6640625" hidden="1" customWidth="1"/>
    <col min="48" max="48" width="8.1640625" hidden="1" customWidth="1"/>
    <col min="49" max="49" width="9.83203125" hidden="1" customWidth="1"/>
    <col min="50" max="50" width="11" hidden="1" customWidth="1"/>
    <col min="51" max="51" width="8.1640625" hidden="1" customWidth="1"/>
    <col min="52" max="52" width="10.83203125" hidden="1" customWidth="1"/>
    <col min="53" max="53" width="8.6640625" hidden="1" customWidth="1"/>
    <col min="54" max="87" width="10.83203125" hidden="1" customWidth="1"/>
    <col min="88" max="88" width="9.83203125" hidden="1" customWidth="1"/>
    <col min="89" max="114" width="10.83203125" hidden="1" customWidth="1"/>
    <col min="115" max="115" width="20.1640625" hidden="1" customWidth="1"/>
    <col min="116" max="116" width="10.83203125" hidden="1" customWidth="1"/>
    <col min="117" max="117" width="10.5" hidden="1" customWidth="1"/>
    <col min="118" max="118" width="9.33203125" hidden="1" customWidth="1"/>
    <col min="119" max="119" width="14.33203125" hidden="1" customWidth="1"/>
    <col min="120" max="120" width="14.6640625" hidden="1" customWidth="1"/>
    <col min="121" max="121" width="14" hidden="1" customWidth="1"/>
    <col min="122" max="122" width="16.5" hidden="1" customWidth="1"/>
    <col min="123" max="123" width="13.5" hidden="1" customWidth="1"/>
    <col min="124" max="124" width="13" hidden="1" customWidth="1"/>
    <col min="125" max="125" width="13.6640625" hidden="1" customWidth="1"/>
    <col min="126" max="126" width="10.83203125" hidden="1" customWidth="1"/>
    <col min="127" max="132" width="9.33203125" hidden="1" customWidth="1"/>
    <col min="133" max="133" width="16.5" hidden="1" customWidth="1"/>
    <col min="134" max="134" width="9.33203125" hidden="1" customWidth="1"/>
    <col min="135" max="135" width="16.5" hidden="1" customWidth="1"/>
    <col min="136" max="146" width="9.33203125" hidden="1" customWidth="1"/>
    <col min="147" max="147" width="16.5" hidden="1" customWidth="1"/>
    <col min="148" max="153" width="9.33203125" hidden="1" customWidth="1"/>
    <col min="154" max="154" width="16.5" hidden="1" customWidth="1"/>
    <col min="155" max="155" width="9.33203125" hidden="1" customWidth="1"/>
    <col min="156" max="156" width="16.5" hidden="1" customWidth="1"/>
    <col min="157" max="167" width="9.33203125" hidden="1" customWidth="1"/>
    <col min="168" max="168" width="16.5" hidden="1" customWidth="1"/>
    <col min="169" max="210" width="10.83203125" hidden="1" customWidth="1"/>
    <col min="211" max="211" width="10.5" customWidth="1"/>
  </cols>
  <sheetData>
    <row r="1" spans="1:210" s="187" customFormat="1" ht="21.75" customHeight="1" thickBot="1">
      <c r="A1" s="19" t="s">
        <v>2</v>
      </c>
      <c r="B1" s="19"/>
      <c r="C1" s="21"/>
      <c r="D1" s="635" t="str">
        <f ca="1">('Period 1'!C1)</f>
        <v>Jagger</v>
      </c>
      <c r="E1" s="635"/>
      <c r="F1" s="635"/>
      <c r="G1" s="635"/>
      <c r="H1" s="19" t="s">
        <v>20</v>
      </c>
      <c r="I1" s="613">
        <f ca="1">('Game Summary'!L2)</f>
        <v>39655</v>
      </c>
      <c r="J1" s="613"/>
      <c r="K1" s="613"/>
      <c r="L1" s="183" t="s">
        <v>80</v>
      </c>
      <c r="M1" s="184" t="str">
        <f ca="1">('Period 1'!M1)</f>
        <v>Bethany</v>
      </c>
      <c r="N1" s="186"/>
      <c r="O1" s="186"/>
      <c r="AU1" s="188"/>
      <c r="AV1" s="188"/>
      <c r="AW1" s="188"/>
      <c r="AX1" s="188"/>
      <c r="AY1" s="188"/>
      <c r="AZ1" s="188"/>
      <c r="BA1" s="188"/>
      <c r="BB1" s="188"/>
      <c r="BC1" s="188"/>
      <c r="BD1" s="188"/>
      <c r="BE1" s="188"/>
      <c r="BF1" s="188"/>
      <c r="BG1" s="188"/>
      <c r="BH1" s="188"/>
      <c r="BI1" s="188"/>
      <c r="BJ1" s="188"/>
      <c r="BK1" s="188"/>
      <c r="BL1" s="188"/>
      <c r="BM1" s="188"/>
      <c r="BN1" s="188"/>
    </row>
    <row r="2" spans="1:210" s="187" customFormat="1" ht="21.75" customHeight="1">
      <c r="A2" s="189" t="s">
        <v>29</v>
      </c>
      <c r="B2" s="19">
        <f>SUM(E20:X20)</f>
        <v>0</v>
      </c>
      <c r="C2" s="19" t="s">
        <v>30</v>
      </c>
      <c r="D2" s="183" t="e">
        <f>AVERAGE(E20:X20)</f>
        <v>#DIV/0!</v>
      </c>
      <c r="E2" s="614" t="s">
        <v>69</v>
      </c>
      <c r="F2" s="615"/>
      <c r="G2" s="615"/>
      <c r="H2" s="615"/>
      <c r="I2" s="615"/>
      <c r="J2" s="615"/>
      <c r="K2" s="615"/>
      <c r="L2" s="615"/>
      <c r="M2" s="615"/>
      <c r="N2" s="615"/>
      <c r="O2" s="615"/>
      <c r="P2" s="615"/>
      <c r="Q2" s="616"/>
      <c r="R2" s="616"/>
      <c r="S2" s="616"/>
      <c r="T2" s="616"/>
      <c r="U2" s="616"/>
      <c r="V2" s="616"/>
      <c r="W2" s="616"/>
      <c r="X2" s="617"/>
      <c r="Z2" s="607" t="s">
        <v>55</v>
      </c>
      <c r="AA2" s="608"/>
      <c r="AB2" s="608"/>
      <c r="AC2" s="608"/>
      <c r="AD2" s="608"/>
      <c r="AE2" s="608"/>
      <c r="AF2" s="608"/>
      <c r="AG2" s="608"/>
      <c r="AH2" s="608"/>
      <c r="AI2" s="608"/>
      <c r="AJ2" s="608"/>
      <c r="AK2" s="608"/>
      <c r="AL2" s="608"/>
      <c r="AM2" s="608"/>
      <c r="AN2" s="608"/>
      <c r="AO2" s="608"/>
      <c r="AP2" s="608"/>
      <c r="AQ2" s="608"/>
      <c r="AR2" s="608"/>
      <c r="AS2" s="609"/>
      <c r="AU2" s="607" t="s">
        <v>56</v>
      </c>
      <c r="AV2" s="608"/>
      <c r="AW2" s="608"/>
      <c r="AX2" s="608"/>
      <c r="AY2" s="608"/>
      <c r="AZ2" s="608"/>
      <c r="BA2" s="608"/>
      <c r="BB2" s="608"/>
      <c r="BC2" s="608"/>
      <c r="BD2" s="608"/>
      <c r="BE2" s="608"/>
      <c r="BF2" s="608"/>
      <c r="BG2" s="608"/>
      <c r="BH2" s="608"/>
      <c r="BI2" s="608"/>
      <c r="BJ2" s="608"/>
      <c r="BK2" s="608"/>
      <c r="BL2" s="608"/>
      <c r="BM2" s="608"/>
      <c r="BN2" s="609"/>
      <c r="BO2" s="190"/>
      <c r="BP2" s="607" t="s">
        <v>57</v>
      </c>
      <c r="BQ2" s="608"/>
      <c r="BR2" s="608"/>
      <c r="BS2" s="608"/>
      <c r="BT2" s="608"/>
      <c r="BU2" s="608"/>
      <c r="BV2" s="608"/>
      <c r="BW2" s="608"/>
      <c r="BX2" s="608"/>
      <c r="BY2" s="608"/>
      <c r="BZ2" s="608"/>
      <c r="CA2" s="608"/>
      <c r="CB2" s="608"/>
      <c r="CC2" s="608"/>
      <c r="CD2" s="608"/>
      <c r="CE2" s="608"/>
      <c r="CF2" s="608"/>
      <c r="CG2" s="608"/>
      <c r="CH2" s="608"/>
      <c r="CI2" s="609"/>
      <c r="CK2" s="607" t="s">
        <v>58</v>
      </c>
      <c r="CL2" s="608"/>
      <c r="CM2" s="608"/>
      <c r="CN2" s="608"/>
      <c r="CO2" s="608"/>
      <c r="CP2" s="608"/>
      <c r="CQ2" s="608"/>
      <c r="CR2" s="608"/>
      <c r="CS2" s="608"/>
      <c r="CT2" s="608"/>
      <c r="CU2" s="608"/>
      <c r="CV2" s="608"/>
      <c r="CW2" s="608"/>
      <c r="CX2" s="608"/>
      <c r="CY2" s="608"/>
      <c r="CZ2" s="608"/>
      <c r="DA2" s="608"/>
      <c r="DB2" s="608"/>
      <c r="DC2" s="608"/>
      <c r="DD2" s="609"/>
      <c r="DW2" s="607" t="s">
        <v>59</v>
      </c>
      <c r="DX2" s="608"/>
      <c r="DY2" s="608"/>
      <c r="DZ2" s="608"/>
      <c r="EA2" s="608"/>
      <c r="EB2" s="608"/>
      <c r="EC2" s="608"/>
      <c r="ED2" s="608"/>
      <c r="EE2" s="608"/>
      <c r="EF2" s="608"/>
      <c r="EG2" s="608"/>
      <c r="EH2" s="608"/>
      <c r="EI2" s="608"/>
      <c r="EJ2" s="608"/>
      <c r="EK2" s="608"/>
      <c r="EL2" s="608"/>
      <c r="EM2" s="608"/>
      <c r="EN2" s="608"/>
      <c r="EO2" s="608"/>
      <c r="EP2" s="609"/>
      <c r="ER2" s="607" t="s">
        <v>60</v>
      </c>
      <c r="ES2" s="608"/>
      <c r="ET2" s="608"/>
      <c r="EU2" s="608"/>
      <c r="EV2" s="608"/>
      <c r="EW2" s="608"/>
      <c r="EX2" s="608"/>
      <c r="EY2" s="608"/>
      <c r="EZ2" s="608"/>
      <c r="FA2" s="608"/>
      <c r="FB2" s="608"/>
      <c r="FC2" s="608"/>
      <c r="FD2" s="608"/>
      <c r="FE2" s="608"/>
      <c r="FF2" s="608"/>
      <c r="FG2" s="608"/>
      <c r="FH2" s="608"/>
      <c r="FI2" s="608"/>
      <c r="FJ2" s="608"/>
      <c r="FK2" s="609"/>
      <c r="FL2" s="190"/>
      <c r="FM2" s="607" t="s">
        <v>61</v>
      </c>
      <c r="FN2" s="608"/>
      <c r="FO2" s="608"/>
      <c r="FP2" s="608"/>
      <c r="FQ2" s="608"/>
      <c r="FR2" s="608"/>
      <c r="FS2" s="608"/>
      <c r="FT2" s="608"/>
      <c r="FU2" s="608"/>
      <c r="FV2" s="608"/>
      <c r="FW2" s="608"/>
      <c r="FX2" s="608"/>
      <c r="FY2" s="608"/>
      <c r="FZ2" s="608"/>
      <c r="GA2" s="608"/>
      <c r="GB2" s="608"/>
      <c r="GC2" s="608"/>
      <c r="GD2" s="608"/>
      <c r="GE2" s="608"/>
      <c r="GF2" s="609"/>
      <c r="GH2" s="607" t="s">
        <v>62</v>
      </c>
      <c r="GI2" s="608"/>
      <c r="GJ2" s="608"/>
      <c r="GK2" s="608"/>
      <c r="GL2" s="608"/>
      <c r="GM2" s="608"/>
      <c r="GN2" s="608"/>
      <c r="GO2" s="608"/>
      <c r="GP2" s="608"/>
      <c r="GQ2" s="608"/>
      <c r="GR2" s="608"/>
      <c r="GS2" s="608"/>
      <c r="GT2" s="608"/>
      <c r="GU2" s="608"/>
      <c r="GV2" s="608"/>
      <c r="GW2" s="608"/>
      <c r="GX2" s="608"/>
      <c r="GY2" s="608"/>
      <c r="GZ2" s="608"/>
      <c r="HA2" s="609"/>
    </row>
    <row r="3" spans="1:210" s="187" customFormat="1" ht="21.75" customHeight="1" thickBot="1">
      <c r="A3" s="189"/>
      <c r="B3" s="19"/>
      <c r="C3" s="620" t="s">
        <v>52</v>
      </c>
      <c r="D3" s="621"/>
      <c r="E3" s="191">
        <v>1</v>
      </c>
      <c r="F3" s="192">
        <v>2</v>
      </c>
      <c r="G3" s="192">
        <v>3</v>
      </c>
      <c r="H3" s="192">
        <v>4</v>
      </c>
      <c r="I3" s="192">
        <v>5</v>
      </c>
      <c r="J3" s="192">
        <v>6</v>
      </c>
      <c r="K3" s="192">
        <v>7</v>
      </c>
      <c r="L3" s="192">
        <v>8</v>
      </c>
      <c r="M3" s="192">
        <v>9</v>
      </c>
      <c r="N3" s="192">
        <v>10</v>
      </c>
      <c r="O3" s="192">
        <v>11</v>
      </c>
      <c r="P3" s="192">
        <v>12</v>
      </c>
      <c r="Q3" s="193">
        <v>13</v>
      </c>
      <c r="R3" s="193">
        <v>14</v>
      </c>
      <c r="S3" s="193">
        <v>15</v>
      </c>
      <c r="T3" s="193">
        <v>16</v>
      </c>
      <c r="U3" s="193">
        <v>17</v>
      </c>
      <c r="V3" s="193">
        <v>18</v>
      </c>
      <c r="W3" s="193">
        <v>19</v>
      </c>
      <c r="X3" s="194">
        <v>20</v>
      </c>
      <c r="Z3" s="195"/>
      <c r="AA3" s="196"/>
      <c r="AB3" s="196"/>
      <c r="AC3" s="196"/>
      <c r="AD3" s="196"/>
      <c r="AE3" s="196"/>
      <c r="AF3" s="196"/>
      <c r="AG3" s="196"/>
      <c r="AH3" s="196"/>
      <c r="AI3" s="196"/>
      <c r="AJ3" s="196"/>
      <c r="AK3" s="196"/>
      <c r="AL3" s="196"/>
      <c r="AM3" s="196"/>
      <c r="AN3" s="196"/>
      <c r="AO3" s="196"/>
      <c r="AP3" s="196"/>
      <c r="AQ3" s="196"/>
      <c r="AR3" s="196"/>
      <c r="AS3" s="197"/>
      <c r="AU3" s="195"/>
      <c r="AV3" s="196"/>
      <c r="AW3" s="196"/>
      <c r="AX3" s="196"/>
      <c r="AY3" s="196"/>
      <c r="AZ3" s="196"/>
      <c r="BA3" s="196"/>
      <c r="BB3" s="196"/>
      <c r="BC3" s="196"/>
      <c r="BD3" s="196"/>
      <c r="BE3" s="196"/>
      <c r="BF3" s="196"/>
      <c r="BG3" s="196"/>
      <c r="BH3" s="196"/>
      <c r="BI3" s="196"/>
      <c r="BJ3" s="196"/>
      <c r="BK3" s="196"/>
      <c r="BL3" s="196"/>
      <c r="BM3" s="196"/>
      <c r="BN3" s="197"/>
      <c r="BO3" s="190"/>
      <c r="BP3" s="195"/>
      <c r="BQ3" s="196"/>
      <c r="BR3" s="196"/>
      <c r="BS3" s="196"/>
      <c r="BT3" s="196"/>
      <c r="BU3" s="196"/>
      <c r="BV3" s="196"/>
      <c r="BW3" s="196"/>
      <c r="BX3" s="196"/>
      <c r="BY3" s="196"/>
      <c r="BZ3" s="196"/>
      <c r="CA3" s="196"/>
      <c r="CB3" s="196"/>
      <c r="CC3" s="196"/>
      <c r="CD3" s="196"/>
      <c r="CE3" s="196"/>
      <c r="CF3" s="196"/>
      <c r="CG3" s="196"/>
      <c r="CH3" s="196"/>
      <c r="CI3" s="197"/>
      <c r="CK3" s="195"/>
      <c r="CL3" s="196"/>
      <c r="CM3" s="196"/>
      <c r="CN3" s="196"/>
      <c r="CO3" s="196"/>
      <c r="CP3" s="196"/>
      <c r="CQ3" s="196"/>
      <c r="CR3" s="196"/>
      <c r="CS3" s="196"/>
      <c r="CT3" s="196"/>
      <c r="CU3" s="196"/>
      <c r="CV3" s="196"/>
      <c r="CW3" s="196"/>
      <c r="CX3" s="196"/>
      <c r="CY3" s="196"/>
      <c r="CZ3" s="196"/>
      <c r="DA3" s="196"/>
      <c r="DB3" s="196"/>
      <c r="DC3" s="196"/>
      <c r="DD3" s="197"/>
      <c r="DW3" s="195"/>
      <c r="DX3" s="196"/>
      <c r="DY3" s="196"/>
      <c r="DZ3" s="196"/>
      <c r="EA3" s="196"/>
      <c r="EB3" s="196"/>
      <c r="EC3" s="196"/>
      <c r="ED3" s="196"/>
      <c r="EE3" s="196"/>
      <c r="EF3" s="196"/>
      <c r="EG3" s="196"/>
      <c r="EH3" s="196"/>
      <c r="EI3" s="196"/>
      <c r="EJ3" s="196"/>
      <c r="EK3" s="196"/>
      <c r="EL3" s="196"/>
      <c r="EM3" s="196"/>
      <c r="EN3" s="196"/>
      <c r="EO3" s="196"/>
      <c r="EP3" s="197"/>
      <c r="ER3" s="195"/>
      <c r="ES3" s="196"/>
      <c r="ET3" s="196"/>
      <c r="EU3" s="196"/>
      <c r="EV3" s="196"/>
      <c r="EW3" s="196"/>
      <c r="EX3" s="196"/>
      <c r="EY3" s="196"/>
      <c r="EZ3" s="196"/>
      <c r="FA3" s="196"/>
      <c r="FB3" s="196"/>
      <c r="FC3" s="196"/>
      <c r="FD3" s="196"/>
      <c r="FE3" s="196"/>
      <c r="FF3" s="196"/>
      <c r="FG3" s="196"/>
      <c r="FH3" s="196"/>
      <c r="FI3" s="196"/>
      <c r="FJ3" s="196"/>
      <c r="FK3" s="197"/>
      <c r="FL3" s="190"/>
      <c r="FM3" s="195"/>
      <c r="FN3" s="196"/>
      <c r="FO3" s="196"/>
      <c r="FP3" s="196"/>
      <c r="FQ3" s="196"/>
      <c r="FR3" s="196"/>
      <c r="FS3" s="196"/>
      <c r="FT3" s="196"/>
      <c r="FU3" s="196"/>
      <c r="FV3" s="196"/>
      <c r="FW3" s="196"/>
      <c r="FX3" s="196"/>
      <c r="FY3" s="196"/>
      <c r="FZ3" s="196"/>
      <c r="GA3" s="196"/>
      <c r="GB3" s="196"/>
      <c r="GC3" s="196"/>
      <c r="GD3" s="196"/>
      <c r="GE3" s="196"/>
      <c r="GF3" s="197"/>
      <c r="GH3" s="195"/>
      <c r="GI3" s="196"/>
      <c r="GJ3" s="196"/>
      <c r="GK3" s="196"/>
      <c r="GL3" s="196"/>
      <c r="GM3" s="196"/>
      <c r="GN3" s="196"/>
      <c r="GO3" s="196"/>
      <c r="GP3" s="196"/>
      <c r="GQ3" s="196"/>
      <c r="GR3" s="196"/>
      <c r="GS3" s="196"/>
      <c r="GT3" s="196"/>
      <c r="GU3" s="196"/>
      <c r="GV3" s="196"/>
      <c r="GW3" s="196"/>
      <c r="GX3" s="196"/>
      <c r="GY3" s="196"/>
      <c r="GZ3" s="196"/>
      <c r="HA3" s="197"/>
    </row>
    <row r="4" spans="1:210" s="48" customFormat="1" ht="21.75" customHeight="1" thickBot="1">
      <c r="A4" s="622" t="str">
        <f ca="1">('Game Summary'!A4)</f>
        <v>Kalamazoo</v>
      </c>
      <c r="B4" s="623"/>
      <c r="C4" s="623"/>
      <c r="D4" s="624"/>
      <c r="E4" s="529">
        <f>SUM(D20:E20)</f>
        <v>101</v>
      </c>
      <c r="F4" s="530">
        <f>SUM(D20:F20)</f>
        <v>101</v>
      </c>
      <c r="G4" s="530">
        <f>SUM(D20:G20)</f>
        <v>101</v>
      </c>
      <c r="H4" s="530">
        <f>SUM(D20:H20)</f>
        <v>101</v>
      </c>
      <c r="I4" s="530">
        <f>SUM(D20:I20)</f>
        <v>101</v>
      </c>
      <c r="J4" s="530">
        <f>SUM(D20:J20)</f>
        <v>101</v>
      </c>
      <c r="K4" s="530">
        <f>SUM(D20:K20)</f>
        <v>101</v>
      </c>
      <c r="L4" s="530">
        <f>SUM(D20:L20)</f>
        <v>101</v>
      </c>
      <c r="M4" s="530">
        <f>SUM(D20:M20)</f>
        <v>101</v>
      </c>
      <c r="N4" s="530">
        <f>SUM(D20:N20)</f>
        <v>101</v>
      </c>
      <c r="O4" s="530">
        <f>SUM(D20:O20)</f>
        <v>101</v>
      </c>
      <c r="P4" s="530">
        <f>SUM(D20:P20)</f>
        <v>101</v>
      </c>
      <c r="Q4" s="530">
        <f>SUM(D20:Q20)</f>
        <v>101</v>
      </c>
      <c r="R4" s="530">
        <f>SUM(D20:R20)</f>
        <v>101</v>
      </c>
      <c r="S4" s="530">
        <f>SUM(D20:S20)</f>
        <v>101</v>
      </c>
      <c r="T4" s="530">
        <f>SUM(D20:T20)</f>
        <v>101</v>
      </c>
      <c r="U4" s="530">
        <f>SUM(D20:U20)</f>
        <v>101</v>
      </c>
      <c r="V4" s="530">
        <f>SUM(D20:V20)</f>
        <v>101</v>
      </c>
      <c r="W4" s="530">
        <f>SUM(D20:W20)</f>
        <v>101</v>
      </c>
      <c r="X4" s="530">
        <f>SUM(D20:X20)</f>
        <v>101</v>
      </c>
      <c r="Z4" s="200">
        <v>1</v>
      </c>
      <c r="AA4" s="201">
        <v>2</v>
      </c>
      <c r="AB4" s="201">
        <v>3</v>
      </c>
      <c r="AC4" s="201">
        <v>4</v>
      </c>
      <c r="AD4" s="201">
        <v>5</v>
      </c>
      <c r="AE4" s="201">
        <v>6</v>
      </c>
      <c r="AF4" s="201">
        <v>7</v>
      </c>
      <c r="AG4" s="201">
        <v>8</v>
      </c>
      <c r="AH4" s="201">
        <v>9</v>
      </c>
      <c r="AI4" s="201">
        <v>10</v>
      </c>
      <c r="AJ4" s="201">
        <v>11</v>
      </c>
      <c r="AK4" s="201">
        <v>12</v>
      </c>
      <c r="AL4" s="202">
        <v>13</v>
      </c>
      <c r="AM4" s="202">
        <v>14</v>
      </c>
      <c r="AN4" s="202">
        <v>15</v>
      </c>
      <c r="AO4" s="202">
        <v>16</v>
      </c>
      <c r="AP4" s="202">
        <v>17</v>
      </c>
      <c r="AQ4" s="202">
        <v>18</v>
      </c>
      <c r="AR4" s="202">
        <v>19</v>
      </c>
      <c r="AS4" s="203">
        <v>20</v>
      </c>
      <c r="AT4" s="48" t="s">
        <v>34</v>
      </c>
      <c r="AU4" s="200">
        <v>1</v>
      </c>
      <c r="AV4" s="201">
        <v>2</v>
      </c>
      <c r="AW4" s="201">
        <v>3</v>
      </c>
      <c r="AX4" s="201">
        <v>4</v>
      </c>
      <c r="AY4" s="201">
        <v>5</v>
      </c>
      <c r="AZ4" s="201">
        <v>6</v>
      </c>
      <c r="BA4" s="201">
        <v>7</v>
      </c>
      <c r="BB4" s="201">
        <v>8</v>
      </c>
      <c r="BC4" s="201">
        <v>9</v>
      </c>
      <c r="BD4" s="201">
        <v>10</v>
      </c>
      <c r="BE4" s="201">
        <v>11</v>
      </c>
      <c r="BF4" s="201">
        <v>12</v>
      </c>
      <c r="BG4" s="201">
        <v>13</v>
      </c>
      <c r="BH4" s="201">
        <v>14</v>
      </c>
      <c r="BI4" s="201">
        <v>15</v>
      </c>
      <c r="BJ4" s="201">
        <v>16</v>
      </c>
      <c r="BK4" s="201">
        <v>17</v>
      </c>
      <c r="BL4" s="201">
        <v>18</v>
      </c>
      <c r="BM4" s="201">
        <v>19</v>
      </c>
      <c r="BN4" s="203">
        <v>20</v>
      </c>
      <c r="BO4" s="48" t="s">
        <v>32</v>
      </c>
      <c r="BP4" s="204">
        <v>1</v>
      </c>
      <c r="BQ4" s="205">
        <v>2</v>
      </c>
      <c r="BR4" s="205">
        <v>3</v>
      </c>
      <c r="BS4" s="205">
        <v>4</v>
      </c>
      <c r="BT4" s="205">
        <v>5</v>
      </c>
      <c r="BU4" s="205">
        <v>6</v>
      </c>
      <c r="BV4" s="205">
        <v>7</v>
      </c>
      <c r="BW4" s="205">
        <v>8</v>
      </c>
      <c r="BX4" s="205">
        <v>9</v>
      </c>
      <c r="BY4" s="205">
        <v>10</v>
      </c>
      <c r="BZ4" s="205">
        <v>11</v>
      </c>
      <c r="CA4" s="205">
        <v>12</v>
      </c>
      <c r="CB4" s="205">
        <v>13</v>
      </c>
      <c r="CC4" s="205">
        <v>14</v>
      </c>
      <c r="CD4" s="205">
        <v>15</v>
      </c>
      <c r="CE4" s="205">
        <v>16</v>
      </c>
      <c r="CF4" s="205">
        <v>17</v>
      </c>
      <c r="CG4" s="205">
        <v>18</v>
      </c>
      <c r="CH4" s="205">
        <v>19</v>
      </c>
      <c r="CI4" s="206">
        <v>20</v>
      </c>
      <c r="CK4" s="200">
        <v>1</v>
      </c>
      <c r="CL4" s="201">
        <v>2</v>
      </c>
      <c r="CM4" s="201">
        <v>3</v>
      </c>
      <c r="CN4" s="201">
        <v>4</v>
      </c>
      <c r="CO4" s="201">
        <v>5</v>
      </c>
      <c r="CP4" s="201">
        <v>6</v>
      </c>
      <c r="CQ4" s="201">
        <v>7</v>
      </c>
      <c r="CR4" s="201">
        <v>8</v>
      </c>
      <c r="CS4" s="201">
        <v>9</v>
      </c>
      <c r="CT4" s="201">
        <v>10</v>
      </c>
      <c r="CU4" s="201">
        <v>11</v>
      </c>
      <c r="CV4" s="201">
        <v>12</v>
      </c>
      <c r="CW4" s="202">
        <v>13</v>
      </c>
      <c r="CX4" s="202">
        <v>14</v>
      </c>
      <c r="CY4" s="202">
        <v>15</v>
      </c>
      <c r="CZ4" s="202">
        <v>16</v>
      </c>
      <c r="DA4" s="202">
        <v>17</v>
      </c>
      <c r="DB4" s="202">
        <v>18</v>
      </c>
      <c r="DC4" s="202">
        <v>19</v>
      </c>
      <c r="DD4" s="203">
        <v>20</v>
      </c>
      <c r="DE4" s="48" t="s">
        <v>34</v>
      </c>
      <c r="DG4" s="207" t="s">
        <v>19</v>
      </c>
      <c r="DH4" s="208" t="s">
        <v>17</v>
      </c>
      <c r="DI4" s="208" t="s">
        <v>18</v>
      </c>
      <c r="DJ4" s="209" t="s">
        <v>42</v>
      </c>
      <c r="DK4" s="210" t="s">
        <v>9</v>
      </c>
      <c r="DL4" s="207" t="s">
        <v>10</v>
      </c>
      <c r="DM4" s="209" t="s">
        <v>11</v>
      </c>
      <c r="DN4" s="211" t="s">
        <v>12</v>
      </c>
      <c r="DO4" s="212" t="s">
        <v>13</v>
      </c>
      <c r="DP4" s="213" t="s">
        <v>46</v>
      </c>
      <c r="DQ4" s="213" t="s">
        <v>43</v>
      </c>
      <c r="DR4" s="213" t="s">
        <v>44</v>
      </c>
      <c r="DS4" s="207" t="s">
        <v>37</v>
      </c>
      <c r="DT4" s="208" t="s">
        <v>38</v>
      </c>
      <c r="DU4" s="210" t="s">
        <v>27</v>
      </c>
      <c r="DW4" s="200">
        <v>1</v>
      </c>
      <c r="DX4" s="201">
        <v>2</v>
      </c>
      <c r="DY4" s="201">
        <v>3</v>
      </c>
      <c r="DZ4" s="201">
        <v>4</v>
      </c>
      <c r="EA4" s="201">
        <v>5</v>
      </c>
      <c r="EB4" s="201">
        <v>6</v>
      </c>
      <c r="EC4" s="201">
        <v>7</v>
      </c>
      <c r="ED4" s="201">
        <v>8</v>
      </c>
      <c r="EE4" s="201">
        <v>9</v>
      </c>
      <c r="EF4" s="201">
        <v>10</v>
      </c>
      <c r="EG4" s="201">
        <v>11</v>
      </c>
      <c r="EH4" s="201">
        <v>12</v>
      </c>
      <c r="EI4" s="202">
        <v>13</v>
      </c>
      <c r="EJ4" s="202">
        <v>14</v>
      </c>
      <c r="EK4" s="202">
        <v>15</v>
      </c>
      <c r="EL4" s="202">
        <v>16</v>
      </c>
      <c r="EM4" s="202">
        <v>17</v>
      </c>
      <c r="EN4" s="202">
        <v>18</v>
      </c>
      <c r="EO4" s="202">
        <v>19</v>
      </c>
      <c r="EP4" s="203">
        <v>20</v>
      </c>
      <c r="EQ4" s="48" t="s">
        <v>34</v>
      </c>
      <c r="ER4" s="200">
        <v>1</v>
      </c>
      <c r="ES4" s="201">
        <v>2</v>
      </c>
      <c r="ET4" s="201">
        <v>3</v>
      </c>
      <c r="EU4" s="201">
        <v>4</v>
      </c>
      <c r="EV4" s="201">
        <v>5</v>
      </c>
      <c r="EW4" s="201">
        <v>6</v>
      </c>
      <c r="EX4" s="201">
        <v>7</v>
      </c>
      <c r="EY4" s="201">
        <v>8</v>
      </c>
      <c r="EZ4" s="201">
        <v>9</v>
      </c>
      <c r="FA4" s="201">
        <v>10</v>
      </c>
      <c r="FB4" s="201">
        <v>11</v>
      </c>
      <c r="FC4" s="201">
        <v>12</v>
      </c>
      <c r="FD4" s="202">
        <v>13</v>
      </c>
      <c r="FE4" s="202">
        <v>14</v>
      </c>
      <c r="FF4" s="202">
        <v>15</v>
      </c>
      <c r="FG4" s="202">
        <v>16</v>
      </c>
      <c r="FH4" s="202">
        <v>17</v>
      </c>
      <c r="FI4" s="202">
        <v>18</v>
      </c>
      <c r="FJ4" s="202">
        <v>19</v>
      </c>
      <c r="FK4" s="203">
        <v>20</v>
      </c>
      <c r="FL4" s="48" t="s">
        <v>32</v>
      </c>
      <c r="FM4" s="200">
        <v>1</v>
      </c>
      <c r="FN4" s="201">
        <v>2</v>
      </c>
      <c r="FO4" s="201">
        <v>3</v>
      </c>
      <c r="FP4" s="201">
        <v>4</v>
      </c>
      <c r="FQ4" s="201">
        <v>5</v>
      </c>
      <c r="FR4" s="201">
        <v>6</v>
      </c>
      <c r="FS4" s="201">
        <v>7</v>
      </c>
      <c r="FT4" s="201">
        <v>8</v>
      </c>
      <c r="FU4" s="201">
        <v>9</v>
      </c>
      <c r="FV4" s="201">
        <v>10</v>
      </c>
      <c r="FW4" s="201">
        <v>11</v>
      </c>
      <c r="FX4" s="201">
        <v>12</v>
      </c>
      <c r="FY4" s="202">
        <v>13</v>
      </c>
      <c r="FZ4" s="202">
        <v>14</v>
      </c>
      <c r="GA4" s="202">
        <v>15</v>
      </c>
      <c r="GB4" s="202">
        <v>16</v>
      </c>
      <c r="GC4" s="202">
        <v>17</v>
      </c>
      <c r="GD4" s="202">
        <v>18</v>
      </c>
      <c r="GE4" s="202">
        <v>19</v>
      </c>
      <c r="GF4" s="203">
        <v>20</v>
      </c>
      <c r="GH4" s="200">
        <v>1</v>
      </c>
      <c r="GI4" s="201">
        <v>2</v>
      </c>
      <c r="GJ4" s="201">
        <v>3</v>
      </c>
      <c r="GK4" s="201">
        <v>4</v>
      </c>
      <c r="GL4" s="201">
        <v>5</v>
      </c>
      <c r="GM4" s="201">
        <v>6</v>
      </c>
      <c r="GN4" s="201">
        <v>7</v>
      </c>
      <c r="GO4" s="201">
        <v>8</v>
      </c>
      <c r="GP4" s="201">
        <v>9</v>
      </c>
      <c r="GQ4" s="201">
        <v>10</v>
      </c>
      <c r="GR4" s="201">
        <v>11</v>
      </c>
      <c r="GS4" s="201">
        <v>12</v>
      </c>
      <c r="GT4" s="202">
        <v>13</v>
      </c>
      <c r="GU4" s="202">
        <v>14</v>
      </c>
      <c r="GV4" s="202">
        <v>15</v>
      </c>
      <c r="GW4" s="202">
        <v>16</v>
      </c>
      <c r="GX4" s="202">
        <v>17</v>
      </c>
      <c r="GY4" s="202">
        <v>18</v>
      </c>
      <c r="GZ4" s="202">
        <v>19</v>
      </c>
      <c r="HA4" s="203">
        <v>20</v>
      </c>
      <c r="HB4" s="48" t="s">
        <v>34</v>
      </c>
    </row>
    <row r="5" spans="1:210" s="215" customFormat="1" ht="21.75" customHeight="1" thickBot="1">
      <c r="A5" s="214">
        <f ca="1">('Game Summary'!B5)</f>
        <v>7.62</v>
      </c>
      <c r="B5" s="293" t="str">
        <f ca="1">('Game Summary'!C5)</f>
        <v>ORGAN GRINDER</v>
      </c>
      <c r="C5" s="281"/>
      <c r="D5" s="282"/>
      <c r="E5" s="503"/>
      <c r="F5" s="504"/>
      <c r="G5" s="504"/>
      <c r="H5" s="504"/>
      <c r="I5" s="504"/>
      <c r="J5" s="504"/>
      <c r="K5" s="504"/>
      <c r="L5" s="504"/>
      <c r="M5" s="504"/>
      <c r="N5" s="504"/>
      <c r="O5" s="504"/>
      <c r="P5" s="504"/>
      <c r="Q5" s="505"/>
      <c r="R5" s="505"/>
      <c r="S5" s="505"/>
      <c r="T5" s="505"/>
      <c r="U5" s="505"/>
      <c r="V5" s="505"/>
      <c r="W5" s="505"/>
      <c r="X5" s="506"/>
      <c r="Z5" s="216" t="str">
        <f t="shared" ref="Z5:AS5" si="0">IF(E5="J",E20,"")</f>
        <v/>
      </c>
      <c r="AA5" s="217" t="str">
        <f t="shared" si="0"/>
        <v/>
      </c>
      <c r="AB5" s="217" t="str">
        <f t="shared" si="0"/>
        <v/>
      </c>
      <c r="AC5" s="217" t="str">
        <f t="shared" si="0"/>
        <v/>
      </c>
      <c r="AD5" s="217" t="str">
        <f t="shared" si="0"/>
        <v/>
      </c>
      <c r="AE5" s="217" t="str">
        <f t="shared" si="0"/>
        <v/>
      </c>
      <c r="AF5" s="217" t="str">
        <f t="shared" si="0"/>
        <v/>
      </c>
      <c r="AG5" s="217" t="str">
        <f t="shared" si="0"/>
        <v/>
      </c>
      <c r="AH5" s="217" t="str">
        <f t="shared" si="0"/>
        <v/>
      </c>
      <c r="AI5" s="217" t="str">
        <f t="shared" si="0"/>
        <v/>
      </c>
      <c r="AJ5" s="217" t="str">
        <f t="shared" si="0"/>
        <v/>
      </c>
      <c r="AK5" s="218" t="str">
        <f t="shared" si="0"/>
        <v/>
      </c>
      <c r="AL5" s="218" t="str">
        <f t="shared" si="0"/>
        <v/>
      </c>
      <c r="AM5" s="218" t="str">
        <f t="shared" si="0"/>
        <v/>
      </c>
      <c r="AN5" s="218" t="str">
        <f t="shared" si="0"/>
        <v/>
      </c>
      <c r="AO5" s="218" t="str">
        <f t="shared" si="0"/>
        <v/>
      </c>
      <c r="AP5" s="218" t="str">
        <f t="shared" si="0"/>
        <v/>
      </c>
      <c r="AQ5" s="218" t="str">
        <f t="shared" si="0"/>
        <v/>
      </c>
      <c r="AR5" s="218" t="str">
        <f t="shared" si="0"/>
        <v/>
      </c>
      <c r="AS5" s="219" t="str">
        <f t="shared" si="0"/>
        <v/>
      </c>
      <c r="AT5" s="48">
        <f t="shared" ref="AT5:AT18" si="1">SUM(Z5:AS5)</f>
        <v>0</v>
      </c>
      <c r="AU5" s="216" t="str">
        <f t="shared" ref="AU5:BN5" si="2">IF(E5="LJ",E20,"")</f>
        <v/>
      </c>
      <c r="AV5" s="217" t="str">
        <f t="shared" si="2"/>
        <v/>
      </c>
      <c r="AW5" s="217" t="str">
        <f t="shared" si="2"/>
        <v/>
      </c>
      <c r="AX5" s="217" t="str">
        <f t="shared" si="2"/>
        <v/>
      </c>
      <c r="AY5" s="217" t="str">
        <f t="shared" si="2"/>
        <v/>
      </c>
      <c r="AZ5" s="217" t="str">
        <f t="shared" si="2"/>
        <v/>
      </c>
      <c r="BA5" s="217" t="str">
        <f t="shared" si="2"/>
        <v/>
      </c>
      <c r="BB5" s="217" t="str">
        <f t="shared" si="2"/>
        <v/>
      </c>
      <c r="BC5" s="217" t="str">
        <f t="shared" si="2"/>
        <v/>
      </c>
      <c r="BD5" s="217" t="str">
        <f t="shared" si="2"/>
        <v/>
      </c>
      <c r="BE5" s="217" t="str">
        <f t="shared" si="2"/>
        <v/>
      </c>
      <c r="BF5" s="217" t="str">
        <f t="shared" si="2"/>
        <v/>
      </c>
      <c r="BG5" s="217" t="str">
        <f t="shared" si="2"/>
        <v/>
      </c>
      <c r="BH5" s="217" t="str">
        <f t="shared" si="2"/>
        <v/>
      </c>
      <c r="BI5" s="217" t="str">
        <f t="shared" si="2"/>
        <v/>
      </c>
      <c r="BJ5" s="217" t="str">
        <f t="shared" si="2"/>
        <v/>
      </c>
      <c r="BK5" s="217" t="str">
        <f t="shared" si="2"/>
        <v/>
      </c>
      <c r="BL5" s="217" t="str">
        <f t="shared" si="2"/>
        <v/>
      </c>
      <c r="BM5" s="217" t="str">
        <f t="shared" si="2"/>
        <v/>
      </c>
      <c r="BN5" s="220" t="str">
        <f t="shared" si="2"/>
        <v/>
      </c>
      <c r="BO5" s="48">
        <f t="shared" ref="BO5:BO18" si="3">SUM(AU5:BN5)</f>
        <v>0</v>
      </c>
      <c r="BP5" s="216" t="str">
        <f t="shared" ref="BP5:CI5" si="4">IF(E5="B",E20,"")</f>
        <v/>
      </c>
      <c r="BQ5" s="217" t="str">
        <f t="shared" si="4"/>
        <v/>
      </c>
      <c r="BR5" s="217" t="str">
        <f t="shared" si="4"/>
        <v/>
      </c>
      <c r="BS5" s="217" t="str">
        <f t="shared" si="4"/>
        <v/>
      </c>
      <c r="BT5" s="217" t="str">
        <f t="shared" si="4"/>
        <v/>
      </c>
      <c r="BU5" s="217" t="str">
        <f t="shared" si="4"/>
        <v/>
      </c>
      <c r="BV5" s="217" t="str">
        <f t="shared" si="4"/>
        <v/>
      </c>
      <c r="BW5" s="217" t="str">
        <f t="shared" si="4"/>
        <v/>
      </c>
      <c r="BX5" s="217" t="str">
        <f t="shared" si="4"/>
        <v/>
      </c>
      <c r="BY5" s="217" t="str">
        <f t="shared" si="4"/>
        <v/>
      </c>
      <c r="BZ5" s="217" t="str">
        <f t="shared" si="4"/>
        <v/>
      </c>
      <c r="CA5" s="218" t="str">
        <f t="shared" si="4"/>
        <v/>
      </c>
      <c r="CB5" s="218" t="str">
        <f t="shared" si="4"/>
        <v/>
      </c>
      <c r="CC5" s="218" t="str">
        <f t="shared" si="4"/>
        <v/>
      </c>
      <c r="CD5" s="218" t="str">
        <f t="shared" si="4"/>
        <v/>
      </c>
      <c r="CE5" s="218" t="str">
        <f t="shared" si="4"/>
        <v/>
      </c>
      <c r="CF5" s="218" t="str">
        <f t="shared" si="4"/>
        <v/>
      </c>
      <c r="CG5" s="218" t="str">
        <f t="shared" si="4"/>
        <v/>
      </c>
      <c r="CH5" s="218" t="str">
        <f t="shared" si="4"/>
        <v/>
      </c>
      <c r="CI5" s="219" t="str">
        <f t="shared" si="4"/>
        <v/>
      </c>
      <c r="CJ5" s="48">
        <f t="shared" ref="CJ5:CJ18" si="5">SUM(BP5:CI5)</f>
        <v>0</v>
      </c>
      <c r="CK5" s="216" t="str">
        <f t="shared" ref="CK5:DD5" si="6">IF(E5="P",E20,"")</f>
        <v/>
      </c>
      <c r="CL5" s="217" t="str">
        <f t="shared" si="6"/>
        <v/>
      </c>
      <c r="CM5" s="217" t="str">
        <f t="shared" si="6"/>
        <v/>
      </c>
      <c r="CN5" s="217" t="str">
        <f t="shared" si="6"/>
        <v/>
      </c>
      <c r="CO5" s="217" t="str">
        <f t="shared" si="6"/>
        <v/>
      </c>
      <c r="CP5" s="217" t="str">
        <f t="shared" si="6"/>
        <v/>
      </c>
      <c r="CQ5" s="217" t="str">
        <f t="shared" si="6"/>
        <v/>
      </c>
      <c r="CR5" s="217" t="str">
        <f t="shared" si="6"/>
        <v/>
      </c>
      <c r="CS5" s="217" t="str">
        <f t="shared" si="6"/>
        <v/>
      </c>
      <c r="CT5" s="217" t="str">
        <f t="shared" si="6"/>
        <v/>
      </c>
      <c r="CU5" s="217" t="str">
        <f t="shared" si="6"/>
        <v/>
      </c>
      <c r="CV5" s="217" t="str">
        <f t="shared" si="6"/>
        <v/>
      </c>
      <c r="CW5" s="217" t="str">
        <f t="shared" si="6"/>
        <v/>
      </c>
      <c r="CX5" s="217" t="str">
        <f t="shared" si="6"/>
        <v/>
      </c>
      <c r="CY5" s="217" t="str">
        <f t="shared" si="6"/>
        <v/>
      </c>
      <c r="CZ5" s="217" t="str">
        <f t="shared" si="6"/>
        <v/>
      </c>
      <c r="DA5" s="217" t="str">
        <f t="shared" si="6"/>
        <v/>
      </c>
      <c r="DB5" s="217" t="str">
        <f t="shared" si="6"/>
        <v/>
      </c>
      <c r="DC5" s="217" t="str">
        <f t="shared" si="6"/>
        <v/>
      </c>
      <c r="DD5" s="219" t="str">
        <f t="shared" si="6"/>
        <v/>
      </c>
      <c r="DE5" s="48">
        <f t="shared" ref="DE5:DE18" si="7">SUM(CK5:DD5)</f>
        <v>0</v>
      </c>
      <c r="DG5" s="221">
        <f t="shared" ref="DG5:DG18" si="8">SUM((COUNTIF(E5:X5,"J")),(COUNTIF(E5:X5,"LJ")))</f>
        <v>0</v>
      </c>
      <c r="DH5" s="222">
        <f t="shared" ref="DH5:DH18" si="9">COUNTIF(E5:X5,"P")</f>
        <v>0</v>
      </c>
      <c r="DI5" s="222">
        <f t="shared" ref="DI5:DI18" si="10">COUNTIF(E5:X5,"B")</f>
        <v>0</v>
      </c>
      <c r="DJ5" s="223">
        <f t="shared" ref="DJ5:DJ19" si="11">SUM(DH5+DI5)</f>
        <v>0</v>
      </c>
      <c r="DK5" s="224">
        <f>(SUM(DG5:DI5)/COUNT(E19:X19))</f>
        <v>0</v>
      </c>
      <c r="DL5" s="221">
        <f t="shared" ref="DL5:DL18" si="12">COUNTIF(E5:O5,"LJ")</f>
        <v>0</v>
      </c>
      <c r="DM5" s="225" t="e">
        <f t="shared" ref="DM5:DM18" si="13">DL5/DG5</f>
        <v>#DIV/0!</v>
      </c>
      <c r="DN5" s="226">
        <f t="shared" ref="DN5:DN18" si="14">SUM((AT5)+(BO5))</f>
        <v>0</v>
      </c>
      <c r="DO5" s="227" t="e">
        <f t="shared" ref="DO5:DO19" si="15">DN5/DG5</f>
        <v>#DIV/0!</v>
      </c>
      <c r="DP5" s="228">
        <f t="shared" ref="DP5:DP18" si="16">SUM(EQ5+FL5)</f>
        <v>0</v>
      </c>
      <c r="DQ5" s="228">
        <f t="shared" ref="DQ5:DQ18" si="17">SUM((CJ5+DE5))</f>
        <v>0</v>
      </c>
      <c r="DR5" s="228">
        <f t="shared" ref="DR5:DR18" si="18">SUM(GG5+HB5)</f>
        <v>0</v>
      </c>
      <c r="DS5" s="228" t="e">
        <f>SUM((DQ5/DJ5)-(D2))</f>
        <v>#DIV/0!</v>
      </c>
      <c r="DT5" s="228" t="e">
        <f>SUM((DR5/DJ5)-(D22))</f>
        <v>#DIV/0!</v>
      </c>
      <c r="DU5" s="229" t="e">
        <f t="shared" ref="DU5:DU18" si="19">SUM(DS5-DT5)</f>
        <v>#DIV/0!</v>
      </c>
      <c r="DW5" s="216" t="str">
        <f>IF(E5="J",SUM((E20)-(E40)),"")</f>
        <v/>
      </c>
      <c r="DX5" s="217" t="str">
        <f t="shared" ref="DX5:EP5" si="20">IF(F5="J",SUM((F20)-(F40)),"")</f>
        <v/>
      </c>
      <c r="DY5" s="217" t="str">
        <f t="shared" si="20"/>
        <v/>
      </c>
      <c r="DZ5" s="217" t="str">
        <f t="shared" si="20"/>
        <v/>
      </c>
      <c r="EA5" s="217" t="str">
        <f t="shared" si="20"/>
        <v/>
      </c>
      <c r="EB5" s="217" t="str">
        <f t="shared" si="20"/>
        <v/>
      </c>
      <c r="EC5" s="217" t="str">
        <f t="shared" si="20"/>
        <v/>
      </c>
      <c r="ED5" s="217" t="str">
        <f t="shared" si="20"/>
        <v/>
      </c>
      <c r="EE5" s="217" t="str">
        <f t="shared" si="20"/>
        <v/>
      </c>
      <c r="EF5" s="217" t="str">
        <f t="shared" si="20"/>
        <v/>
      </c>
      <c r="EG5" s="217" t="str">
        <f t="shared" si="20"/>
        <v/>
      </c>
      <c r="EH5" s="217" t="str">
        <f t="shared" si="20"/>
        <v/>
      </c>
      <c r="EI5" s="217" t="str">
        <f t="shared" si="20"/>
        <v/>
      </c>
      <c r="EJ5" s="217" t="str">
        <f t="shared" si="20"/>
        <v/>
      </c>
      <c r="EK5" s="217" t="str">
        <f t="shared" si="20"/>
        <v/>
      </c>
      <c r="EL5" s="217" t="str">
        <f t="shared" si="20"/>
        <v/>
      </c>
      <c r="EM5" s="217" t="str">
        <f t="shared" si="20"/>
        <v/>
      </c>
      <c r="EN5" s="217" t="str">
        <f t="shared" si="20"/>
        <v/>
      </c>
      <c r="EO5" s="217" t="str">
        <f t="shared" si="20"/>
        <v/>
      </c>
      <c r="EP5" s="220" t="str">
        <f t="shared" si="20"/>
        <v/>
      </c>
      <c r="EQ5" s="48">
        <f t="shared" ref="EQ5:EQ18" si="21">SUM(DW5:EP5)</f>
        <v>0</v>
      </c>
      <c r="ER5" s="216" t="str">
        <f>IF(E5="LJ",SUM((E20)-(E40)),"")</f>
        <v/>
      </c>
      <c r="ES5" s="217" t="str">
        <f t="shared" ref="ES5:FK5" si="22">IF(F5="LJ",SUM((F20)-(F40)),"")</f>
        <v/>
      </c>
      <c r="ET5" s="217" t="str">
        <f t="shared" si="22"/>
        <v/>
      </c>
      <c r="EU5" s="217" t="str">
        <f t="shared" si="22"/>
        <v/>
      </c>
      <c r="EV5" s="217" t="str">
        <f t="shared" si="22"/>
        <v/>
      </c>
      <c r="EW5" s="217" t="str">
        <f t="shared" si="22"/>
        <v/>
      </c>
      <c r="EX5" s="217" t="str">
        <f t="shared" si="22"/>
        <v/>
      </c>
      <c r="EY5" s="217" t="str">
        <f t="shared" si="22"/>
        <v/>
      </c>
      <c r="EZ5" s="217" t="str">
        <f t="shared" si="22"/>
        <v/>
      </c>
      <c r="FA5" s="217" t="str">
        <f t="shared" si="22"/>
        <v/>
      </c>
      <c r="FB5" s="217" t="str">
        <f t="shared" si="22"/>
        <v/>
      </c>
      <c r="FC5" s="217" t="str">
        <f t="shared" si="22"/>
        <v/>
      </c>
      <c r="FD5" s="217" t="str">
        <f t="shared" si="22"/>
        <v/>
      </c>
      <c r="FE5" s="217" t="str">
        <f t="shared" si="22"/>
        <v/>
      </c>
      <c r="FF5" s="217" t="str">
        <f t="shared" si="22"/>
        <v/>
      </c>
      <c r="FG5" s="217" t="str">
        <f t="shared" si="22"/>
        <v/>
      </c>
      <c r="FH5" s="217" t="str">
        <f t="shared" si="22"/>
        <v/>
      </c>
      <c r="FI5" s="217" t="str">
        <f t="shared" si="22"/>
        <v/>
      </c>
      <c r="FJ5" s="217" t="str">
        <f t="shared" si="22"/>
        <v/>
      </c>
      <c r="FK5" s="220" t="str">
        <f t="shared" si="22"/>
        <v/>
      </c>
      <c r="FL5" s="48">
        <f t="shared" ref="FL5:FL18" si="23">SUM(ER5:FK5)</f>
        <v>0</v>
      </c>
      <c r="FM5" s="216" t="str">
        <f t="shared" ref="FM5:GF5" si="24">IF(E5="B",E40,"")</f>
        <v/>
      </c>
      <c r="FN5" s="217" t="str">
        <f t="shared" si="24"/>
        <v/>
      </c>
      <c r="FO5" s="217" t="str">
        <f t="shared" si="24"/>
        <v/>
      </c>
      <c r="FP5" s="217" t="str">
        <f t="shared" si="24"/>
        <v/>
      </c>
      <c r="FQ5" s="217" t="str">
        <f t="shared" si="24"/>
        <v/>
      </c>
      <c r="FR5" s="217" t="str">
        <f t="shared" si="24"/>
        <v/>
      </c>
      <c r="FS5" s="217" t="str">
        <f t="shared" si="24"/>
        <v/>
      </c>
      <c r="FT5" s="217" t="str">
        <f t="shared" si="24"/>
        <v/>
      </c>
      <c r="FU5" s="217" t="str">
        <f t="shared" si="24"/>
        <v/>
      </c>
      <c r="FV5" s="217" t="str">
        <f t="shared" si="24"/>
        <v/>
      </c>
      <c r="FW5" s="217" t="str">
        <f t="shared" si="24"/>
        <v/>
      </c>
      <c r="FX5" s="218" t="str">
        <f t="shared" si="24"/>
        <v/>
      </c>
      <c r="FY5" s="218" t="str">
        <f t="shared" si="24"/>
        <v/>
      </c>
      <c r="FZ5" s="218" t="str">
        <f t="shared" si="24"/>
        <v/>
      </c>
      <c r="GA5" s="218" t="str">
        <f t="shared" si="24"/>
        <v/>
      </c>
      <c r="GB5" s="218" t="str">
        <f t="shared" si="24"/>
        <v/>
      </c>
      <c r="GC5" s="218" t="str">
        <f t="shared" si="24"/>
        <v/>
      </c>
      <c r="GD5" s="218" t="str">
        <f t="shared" si="24"/>
        <v/>
      </c>
      <c r="GE5" s="218" t="str">
        <f t="shared" si="24"/>
        <v/>
      </c>
      <c r="GF5" s="219" t="str">
        <f t="shared" si="24"/>
        <v/>
      </c>
      <c r="GG5" s="48">
        <f t="shared" ref="GG5:GG18" si="25">SUM(FM5:GF5)</f>
        <v>0</v>
      </c>
      <c r="GH5" s="216" t="str">
        <f t="shared" ref="GH5:HA5" si="26">IF(E5="P",E40,"")</f>
        <v/>
      </c>
      <c r="GI5" s="217" t="str">
        <f t="shared" si="26"/>
        <v/>
      </c>
      <c r="GJ5" s="217" t="str">
        <f t="shared" si="26"/>
        <v/>
      </c>
      <c r="GK5" s="217" t="str">
        <f t="shared" si="26"/>
        <v/>
      </c>
      <c r="GL5" s="217" t="str">
        <f t="shared" si="26"/>
        <v/>
      </c>
      <c r="GM5" s="217" t="str">
        <f t="shared" si="26"/>
        <v/>
      </c>
      <c r="GN5" s="217" t="str">
        <f t="shared" si="26"/>
        <v/>
      </c>
      <c r="GO5" s="217" t="str">
        <f t="shared" si="26"/>
        <v/>
      </c>
      <c r="GP5" s="217" t="str">
        <f t="shared" si="26"/>
        <v/>
      </c>
      <c r="GQ5" s="217" t="str">
        <f t="shared" si="26"/>
        <v/>
      </c>
      <c r="GR5" s="217" t="str">
        <f t="shared" si="26"/>
        <v/>
      </c>
      <c r="GS5" s="218" t="str">
        <f t="shared" si="26"/>
        <v/>
      </c>
      <c r="GT5" s="218" t="str">
        <f t="shared" si="26"/>
        <v/>
      </c>
      <c r="GU5" s="218" t="str">
        <f t="shared" si="26"/>
        <v/>
      </c>
      <c r="GV5" s="218" t="str">
        <f t="shared" si="26"/>
        <v/>
      </c>
      <c r="GW5" s="218" t="str">
        <f t="shared" si="26"/>
        <v/>
      </c>
      <c r="GX5" s="218" t="str">
        <f t="shared" si="26"/>
        <v/>
      </c>
      <c r="GY5" s="218" t="str">
        <f t="shared" si="26"/>
        <v/>
      </c>
      <c r="GZ5" s="218" t="str">
        <f t="shared" si="26"/>
        <v/>
      </c>
      <c r="HA5" s="219" t="str">
        <f t="shared" si="26"/>
        <v/>
      </c>
      <c r="HB5" s="48">
        <f t="shared" ref="HB5:HB18" si="27">SUM(GH5:HA5)</f>
        <v>0</v>
      </c>
    </row>
    <row r="6" spans="1:210" s="215" customFormat="1" ht="21.75" customHeight="1" thickBot="1">
      <c r="A6" s="214">
        <f ca="1">('Game Summary'!B6)</f>
        <v>11</v>
      </c>
      <c r="B6" s="293" t="str">
        <f ca="1">('Game Summary'!C6)</f>
        <v>LADY HAWK</v>
      </c>
      <c r="C6" s="281"/>
      <c r="D6" s="282"/>
      <c r="E6" s="507"/>
      <c r="F6" s="508"/>
      <c r="G6" s="508"/>
      <c r="H6" s="508"/>
      <c r="I6" s="508"/>
      <c r="J6" s="508"/>
      <c r="K6" s="508"/>
      <c r="L6" s="508"/>
      <c r="M6" s="508"/>
      <c r="N6" s="508"/>
      <c r="O6" s="508"/>
      <c r="P6" s="508"/>
      <c r="Q6" s="509"/>
      <c r="R6" s="509"/>
      <c r="S6" s="509"/>
      <c r="T6" s="509"/>
      <c r="U6" s="509"/>
      <c r="V6" s="509"/>
      <c r="W6" s="509"/>
      <c r="X6" s="510"/>
      <c r="Z6" s="216" t="str">
        <f t="shared" ref="Z6:AS6" si="28">IF(E6="J",E20,"")</f>
        <v/>
      </c>
      <c r="AA6" s="217" t="str">
        <f t="shared" si="28"/>
        <v/>
      </c>
      <c r="AB6" s="217" t="str">
        <f t="shared" si="28"/>
        <v/>
      </c>
      <c r="AC6" s="217" t="str">
        <f t="shared" si="28"/>
        <v/>
      </c>
      <c r="AD6" s="217" t="str">
        <f t="shared" si="28"/>
        <v/>
      </c>
      <c r="AE6" s="217" t="str">
        <f t="shared" si="28"/>
        <v/>
      </c>
      <c r="AF6" s="217" t="str">
        <f t="shared" si="28"/>
        <v/>
      </c>
      <c r="AG6" s="217" t="str">
        <f t="shared" si="28"/>
        <v/>
      </c>
      <c r="AH6" s="217" t="str">
        <f t="shared" si="28"/>
        <v/>
      </c>
      <c r="AI6" s="217" t="str">
        <f t="shared" si="28"/>
        <v/>
      </c>
      <c r="AJ6" s="217" t="str">
        <f t="shared" si="28"/>
        <v/>
      </c>
      <c r="AK6" s="218" t="str">
        <f t="shared" si="28"/>
        <v/>
      </c>
      <c r="AL6" s="218" t="str">
        <f t="shared" si="28"/>
        <v/>
      </c>
      <c r="AM6" s="218" t="str">
        <f t="shared" si="28"/>
        <v/>
      </c>
      <c r="AN6" s="218" t="str">
        <f t="shared" si="28"/>
        <v/>
      </c>
      <c r="AO6" s="218" t="str">
        <f t="shared" si="28"/>
        <v/>
      </c>
      <c r="AP6" s="218" t="str">
        <f t="shared" si="28"/>
        <v/>
      </c>
      <c r="AQ6" s="218" t="str">
        <f t="shared" si="28"/>
        <v/>
      </c>
      <c r="AR6" s="218" t="str">
        <f t="shared" si="28"/>
        <v/>
      </c>
      <c r="AS6" s="219" t="str">
        <f t="shared" si="28"/>
        <v/>
      </c>
      <c r="AT6" s="48">
        <f t="shared" si="1"/>
        <v>0</v>
      </c>
      <c r="AU6" s="216" t="str">
        <f t="shared" ref="AU6:BN6" si="29">IF(E6="LJ",E20,"")</f>
        <v/>
      </c>
      <c r="AV6" s="217" t="str">
        <f t="shared" si="29"/>
        <v/>
      </c>
      <c r="AW6" s="217" t="str">
        <f t="shared" si="29"/>
        <v/>
      </c>
      <c r="AX6" s="217" t="str">
        <f t="shared" si="29"/>
        <v/>
      </c>
      <c r="AY6" s="217" t="str">
        <f t="shared" si="29"/>
        <v/>
      </c>
      <c r="AZ6" s="217" t="str">
        <f t="shared" si="29"/>
        <v/>
      </c>
      <c r="BA6" s="217" t="str">
        <f t="shared" si="29"/>
        <v/>
      </c>
      <c r="BB6" s="217" t="str">
        <f t="shared" si="29"/>
        <v/>
      </c>
      <c r="BC6" s="217" t="str">
        <f t="shared" si="29"/>
        <v/>
      </c>
      <c r="BD6" s="217" t="str">
        <f t="shared" si="29"/>
        <v/>
      </c>
      <c r="BE6" s="217" t="str">
        <f t="shared" si="29"/>
        <v/>
      </c>
      <c r="BF6" s="217" t="str">
        <f t="shared" si="29"/>
        <v/>
      </c>
      <c r="BG6" s="217" t="str">
        <f t="shared" si="29"/>
        <v/>
      </c>
      <c r="BH6" s="217" t="str">
        <f t="shared" si="29"/>
        <v/>
      </c>
      <c r="BI6" s="217" t="str">
        <f t="shared" si="29"/>
        <v/>
      </c>
      <c r="BJ6" s="217" t="str">
        <f t="shared" si="29"/>
        <v/>
      </c>
      <c r="BK6" s="217" t="str">
        <f t="shared" si="29"/>
        <v/>
      </c>
      <c r="BL6" s="217" t="str">
        <f t="shared" si="29"/>
        <v/>
      </c>
      <c r="BM6" s="217" t="str">
        <f t="shared" si="29"/>
        <v/>
      </c>
      <c r="BN6" s="220" t="str">
        <f t="shared" si="29"/>
        <v/>
      </c>
      <c r="BO6" s="48">
        <f t="shared" si="3"/>
        <v>0</v>
      </c>
      <c r="BP6" s="216" t="str">
        <f t="shared" ref="BP6:CI6" si="30">IF(E6="B",E20,"")</f>
        <v/>
      </c>
      <c r="BQ6" s="217" t="str">
        <f t="shared" si="30"/>
        <v/>
      </c>
      <c r="BR6" s="217" t="str">
        <f t="shared" si="30"/>
        <v/>
      </c>
      <c r="BS6" s="217" t="str">
        <f t="shared" si="30"/>
        <v/>
      </c>
      <c r="BT6" s="217" t="str">
        <f t="shared" si="30"/>
        <v/>
      </c>
      <c r="BU6" s="217" t="str">
        <f t="shared" si="30"/>
        <v/>
      </c>
      <c r="BV6" s="217" t="str">
        <f t="shared" si="30"/>
        <v/>
      </c>
      <c r="BW6" s="217" t="str">
        <f t="shared" si="30"/>
        <v/>
      </c>
      <c r="BX6" s="217" t="str">
        <f t="shared" si="30"/>
        <v/>
      </c>
      <c r="BY6" s="217" t="str">
        <f t="shared" si="30"/>
        <v/>
      </c>
      <c r="BZ6" s="217" t="str">
        <f t="shared" si="30"/>
        <v/>
      </c>
      <c r="CA6" s="218" t="str">
        <f t="shared" si="30"/>
        <v/>
      </c>
      <c r="CB6" s="218" t="str">
        <f t="shared" si="30"/>
        <v/>
      </c>
      <c r="CC6" s="218" t="str">
        <f t="shared" si="30"/>
        <v/>
      </c>
      <c r="CD6" s="218" t="str">
        <f t="shared" si="30"/>
        <v/>
      </c>
      <c r="CE6" s="218" t="str">
        <f t="shared" si="30"/>
        <v/>
      </c>
      <c r="CF6" s="218" t="str">
        <f t="shared" si="30"/>
        <v/>
      </c>
      <c r="CG6" s="218" t="str">
        <f t="shared" si="30"/>
        <v/>
      </c>
      <c r="CH6" s="218" t="str">
        <f t="shared" si="30"/>
        <v/>
      </c>
      <c r="CI6" s="219" t="str">
        <f t="shared" si="30"/>
        <v/>
      </c>
      <c r="CJ6" s="48">
        <f t="shared" si="5"/>
        <v>0</v>
      </c>
      <c r="CK6" s="216" t="str">
        <f t="shared" ref="CK6:DD6" si="31">IF(E6="P",E20,"")</f>
        <v/>
      </c>
      <c r="CL6" s="217" t="str">
        <f t="shared" si="31"/>
        <v/>
      </c>
      <c r="CM6" s="217" t="str">
        <f t="shared" si="31"/>
        <v/>
      </c>
      <c r="CN6" s="217" t="str">
        <f t="shared" si="31"/>
        <v/>
      </c>
      <c r="CO6" s="217" t="str">
        <f t="shared" si="31"/>
        <v/>
      </c>
      <c r="CP6" s="217" t="str">
        <f t="shared" si="31"/>
        <v/>
      </c>
      <c r="CQ6" s="217" t="str">
        <f t="shared" si="31"/>
        <v/>
      </c>
      <c r="CR6" s="217" t="str">
        <f t="shared" si="31"/>
        <v/>
      </c>
      <c r="CS6" s="217" t="str">
        <f t="shared" si="31"/>
        <v/>
      </c>
      <c r="CT6" s="217" t="str">
        <f t="shared" si="31"/>
        <v/>
      </c>
      <c r="CU6" s="217" t="str">
        <f t="shared" si="31"/>
        <v/>
      </c>
      <c r="CV6" s="217" t="str">
        <f t="shared" si="31"/>
        <v/>
      </c>
      <c r="CW6" s="217" t="str">
        <f t="shared" si="31"/>
        <v/>
      </c>
      <c r="CX6" s="217" t="str">
        <f t="shared" si="31"/>
        <v/>
      </c>
      <c r="CY6" s="217" t="str">
        <f t="shared" si="31"/>
        <v/>
      </c>
      <c r="CZ6" s="217" t="str">
        <f t="shared" si="31"/>
        <v/>
      </c>
      <c r="DA6" s="217" t="str">
        <f t="shared" si="31"/>
        <v/>
      </c>
      <c r="DB6" s="217" t="str">
        <f t="shared" si="31"/>
        <v/>
      </c>
      <c r="DC6" s="217" t="str">
        <f t="shared" si="31"/>
        <v/>
      </c>
      <c r="DD6" s="219" t="str">
        <f t="shared" si="31"/>
        <v/>
      </c>
      <c r="DE6" s="48">
        <f t="shared" si="7"/>
        <v>0</v>
      </c>
      <c r="DG6" s="230">
        <f t="shared" si="8"/>
        <v>0</v>
      </c>
      <c r="DH6" s="218">
        <f t="shared" si="9"/>
        <v>0</v>
      </c>
      <c r="DI6" s="218">
        <f t="shared" si="10"/>
        <v>0</v>
      </c>
      <c r="DJ6" s="231">
        <f t="shared" si="11"/>
        <v>0</v>
      </c>
      <c r="DK6" s="232">
        <f>(SUM(DG6:DI6)/COUNT(E19:X19))</f>
        <v>0</v>
      </c>
      <c r="DL6" s="230">
        <f t="shared" si="12"/>
        <v>0</v>
      </c>
      <c r="DM6" s="233" t="e">
        <f t="shared" si="13"/>
        <v>#DIV/0!</v>
      </c>
      <c r="DN6" s="234">
        <f t="shared" si="14"/>
        <v>0</v>
      </c>
      <c r="DO6" s="235" t="e">
        <f t="shared" si="15"/>
        <v>#DIV/0!</v>
      </c>
      <c r="DP6" s="48">
        <f t="shared" si="16"/>
        <v>0</v>
      </c>
      <c r="DQ6" s="48">
        <f t="shared" si="17"/>
        <v>0</v>
      </c>
      <c r="DR6" s="48">
        <f t="shared" si="18"/>
        <v>0</v>
      </c>
      <c r="DS6" s="48" t="e">
        <f>SUM((DQ6/DJ6)-(D2))</f>
        <v>#DIV/0!</v>
      </c>
      <c r="DT6" s="48" t="e">
        <f>SUM((DR6/DJ6)-(D22))</f>
        <v>#DIV/0!</v>
      </c>
      <c r="DU6" s="236" t="e">
        <f t="shared" si="19"/>
        <v>#DIV/0!</v>
      </c>
      <c r="DW6" s="216" t="str">
        <f>IF(E6="J",SUM((E20)-(E40)),"")</f>
        <v/>
      </c>
      <c r="DX6" s="217" t="str">
        <f t="shared" ref="DX6:EP6" si="32">IF(F6="J",SUM((F20)-(F40)),"")</f>
        <v/>
      </c>
      <c r="DY6" s="217" t="str">
        <f t="shared" si="32"/>
        <v/>
      </c>
      <c r="DZ6" s="217" t="str">
        <f t="shared" si="32"/>
        <v/>
      </c>
      <c r="EA6" s="217" t="str">
        <f t="shared" si="32"/>
        <v/>
      </c>
      <c r="EB6" s="217" t="str">
        <f t="shared" si="32"/>
        <v/>
      </c>
      <c r="EC6" s="217" t="str">
        <f t="shared" si="32"/>
        <v/>
      </c>
      <c r="ED6" s="217" t="str">
        <f t="shared" si="32"/>
        <v/>
      </c>
      <c r="EE6" s="217" t="str">
        <f t="shared" si="32"/>
        <v/>
      </c>
      <c r="EF6" s="217" t="str">
        <f t="shared" si="32"/>
        <v/>
      </c>
      <c r="EG6" s="217" t="str">
        <f t="shared" si="32"/>
        <v/>
      </c>
      <c r="EH6" s="217" t="str">
        <f t="shared" si="32"/>
        <v/>
      </c>
      <c r="EI6" s="217" t="str">
        <f t="shared" si="32"/>
        <v/>
      </c>
      <c r="EJ6" s="217" t="str">
        <f t="shared" si="32"/>
        <v/>
      </c>
      <c r="EK6" s="217" t="str">
        <f t="shared" si="32"/>
        <v/>
      </c>
      <c r="EL6" s="217" t="str">
        <f t="shared" si="32"/>
        <v/>
      </c>
      <c r="EM6" s="217" t="str">
        <f t="shared" si="32"/>
        <v/>
      </c>
      <c r="EN6" s="217" t="str">
        <f t="shared" si="32"/>
        <v/>
      </c>
      <c r="EO6" s="217" t="str">
        <f t="shared" si="32"/>
        <v/>
      </c>
      <c r="EP6" s="220" t="str">
        <f t="shared" si="32"/>
        <v/>
      </c>
      <c r="EQ6" s="48">
        <f t="shared" si="21"/>
        <v>0</v>
      </c>
      <c r="ER6" s="216" t="str">
        <f>IF(E6="LJ",SUM((E20)-(E40)),"")</f>
        <v/>
      </c>
      <c r="ES6" s="217" t="str">
        <f t="shared" ref="ES6:FK6" si="33">IF(F6="LJ",SUM((F20)-(F40)),"")</f>
        <v/>
      </c>
      <c r="ET6" s="217" t="str">
        <f t="shared" si="33"/>
        <v/>
      </c>
      <c r="EU6" s="217" t="str">
        <f t="shared" si="33"/>
        <v/>
      </c>
      <c r="EV6" s="217" t="str">
        <f t="shared" si="33"/>
        <v/>
      </c>
      <c r="EW6" s="217" t="str">
        <f t="shared" si="33"/>
        <v/>
      </c>
      <c r="EX6" s="217" t="str">
        <f t="shared" si="33"/>
        <v/>
      </c>
      <c r="EY6" s="217" t="str">
        <f t="shared" si="33"/>
        <v/>
      </c>
      <c r="EZ6" s="217" t="str">
        <f t="shared" si="33"/>
        <v/>
      </c>
      <c r="FA6" s="217" t="str">
        <f t="shared" si="33"/>
        <v/>
      </c>
      <c r="FB6" s="217" t="str">
        <f t="shared" si="33"/>
        <v/>
      </c>
      <c r="FC6" s="217" t="str">
        <f t="shared" si="33"/>
        <v/>
      </c>
      <c r="FD6" s="217" t="str">
        <f t="shared" si="33"/>
        <v/>
      </c>
      <c r="FE6" s="217" t="str">
        <f t="shared" si="33"/>
        <v/>
      </c>
      <c r="FF6" s="217" t="str">
        <f t="shared" si="33"/>
        <v/>
      </c>
      <c r="FG6" s="217" t="str">
        <f t="shared" si="33"/>
        <v/>
      </c>
      <c r="FH6" s="217" t="str">
        <f t="shared" si="33"/>
        <v/>
      </c>
      <c r="FI6" s="217" t="str">
        <f t="shared" si="33"/>
        <v/>
      </c>
      <c r="FJ6" s="217" t="str">
        <f t="shared" si="33"/>
        <v/>
      </c>
      <c r="FK6" s="220" t="str">
        <f t="shared" si="33"/>
        <v/>
      </c>
      <c r="FL6" s="48">
        <f t="shared" si="23"/>
        <v>0</v>
      </c>
      <c r="FM6" s="216" t="str">
        <f t="shared" ref="FM6:GF6" si="34">IF(E6="B",E40,"")</f>
        <v/>
      </c>
      <c r="FN6" s="217" t="str">
        <f t="shared" si="34"/>
        <v/>
      </c>
      <c r="FO6" s="217" t="str">
        <f t="shared" si="34"/>
        <v/>
      </c>
      <c r="FP6" s="217" t="str">
        <f t="shared" si="34"/>
        <v/>
      </c>
      <c r="FQ6" s="217" t="str">
        <f t="shared" si="34"/>
        <v/>
      </c>
      <c r="FR6" s="217" t="str">
        <f t="shared" si="34"/>
        <v/>
      </c>
      <c r="FS6" s="217" t="str">
        <f t="shared" si="34"/>
        <v/>
      </c>
      <c r="FT6" s="217" t="str">
        <f t="shared" si="34"/>
        <v/>
      </c>
      <c r="FU6" s="217" t="str">
        <f t="shared" si="34"/>
        <v/>
      </c>
      <c r="FV6" s="217" t="str">
        <f t="shared" si="34"/>
        <v/>
      </c>
      <c r="FW6" s="217" t="str">
        <f t="shared" si="34"/>
        <v/>
      </c>
      <c r="FX6" s="218" t="str">
        <f t="shared" si="34"/>
        <v/>
      </c>
      <c r="FY6" s="218" t="str">
        <f t="shared" si="34"/>
        <v/>
      </c>
      <c r="FZ6" s="218" t="str">
        <f t="shared" si="34"/>
        <v/>
      </c>
      <c r="GA6" s="218" t="str">
        <f t="shared" si="34"/>
        <v/>
      </c>
      <c r="GB6" s="218" t="str">
        <f t="shared" si="34"/>
        <v/>
      </c>
      <c r="GC6" s="218" t="str">
        <f t="shared" si="34"/>
        <v/>
      </c>
      <c r="GD6" s="218" t="str">
        <f t="shared" si="34"/>
        <v/>
      </c>
      <c r="GE6" s="218" t="str">
        <f t="shared" si="34"/>
        <v/>
      </c>
      <c r="GF6" s="219" t="str">
        <f t="shared" si="34"/>
        <v/>
      </c>
      <c r="GG6" s="48">
        <f t="shared" si="25"/>
        <v>0</v>
      </c>
      <c r="GH6" s="216" t="str">
        <f t="shared" ref="GH6:HA6" si="35">IF(E6="P",E40,"")</f>
        <v/>
      </c>
      <c r="GI6" s="217" t="str">
        <f t="shared" si="35"/>
        <v/>
      </c>
      <c r="GJ6" s="217" t="str">
        <f t="shared" si="35"/>
        <v/>
      </c>
      <c r="GK6" s="217" t="str">
        <f t="shared" si="35"/>
        <v/>
      </c>
      <c r="GL6" s="217" t="str">
        <f t="shared" si="35"/>
        <v/>
      </c>
      <c r="GM6" s="217" t="str">
        <f t="shared" si="35"/>
        <v/>
      </c>
      <c r="GN6" s="217" t="str">
        <f t="shared" si="35"/>
        <v/>
      </c>
      <c r="GO6" s="217" t="str">
        <f t="shared" si="35"/>
        <v/>
      </c>
      <c r="GP6" s="217" t="str">
        <f t="shared" si="35"/>
        <v/>
      </c>
      <c r="GQ6" s="217" t="str">
        <f t="shared" si="35"/>
        <v/>
      </c>
      <c r="GR6" s="217" t="str">
        <f t="shared" si="35"/>
        <v/>
      </c>
      <c r="GS6" s="218" t="str">
        <f t="shared" si="35"/>
        <v/>
      </c>
      <c r="GT6" s="218" t="str">
        <f t="shared" si="35"/>
        <v/>
      </c>
      <c r="GU6" s="218" t="str">
        <f t="shared" si="35"/>
        <v/>
      </c>
      <c r="GV6" s="218" t="str">
        <f t="shared" si="35"/>
        <v/>
      </c>
      <c r="GW6" s="218" t="str">
        <f t="shared" si="35"/>
        <v/>
      </c>
      <c r="GX6" s="218" t="str">
        <f t="shared" si="35"/>
        <v/>
      </c>
      <c r="GY6" s="218" t="str">
        <f t="shared" si="35"/>
        <v/>
      </c>
      <c r="GZ6" s="218" t="str">
        <f t="shared" si="35"/>
        <v/>
      </c>
      <c r="HA6" s="219" t="str">
        <f t="shared" si="35"/>
        <v/>
      </c>
      <c r="HB6" s="48">
        <f t="shared" si="27"/>
        <v>0</v>
      </c>
    </row>
    <row r="7" spans="1:210" s="215" customFormat="1" ht="21.75" customHeight="1" thickBot="1">
      <c r="A7" s="214">
        <f ca="1">('Game Summary'!B7)</f>
        <v>21</v>
      </c>
      <c r="B7" s="293" t="str">
        <f ca="1">('Game Summary'!C7)</f>
        <v>LETHA VENOM</v>
      </c>
      <c r="C7" s="281"/>
      <c r="D7" s="282"/>
      <c r="E7" s="507"/>
      <c r="F7" s="508"/>
      <c r="G7" s="508"/>
      <c r="H7" s="508"/>
      <c r="I7" s="508"/>
      <c r="J7" s="508"/>
      <c r="K7" s="508"/>
      <c r="L7" s="508"/>
      <c r="M7" s="508"/>
      <c r="N7" s="508"/>
      <c r="O7" s="508"/>
      <c r="P7" s="508"/>
      <c r="Q7" s="509"/>
      <c r="R7" s="509"/>
      <c r="S7" s="509"/>
      <c r="T7" s="509"/>
      <c r="U7" s="509"/>
      <c r="V7" s="509"/>
      <c r="W7" s="509"/>
      <c r="X7" s="510"/>
      <c r="Z7" s="216" t="str">
        <f t="shared" ref="Z7:AS7" si="36">IF(E7="J",E20,"")</f>
        <v/>
      </c>
      <c r="AA7" s="217" t="str">
        <f t="shared" si="36"/>
        <v/>
      </c>
      <c r="AB7" s="217" t="str">
        <f t="shared" si="36"/>
        <v/>
      </c>
      <c r="AC7" s="217" t="str">
        <f t="shared" si="36"/>
        <v/>
      </c>
      <c r="AD7" s="217" t="str">
        <f t="shared" si="36"/>
        <v/>
      </c>
      <c r="AE7" s="217" t="str">
        <f t="shared" si="36"/>
        <v/>
      </c>
      <c r="AF7" s="217" t="str">
        <f t="shared" si="36"/>
        <v/>
      </c>
      <c r="AG7" s="217" t="str">
        <f t="shared" si="36"/>
        <v/>
      </c>
      <c r="AH7" s="217" t="str">
        <f t="shared" si="36"/>
        <v/>
      </c>
      <c r="AI7" s="217" t="str">
        <f t="shared" si="36"/>
        <v/>
      </c>
      <c r="AJ7" s="217" t="str">
        <f t="shared" si="36"/>
        <v/>
      </c>
      <c r="AK7" s="218" t="str">
        <f t="shared" si="36"/>
        <v/>
      </c>
      <c r="AL7" s="218" t="str">
        <f t="shared" si="36"/>
        <v/>
      </c>
      <c r="AM7" s="218" t="str">
        <f t="shared" si="36"/>
        <v/>
      </c>
      <c r="AN7" s="218" t="str">
        <f t="shared" si="36"/>
        <v/>
      </c>
      <c r="AO7" s="218" t="str">
        <f t="shared" si="36"/>
        <v/>
      </c>
      <c r="AP7" s="218" t="str">
        <f t="shared" si="36"/>
        <v/>
      </c>
      <c r="AQ7" s="218" t="str">
        <f t="shared" si="36"/>
        <v/>
      </c>
      <c r="AR7" s="218" t="str">
        <f t="shared" si="36"/>
        <v/>
      </c>
      <c r="AS7" s="219" t="str">
        <f t="shared" si="36"/>
        <v/>
      </c>
      <c r="AT7" s="48">
        <f t="shared" si="1"/>
        <v>0</v>
      </c>
      <c r="AU7" s="216" t="str">
        <f t="shared" ref="AU7:BN7" si="37">IF(E7="LJ",E20,"")</f>
        <v/>
      </c>
      <c r="AV7" s="217" t="str">
        <f t="shared" si="37"/>
        <v/>
      </c>
      <c r="AW7" s="217" t="str">
        <f t="shared" si="37"/>
        <v/>
      </c>
      <c r="AX7" s="217" t="str">
        <f t="shared" si="37"/>
        <v/>
      </c>
      <c r="AY7" s="217" t="str">
        <f t="shared" si="37"/>
        <v/>
      </c>
      <c r="AZ7" s="217" t="str">
        <f t="shared" si="37"/>
        <v/>
      </c>
      <c r="BA7" s="217" t="str">
        <f t="shared" si="37"/>
        <v/>
      </c>
      <c r="BB7" s="217" t="str">
        <f t="shared" si="37"/>
        <v/>
      </c>
      <c r="BC7" s="217" t="str">
        <f t="shared" si="37"/>
        <v/>
      </c>
      <c r="BD7" s="217" t="str">
        <f t="shared" si="37"/>
        <v/>
      </c>
      <c r="BE7" s="217" t="str">
        <f t="shared" si="37"/>
        <v/>
      </c>
      <c r="BF7" s="217" t="str">
        <f t="shared" si="37"/>
        <v/>
      </c>
      <c r="BG7" s="217" t="str">
        <f t="shared" si="37"/>
        <v/>
      </c>
      <c r="BH7" s="217" t="str">
        <f t="shared" si="37"/>
        <v/>
      </c>
      <c r="BI7" s="217" t="str">
        <f t="shared" si="37"/>
        <v/>
      </c>
      <c r="BJ7" s="217" t="str">
        <f t="shared" si="37"/>
        <v/>
      </c>
      <c r="BK7" s="217" t="str">
        <f t="shared" si="37"/>
        <v/>
      </c>
      <c r="BL7" s="217" t="str">
        <f t="shared" si="37"/>
        <v/>
      </c>
      <c r="BM7" s="217" t="str">
        <f t="shared" si="37"/>
        <v/>
      </c>
      <c r="BN7" s="220" t="str">
        <f t="shared" si="37"/>
        <v/>
      </c>
      <c r="BO7" s="48">
        <f t="shared" si="3"/>
        <v>0</v>
      </c>
      <c r="BP7" s="216" t="str">
        <f t="shared" ref="BP7:CI7" si="38">IF(E7="B",E20,"")</f>
        <v/>
      </c>
      <c r="BQ7" s="217" t="str">
        <f t="shared" si="38"/>
        <v/>
      </c>
      <c r="BR7" s="217" t="str">
        <f t="shared" si="38"/>
        <v/>
      </c>
      <c r="BS7" s="217" t="str">
        <f t="shared" si="38"/>
        <v/>
      </c>
      <c r="BT7" s="217" t="str">
        <f t="shared" si="38"/>
        <v/>
      </c>
      <c r="BU7" s="217" t="str">
        <f t="shared" si="38"/>
        <v/>
      </c>
      <c r="BV7" s="217" t="str">
        <f t="shared" si="38"/>
        <v/>
      </c>
      <c r="BW7" s="217" t="str">
        <f t="shared" si="38"/>
        <v/>
      </c>
      <c r="BX7" s="217" t="str">
        <f t="shared" si="38"/>
        <v/>
      </c>
      <c r="BY7" s="217" t="str">
        <f t="shared" si="38"/>
        <v/>
      </c>
      <c r="BZ7" s="217" t="str">
        <f t="shared" si="38"/>
        <v/>
      </c>
      <c r="CA7" s="218" t="str">
        <f t="shared" si="38"/>
        <v/>
      </c>
      <c r="CB7" s="218" t="str">
        <f t="shared" si="38"/>
        <v/>
      </c>
      <c r="CC7" s="218" t="str">
        <f t="shared" si="38"/>
        <v/>
      </c>
      <c r="CD7" s="218" t="str">
        <f t="shared" si="38"/>
        <v/>
      </c>
      <c r="CE7" s="218" t="str">
        <f t="shared" si="38"/>
        <v/>
      </c>
      <c r="CF7" s="218" t="str">
        <f t="shared" si="38"/>
        <v/>
      </c>
      <c r="CG7" s="218" t="str">
        <f t="shared" si="38"/>
        <v/>
      </c>
      <c r="CH7" s="218" t="str">
        <f t="shared" si="38"/>
        <v/>
      </c>
      <c r="CI7" s="219" t="str">
        <f t="shared" si="38"/>
        <v/>
      </c>
      <c r="CJ7" s="48">
        <f t="shared" si="5"/>
        <v>0</v>
      </c>
      <c r="CK7" s="216" t="str">
        <f t="shared" ref="CK7:DD7" si="39">IF(E7="P",E20,"")</f>
        <v/>
      </c>
      <c r="CL7" s="217" t="str">
        <f t="shared" si="39"/>
        <v/>
      </c>
      <c r="CM7" s="217" t="str">
        <f t="shared" si="39"/>
        <v/>
      </c>
      <c r="CN7" s="217" t="str">
        <f t="shared" si="39"/>
        <v/>
      </c>
      <c r="CO7" s="217" t="str">
        <f t="shared" si="39"/>
        <v/>
      </c>
      <c r="CP7" s="217" t="str">
        <f t="shared" si="39"/>
        <v/>
      </c>
      <c r="CQ7" s="217" t="str">
        <f t="shared" si="39"/>
        <v/>
      </c>
      <c r="CR7" s="217" t="str">
        <f t="shared" si="39"/>
        <v/>
      </c>
      <c r="CS7" s="217" t="str">
        <f t="shared" si="39"/>
        <v/>
      </c>
      <c r="CT7" s="217" t="str">
        <f t="shared" si="39"/>
        <v/>
      </c>
      <c r="CU7" s="217" t="str">
        <f t="shared" si="39"/>
        <v/>
      </c>
      <c r="CV7" s="217" t="str">
        <f t="shared" si="39"/>
        <v/>
      </c>
      <c r="CW7" s="217" t="str">
        <f t="shared" si="39"/>
        <v/>
      </c>
      <c r="CX7" s="217" t="str">
        <f t="shared" si="39"/>
        <v/>
      </c>
      <c r="CY7" s="217" t="str">
        <f t="shared" si="39"/>
        <v/>
      </c>
      <c r="CZ7" s="217" t="str">
        <f t="shared" si="39"/>
        <v/>
      </c>
      <c r="DA7" s="217" t="str">
        <f t="shared" si="39"/>
        <v/>
      </c>
      <c r="DB7" s="217" t="str">
        <f t="shared" si="39"/>
        <v/>
      </c>
      <c r="DC7" s="217" t="str">
        <f t="shared" si="39"/>
        <v/>
      </c>
      <c r="DD7" s="219" t="str">
        <f t="shared" si="39"/>
        <v/>
      </c>
      <c r="DE7" s="48">
        <f t="shared" si="7"/>
        <v>0</v>
      </c>
      <c r="DG7" s="230">
        <f t="shared" si="8"/>
        <v>0</v>
      </c>
      <c r="DH7" s="218">
        <f t="shared" si="9"/>
        <v>0</v>
      </c>
      <c r="DI7" s="218">
        <f t="shared" si="10"/>
        <v>0</v>
      </c>
      <c r="DJ7" s="231">
        <f t="shared" si="11"/>
        <v>0</v>
      </c>
      <c r="DK7" s="232">
        <f>(SUM(DG7:DI7)/COUNT(E19:X19))</f>
        <v>0</v>
      </c>
      <c r="DL7" s="230">
        <f t="shared" si="12"/>
        <v>0</v>
      </c>
      <c r="DM7" s="233" t="e">
        <f t="shared" si="13"/>
        <v>#DIV/0!</v>
      </c>
      <c r="DN7" s="234">
        <f t="shared" si="14"/>
        <v>0</v>
      </c>
      <c r="DO7" s="235" t="e">
        <f t="shared" si="15"/>
        <v>#DIV/0!</v>
      </c>
      <c r="DP7" s="48">
        <f t="shared" si="16"/>
        <v>0</v>
      </c>
      <c r="DQ7" s="48">
        <f t="shared" si="17"/>
        <v>0</v>
      </c>
      <c r="DR7" s="48">
        <f t="shared" si="18"/>
        <v>0</v>
      </c>
      <c r="DS7" s="48" t="e">
        <f>SUM((DQ7/DJ7)-(D2))</f>
        <v>#DIV/0!</v>
      </c>
      <c r="DT7" s="48" t="e">
        <f>SUM((DR7/DJ7)-(D22))</f>
        <v>#DIV/0!</v>
      </c>
      <c r="DU7" s="236" t="e">
        <f t="shared" si="19"/>
        <v>#DIV/0!</v>
      </c>
      <c r="DW7" s="216" t="str">
        <f>IF(E7="J",SUM((E20)-(E40)),"")</f>
        <v/>
      </c>
      <c r="DX7" s="217" t="str">
        <f t="shared" ref="DX7:EP7" si="40">IF(F7="J",SUM((F20)-(F40)),"")</f>
        <v/>
      </c>
      <c r="DY7" s="217" t="str">
        <f t="shared" si="40"/>
        <v/>
      </c>
      <c r="DZ7" s="217" t="str">
        <f t="shared" si="40"/>
        <v/>
      </c>
      <c r="EA7" s="217" t="str">
        <f t="shared" si="40"/>
        <v/>
      </c>
      <c r="EB7" s="217" t="str">
        <f t="shared" si="40"/>
        <v/>
      </c>
      <c r="EC7" s="217" t="str">
        <f t="shared" si="40"/>
        <v/>
      </c>
      <c r="ED7" s="217" t="str">
        <f t="shared" si="40"/>
        <v/>
      </c>
      <c r="EE7" s="217" t="str">
        <f t="shared" si="40"/>
        <v/>
      </c>
      <c r="EF7" s="217" t="str">
        <f t="shared" si="40"/>
        <v/>
      </c>
      <c r="EG7" s="217" t="str">
        <f t="shared" si="40"/>
        <v/>
      </c>
      <c r="EH7" s="217" t="str">
        <f t="shared" si="40"/>
        <v/>
      </c>
      <c r="EI7" s="217" t="str">
        <f t="shared" si="40"/>
        <v/>
      </c>
      <c r="EJ7" s="217" t="str">
        <f t="shared" si="40"/>
        <v/>
      </c>
      <c r="EK7" s="217" t="str">
        <f t="shared" si="40"/>
        <v/>
      </c>
      <c r="EL7" s="217" t="str">
        <f t="shared" si="40"/>
        <v/>
      </c>
      <c r="EM7" s="217" t="str">
        <f t="shared" si="40"/>
        <v/>
      </c>
      <c r="EN7" s="217" t="str">
        <f t="shared" si="40"/>
        <v/>
      </c>
      <c r="EO7" s="217" t="str">
        <f t="shared" si="40"/>
        <v/>
      </c>
      <c r="EP7" s="220" t="str">
        <f t="shared" si="40"/>
        <v/>
      </c>
      <c r="EQ7" s="48">
        <f t="shared" si="21"/>
        <v>0</v>
      </c>
      <c r="ER7" s="216" t="str">
        <f>IF(E7="LJ",SUM((E20)-(E40)),"")</f>
        <v/>
      </c>
      <c r="ES7" s="217" t="str">
        <f t="shared" ref="ES7:FK7" si="41">IF(F7="LJ",SUM((F20)-(F40)),"")</f>
        <v/>
      </c>
      <c r="ET7" s="217" t="str">
        <f t="shared" si="41"/>
        <v/>
      </c>
      <c r="EU7" s="217" t="str">
        <f t="shared" si="41"/>
        <v/>
      </c>
      <c r="EV7" s="217" t="str">
        <f t="shared" si="41"/>
        <v/>
      </c>
      <c r="EW7" s="217" t="str">
        <f t="shared" si="41"/>
        <v/>
      </c>
      <c r="EX7" s="217" t="str">
        <f t="shared" si="41"/>
        <v/>
      </c>
      <c r="EY7" s="217" t="str">
        <f t="shared" si="41"/>
        <v/>
      </c>
      <c r="EZ7" s="217" t="str">
        <f t="shared" si="41"/>
        <v/>
      </c>
      <c r="FA7" s="217" t="str">
        <f t="shared" si="41"/>
        <v/>
      </c>
      <c r="FB7" s="217" t="str">
        <f t="shared" si="41"/>
        <v/>
      </c>
      <c r="FC7" s="217" t="str">
        <f t="shared" si="41"/>
        <v/>
      </c>
      <c r="FD7" s="217" t="str">
        <f t="shared" si="41"/>
        <v/>
      </c>
      <c r="FE7" s="217" t="str">
        <f t="shared" si="41"/>
        <v/>
      </c>
      <c r="FF7" s="217" t="str">
        <f t="shared" si="41"/>
        <v/>
      </c>
      <c r="FG7" s="217" t="str">
        <f t="shared" si="41"/>
        <v/>
      </c>
      <c r="FH7" s="217" t="str">
        <f t="shared" si="41"/>
        <v/>
      </c>
      <c r="FI7" s="217" t="str">
        <f t="shared" si="41"/>
        <v/>
      </c>
      <c r="FJ7" s="217" t="str">
        <f t="shared" si="41"/>
        <v/>
      </c>
      <c r="FK7" s="220" t="str">
        <f t="shared" si="41"/>
        <v/>
      </c>
      <c r="FL7" s="48">
        <f t="shared" si="23"/>
        <v>0</v>
      </c>
      <c r="FM7" s="216" t="str">
        <f t="shared" ref="FM7:GF7" si="42">IF(E7="B",E40,"")</f>
        <v/>
      </c>
      <c r="FN7" s="217" t="str">
        <f t="shared" si="42"/>
        <v/>
      </c>
      <c r="FO7" s="217" t="str">
        <f t="shared" si="42"/>
        <v/>
      </c>
      <c r="FP7" s="217" t="str">
        <f t="shared" si="42"/>
        <v/>
      </c>
      <c r="FQ7" s="217" t="str">
        <f t="shared" si="42"/>
        <v/>
      </c>
      <c r="FR7" s="217" t="str">
        <f t="shared" si="42"/>
        <v/>
      </c>
      <c r="FS7" s="217" t="str">
        <f t="shared" si="42"/>
        <v/>
      </c>
      <c r="FT7" s="217" t="str">
        <f t="shared" si="42"/>
        <v/>
      </c>
      <c r="FU7" s="217" t="str">
        <f t="shared" si="42"/>
        <v/>
      </c>
      <c r="FV7" s="217" t="str">
        <f t="shared" si="42"/>
        <v/>
      </c>
      <c r="FW7" s="217" t="str">
        <f t="shared" si="42"/>
        <v/>
      </c>
      <c r="FX7" s="218" t="str">
        <f t="shared" si="42"/>
        <v/>
      </c>
      <c r="FY7" s="218" t="str">
        <f t="shared" si="42"/>
        <v/>
      </c>
      <c r="FZ7" s="218" t="str">
        <f t="shared" si="42"/>
        <v/>
      </c>
      <c r="GA7" s="218" t="str">
        <f t="shared" si="42"/>
        <v/>
      </c>
      <c r="GB7" s="218" t="str">
        <f t="shared" si="42"/>
        <v/>
      </c>
      <c r="GC7" s="218" t="str">
        <f t="shared" si="42"/>
        <v/>
      </c>
      <c r="GD7" s="218" t="str">
        <f t="shared" si="42"/>
        <v/>
      </c>
      <c r="GE7" s="218" t="str">
        <f t="shared" si="42"/>
        <v/>
      </c>
      <c r="GF7" s="219" t="str">
        <f t="shared" si="42"/>
        <v/>
      </c>
      <c r="GG7" s="48">
        <f t="shared" si="25"/>
        <v>0</v>
      </c>
      <c r="GH7" s="216" t="str">
        <f t="shared" ref="GH7:HA7" si="43">IF(E7="P",E40,"")</f>
        <v/>
      </c>
      <c r="GI7" s="217" t="str">
        <f t="shared" si="43"/>
        <v/>
      </c>
      <c r="GJ7" s="217" t="str">
        <f t="shared" si="43"/>
        <v/>
      </c>
      <c r="GK7" s="217" t="str">
        <f t="shared" si="43"/>
        <v/>
      </c>
      <c r="GL7" s="217" t="str">
        <f t="shared" si="43"/>
        <v/>
      </c>
      <c r="GM7" s="217" t="str">
        <f t="shared" si="43"/>
        <v/>
      </c>
      <c r="GN7" s="217" t="str">
        <f t="shared" si="43"/>
        <v/>
      </c>
      <c r="GO7" s="217" t="str">
        <f t="shared" si="43"/>
        <v/>
      </c>
      <c r="GP7" s="217" t="str">
        <f t="shared" si="43"/>
        <v/>
      </c>
      <c r="GQ7" s="217" t="str">
        <f t="shared" si="43"/>
        <v/>
      </c>
      <c r="GR7" s="217" t="str">
        <f t="shared" si="43"/>
        <v/>
      </c>
      <c r="GS7" s="218" t="str">
        <f t="shared" si="43"/>
        <v/>
      </c>
      <c r="GT7" s="218" t="str">
        <f t="shared" si="43"/>
        <v/>
      </c>
      <c r="GU7" s="218" t="str">
        <f t="shared" si="43"/>
        <v/>
      </c>
      <c r="GV7" s="218" t="str">
        <f t="shared" si="43"/>
        <v/>
      </c>
      <c r="GW7" s="218" t="str">
        <f t="shared" si="43"/>
        <v/>
      </c>
      <c r="GX7" s="218" t="str">
        <f t="shared" si="43"/>
        <v/>
      </c>
      <c r="GY7" s="218" t="str">
        <f t="shared" si="43"/>
        <v/>
      </c>
      <c r="GZ7" s="218" t="str">
        <f t="shared" si="43"/>
        <v/>
      </c>
      <c r="HA7" s="219" t="str">
        <f t="shared" si="43"/>
        <v/>
      </c>
      <c r="HB7" s="48">
        <f t="shared" si="27"/>
        <v>0</v>
      </c>
    </row>
    <row r="8" spans="1:210" s="215" customFormat="1" ht="21.75" customHeight="1" thickBot="1">
      <c r="A8" s="214">
        <f ca="1">('Game Summary'!B8)</f>
        <v>33</v>
      </c>
      <c r="B8" s="293" t="str">
        <f ca="1">('Game Summary'!C8)</f>
        <v>JAVELIN</v>
      </c>
      <c r="C8" s="281"/>
      <c r="D8" s="282"/>
      <c r="E8" s="507"/>
      <c r="F8" s="508"/>
      <c r="G8" s="508"/>
      <c r="H8" s="508"/>
      <c r="I8" s="508"/>
      <c r="J8" s="508"/>
      <c r="K8" s="508"/>
      <c r="L8" s="508"/>
      <c r="M8" s="508"/>
      <c r="N8" s="508"/>
      <c r="O8" s="508"/>
      <c r="P8" s="508"/>
      <c r="Q8" s="509"/>
      <c r="R8" s="509"/>
      <c r="S8" s="509"/>
      <c r="T8" s="509"/>
      <c r="U8" s="509"/>
      <c r="V8" s="509"/>
      <c r="W8" s="509"/>
      <c r="X8" s="510"/>
      <c r="Z8" s="216" t="str">
        <f t="shared" ref="Z8:AS8" si="44">IF(E8="J",E20,"")</f>
        <v/>
      </c>
      <c r="AA8" s="217" t="str">
        <f t="shared" si="44"/>
        <v/>
      </c>
      <c r="AB8" s="217" t="str">
        <f t="shared" si="44"/>
        <v/>
      </c>
      <c r="AC8" s="217" t="str">
        <f t="shared" si="44"/>
        <v/>
      </c>
      <c r="AD8" s="217" t="str">
        <f t="shared" si="44"/>
        <v/>
      </c>
      <c r="AE8" s="217" t="str">
        <f t="shared" si="44"/>
        <v/>
      </c>
      <c r="AF8" s="217" t="str">
        <f t="shared" si="44"/>
        <v/>
      </c>
      <c r="AG8" s="217" t="str">
        <f t="shared" si="44"/>
        <v/>
      </c>
      <c r="AH8" s="217" t="str">
        <f t="shared" si="44"/>
        <v/>
      </c>
      <c r="AI8" s="217" t="str">
        <f t="shared" si="44"/>
        <v/>
      </c>
      <c r="AJ8" s="217" t="str">
        <f t="shared" si="44"/>
        <v/>
      </c>
      <c r="AK8" s="218" t="str">
        <f t="shared" si="44"/>
        <v/>
      </c>
      <c r="AL8" s="218" t="str">
        <f t="shared" si="44"/>
        <v/>
      </c>
      <c r="AM8" s="218" t="str">
        <f t="shared" si="44"/>
        <v/>
      </c>
      <c r="AN8" s="218" t="str">
        <f t="shared" si="44"/>
        <v/>
      </c>
      <c r="AO8" s="218" t="str">
        <f t="shared" si="44"/>
        <v/>
      </c>
      <c r="AP8" s="218" t="str">
        <f t="shared" si="44"/>
        <v/>
      </c>
      <c r="AQ8" s="218" t="str">
        <f t="shared" si="44"/>
        <v/>
      </c>
      <c r="AR8" s="218" t="str">
        <f t="shared" si="44"/>
        <v/>
      </c>
      <c r="AS8" s="219" t="str">
        <f t="shared" si="44"/>
        <v/>
      </c>
      <c r="AT8" s="48">
        <f t="shared" si="1"/>
        <v>0</v>
      </c>
      <c r="AU8" s="216" t="str">
        <f t="shared" ref="AU8:BN8" si="45">IF(E8="LJ",E20,"")</f>
        <v/>
      </c>
      <c r="AV8" s="217" t="str">
        <f t="shared" si="45"/>
        <v/>
      </c>
      <c r="AW8" s="217" t="str">
        <f t="shared" si="45"/>
        <v/>
      </c>
      <c r="AX8" s="217" t="str">
        <f t="shared" si="45"/>
        <v/>
      </c>
      <c r="AY8" s="217" t="str">
        <f t="shared" si="45"/>
        <v/>
      </c>
      <c r="AZ8" s="217" t="str">
        <f t="shared" si="45"/>
        <v/>
      </c>
      <c r="BA8" s="217" t="str">
        <f t="shared" si="45"/>
        <v/>
      </c>
      <c r="BB8" s="217" t="str">
        <f t="shared" si="45"/>
        <v/>
      </c>
      <c r="BC8" s="217" t="str">
        <f t="shared" si="45"/>
        <v/>
      </c>
      <c r="BD8" s="217" t="str">
        <f t="shared" si="45"/>
        <v/>
      </c>
      <c r="BE8" s="217" t="str">
        <f t="shared" si="45"/>
        <v/>
      </c>
      <c r="BF8" s="217" t="str">
        <f t="shared" si="45"/>
        <v/>
      </c>
      <c r="BG8" s="217" t="str">
        <f t="shared" si="45"/>
        <v/>
      </c>
      <c r="BH8" s="217" t="str">
        <f t="shared" si="45"/>
        <v/>
      </c>
      <c r="BI8" s="217" t="str">
        <f t="shared" si="45"/>
        <v/>
      </c>
      <c r="BJ8" s="217" t="str">
        <f t="shared" si="45"/>
        <v/>
      </c>
      <c r="BK8" s="217" t="str">
        <f t="shared" si="45"/>
        <v/>
      </c>
      <c r="BL8" s="217" t="str">
        <f t="shared" si="45"/>
        <v/>
      </c>
      <c r="BM8" s="217" t="str">
        <f t="shared" si="45"/>
        <v/>
      </c>
      <c r="BN8" s="220" t="str">
        <f t="shared" si="45"/>
        <v/>
      </c>
      <c r="BO8" s="48">
        <f t="shared" si="3"/>
        <v>0</v>
      </c>
      <c r="BP8" s="216" t="str">
        <f t="shared" ref="BP8:CI8" si="46">IF(E8="B",E20,"")</f>
        <v/>
      </c>
      <c r="BQ8" s="217" t="str">
        <f t="shared" si="46"/>
        <v/>
      </c>
      <c r="BR8" s="217" t="str">
        <f t="shared" si="46"/>
        <v/>
      </c>
      <c r="BS8" s="217" t="str">
        <f t="shared" si="46"/>
        <v/>
      </c>
      <c r="BT8" s="217" t="str">
        <f t="shared" si="46"/>
        <v/>
      </c>
      <c r="BU8" s="217" t="str">
        <f t="shared" si="46"/>
        <v/>
      </c>
      <c r="BV8" s="217" t="str">
        <f t="shared" si="46"/>
        <v/>
      </c>
      <c r="BW8" s="217" t="str">
        <f t="shared" si="46"/>
        <v/>
      </c>
      <c r="BX8" s="217" t="str">
        <f t="shared" si="46"/>
        <v/>
      </c>
      <c r="BY8" s="217" t="str">
        <f t="shared" si="46"/>
        <v/>
      </c>
      <c r="BZ8" s="217" t="str">
        <f t="shared" si="46"/>
        <v/>
      </c>
      <c r="CA8" s="218" t="str">
        <f t="shared" si="46"/>
        <v/>
      </c>
      <c r="CB8" s="218" t="str">
        <f t="shared" si="46"/>
        <v/>
      </c>
      <c r="CC8" s="218" t="str">
        <f t="shared" si="46"/>
        <v/>
      </c>
      <c r="CD8" s="218" t="str">
        <f t="shared" si="46"/>
        <v/>
      </c>
      <c r="CE8" s="218" t="str">
        <f t="shared" si="46"/>
        <v/>
      </c>
      <c r="CF8" s="218" t="str">
        <f t="shared" si="46"/>
        <v/>
      </c>
      <c r="CG8" s="218" t="str">
        <f t="shared" si="46"/>
        <v/>
      </c>
      <c r="CH8" s="218" t="str">
        <f t="shared" si="46"/>
        <v/>
      </c>
      <c r="CI8" s="219" t="str">
        <f t="shared" si="46"/>
        <v/>
      </c>
      <c r="CJ8" s="48">
        <f t="shared" si="5"/>
        <v>0</v>
      </c>
      <c r="CK8" s="216" t="str">
        <f t="shared" ref="CK8:DD8" si="47">IF(E8="P",E20,"")</f>
        <v/>
      </c>
      <c r="CL8" s="217" t="str">
        <f t="shared" si="47"/>
        <v/>
      </c>
      <c r="CM8" s="217" t="str">
        <f t="shared" si="47"/>
        <v/>
      </c>
      <c r="CN8" s="217" t="str">
        <f t="shared" si="47"/>
        <v/>
      </c>
      <c r="CO8" s="217" t="str">
        <f t="shared" si="47"/>
        <v/>
      </c>
      <c r="CP8" s="217" t="str">
        <f t="shared" si="47"/>
        <v/>
      </c>
      <c r="CQ8" s="217" t="str">
        <f t="shared" si="47"/>
        <v/>
      </c>
      <c r="CR8" s="217" t="str">
        <f t="shared" si="47"/>
        <v/>
      </c>
      <c r="CS8" s="217" t="str">
        <f t="shared" si="47"/>
        <v/>
      </c>
      <c r="CT8" s="217" t="str">
        <f t="shared" si="47"/>
        <v/>
      </c>
      <c r="CU8" s="217" t="str">
        <f t="shared" si="47"/>
        <v/>
      </c>
      <c r="CV8" s="217" t="str">
        <f t="shared" si="47"/>
        <v/>
      </c>
      <c r="CW8" s="217" t="str">
        <f t="shared" si="47"/>
        <v/>
      </c>
      <c r="CX8" s="217" t="str">
        <f t="shared" si="47"/>
        <v/>
      </c>
      <c r="CY8" s="217" t="str">
        <f t="shared" si="47"/>
        <v/>
      </c>
      <c r="CZ8" s="217" t="str">
        <f t="shared" si="47"/>
        <v/>
      </c>
      <c r="DA8" s="217" t="str">
        <f t="shared" si="47"/>
        <v/>
      </c>
      <c r="DB8" s="217" t="str">
        <f t="shared" si="47"/>
        <v/>
      </c>
      <c r="DC8" s="217" t="str">
        <f t="shared" si="47"/>
        <v/>
      </c>
      <c r="DD8" s="219" t="str">
        <f t="shared" si="47"/>
        <v/>
      </c>
      <c r="DE8" s="48">
        <f t="shared" si="7"/>
        <v>0</v>
      </c>
      <c r="DG8" s="230">
        <f t="shared" si="8"/>
        <v>0</v>
      </c>
      <c r="DH8" s="218">
        <f t="shared" si="9"/>
        <v>0</v>
      </c>
      <c r="DI8" s="218">
        <f t="shared" si="10"/>
        <v>0</v>
      </c>
      <c r="DJ8" s="231">
        <f t="shared" si="11"/>
        <v>0</v>
      </c>
      <c r="DK8" s="232">
        <f>(SUM(DG8:DI8)/COUNT(E19:X19))</f>
        <v>0</v>
      </c>
      <c r="DL8" s="230">
        <f t="shared" si="12"/>
        <v>0</v>
      </c>
      <c r="DM8" s="233" t="e">
        <f t="shared" si="13"/>
        <v>#DIV/0!</v>
      </c>
      <c r="DN8" s="234">
        <f t="shared" si="14"/>
        <v>0</v>
      </c>
      <c r="DO8" s="235" t="e">
        <f t="shared" si="15"/>
        <v>#DIV/0!</v>
      </c>
      <c r="DP8" s="48">
        <f t="shared" si="16"/>
        <v>0</v>
      </c>
      <c r="DQ8" s="48">
        <f t="shared" si="17"/>
        <v>0</v>
      </c>
      <c r="DR8" s="48">
        <f t="shared" si="18"/>
        <v>0</v>
      </c>
      <c r="DS8" s="48" t="e">
        <f>SUM((DQ8/DJ8)-(D2))</f>
        <v>#DIV/0!</v>
      </c>
      <c r="DT8" s="48" t="e">
        <f>SUM((DR8/DJ8)-(D22))</f>
        <v>#DIV/0!</v>
      </c>
      <c r="DU8" s="236" t="e">
        <f t="shared" si="19"/>
        <v>#DIV/0!</v>
      </c>
      <c r="DW8" s="216" t="str">
        <f>IF(E8="J",SUM((E20)-(E40)),"")</f>
        <v/>
      </c>
      <c r="DX8" s="217" t="str">
        <f t="shared" ref="DX8:EP8" si="48">IF(F8="J",SUM((F20)-(F40)),"")</f>
        <v/>
      </c>
      <c r="DY8" s="217" t="str">
        <f t="shared" si="48"/>
        <v/>
      </c>
      <c r="DZ8" s="217" t="str">
        <f t="shared" si="48"/>
        <v/>
      </c>
      <c r="EA8" s="217" t="str">
        <f t="shared" si="48"/>
        <v/>
      </c>
      <c r="EB8" s="217" t="str">
        <f t="shared" si="48"/>
        <v/>
      </c>
      <c r="EC8" s="217" t="str">
        <f t="shared" si="48"/>
        <v/>
      </c>
      <c r="ED8" s="217" t="str">
        <f t="shared" si="48"/>
        <v/>
      </c>
      <c r="EE8" s="217" t="str">
        <f t="shared" si="48"/>
        <v/>
      </c>
      <c r="EF8" s="217" t="str">
        <f t="shared" si="48"/>
        <v/>
      </c>
      <c r="EG8" s="217" t="str">
        <f t="shared" si="48"/>
        <v/>
      </c>
      <c r="EH8" s="217" t="str">
        <f t="shared" si="48"/>
        <v/>
      </c>
      <c r="EI8" s="217" t="str">
        <f t="shared" si="48"/>
        <v/>
      </c>
      <c r="EJ8" s="217" t="str">
        <f t="shared" si="48"/>
        <v/>
      </c>
      <c r="EK8" s="217" t="str">
        <f t="shared" si="48"/>
        <v/>
      </c>
      <c r="EL8" s="217" t="str">
        <f t="shared" si="48"/>
        <v/>
      </c>
      <c r="EM8" s="217" t="str">
        <f t="shared" si="48"/>
        <v/>
      </c>
      <c r="EN8" s="217" t="str">
        <f t="shared" si="48"/>
        <v/>
      </c>
      <c r="EO8" s="217" t="str">
        <f t="shared" si="48"/>
        <v/>
      </c>
      <c r="EP8" s="220" t="str">
        <f t="shared" si="48"/>
        <v/>
      </c>
      <c r="EQ8" s="48">
        <f t="shared" si="21"/>
        <v>0</v>
      </c>
      <c r="ER8" s="216" t="str">
        <f>IF(E8="LJ",SUM((E20)-(E40)),"")</f>
        <v/>
      </c>
      <c r="ES8" s="217" t="str">
        <f t="shared" ref="ES8:FK8" si="49">IF(F8="LJ",SUM((F20)-(F40)),"")</f>
        <v/>
      </c>
      <c r="ET8" s="217" t="str">
        <f t="shared" si="49"/>
        <v/>
      </c>
      <c r="EU8" s="217" t="str">
        <f t="shared" si="49"/>
        <v/>
      </c>
      <c r="EV8" s="217" t="str">
        <f t="shared" si="49"/>
        <v/>
      </c>
      <c r="EW8" s="217" t="str">
        <f t="shared" si="49"/>
        <v/>
      </c>
      <c r="EX8" s="217" t="str">
        <f t="shared" si="49"/>
        <v/>
      </c>
      <c r="EY8" s="217" t="str">
        <f t="shared" si="49"/>
        <v/>
      </c>
      <c r="EZ8" s="217" t="str">
        <f t="shared" si="49"/>
        <v/>
      </c>
      <c r="FA8" s="217" t="str">
        <f t="shared" si="49"/>
        <v/>
      </c>
      <c r="FB8" s="217" t="str">
        <f t="shared" si="49"/>
        <v/>
      </c>
      <c r="FC8" s="217" t="str">
        <f t="shared" si="49"/>
        <v/>
      </c>
      <c r="FD8" s="217" t="str">
        <f t="shared" si="49"/>
        <v/>
      </c>
      <c r="FE8" s="217" t="str">
        <f t="shared" si="49"/>
        <v/>
      </c>
      <c r="FF8" s="217" t="str">
        <f t="shared" si="49"/>
        <v/>
      </c>
      <c r="FG8" s="217" t="str">
        <f t="shared" si="49"/>
        <v/>
      </c>
      <c r="FH8" s="217" t="str">
        <f t="shared" si="49"/>
        <v/>
      </c>
      <c r="FI8" s="217" t="str">
        <f t="shared" si="49"/>
        <v/>
      </c>
      <c r="FJ8" s="217" t="str">
        <f t="shared" si="49"/>
        <v/>
      </c>
      <c r="FK8" s="220" t="str">
        <f t="shared" si="49"/>
        <v/>
      </c>
      <c r="FL8" s="48">
        <f t="shared" si="23"/>
        <v>0</v>
      </c>
      <c r="FM8" s="216" t="str">
        <f t="shared" ref="FM8:GF8" si="50">IF(E8="B",E40,"")</f>
        <v/>
      </c>
      <c r="FN8" s="217" t="str">
        <f t="shared" si="50"/>
        <v/>
      </c>
      <c r="FO8" s="217" t="str">
        <f t="shared" si="50"/>
        <v/>
      </c>
      <c r="FP8" s="217" t="str">
        <f t="shared" si="50"/>
        <v/>
      </c>
      <c r="FQ8" s="217" t="str">
        <f t="shared" si="50"/>
        <v/>
      </c>
      <c r="FR8" s="217" t="str">
        <f t="shared" si="50"/>
        <v/>
      </c>
      <c r="FS8" s="217" t="str">
        <f t="shared" si="50"/>
        <v/>
      </c>
      <c r="FT8" s="217" t="str">
        <f t="shared" si="50"/>
        <v/>
      </c>
      <c r="FU8" s="217" t="str">
        <f t="shared" si="50"/>
        <v/>
      </c>
      <c r="FV8" s="217" t="str">
        <f t="shared" si="50"/>
        <v/>
      </c>
      <c r="FW8" s="217" t="str">
        <f t="shared" si="50"/>
        <v/>
      </c>
      <c r="FX8" s="218" t="str">
        <f t="shared" si="50"/>
        <v/>
      </c>
      <c r="FY8" s="218" t="str">
        <f t="shared" si="50"/>
        <v/>
      </c>
      <c r="FZ8" s="218" t="str">
        <f t="shared" si="50"/>
        <v/>
      </c>
      <c r="GA8" s="218" t="str">
        <f t="shared" si="50"/>
        <v/>
      </c>
      <c r="GB8" s="218" t="str">
        <f t="shared" si="50"/>
        <v/>
      </c>
      <c r="GC8" s="218" t="str">
        <f t="shared" si="50"/>
        <v/>
      </c>
      <c r="GD8" s="218" t="str">
        <f t="shared" si="50"/>
        <v/>
      </c>
      <c r="GE8" s="218" t="str">
        <f t="shared" si="50"/>
        <v/>
      </c>
      <c r="GF8" s="219" t="str">
        <f t="shared" si="50"/>
        <v/>
      </c>
      <c r="GG8" s="48">
        <f t="shared" si="25"/>
        <v>0</v>
      </c>
      <c r="GH8" s="216" t="str">
        <f t="shared" ref="GH8:HA8" si="51">IF(E8="P",E40,"")</f>
        <v/>
      </c>
      <c r="GI8" s="217" t="str">
        <f t="shared" si="51"/>
        <v/>
      </c>
      <c r="GJ8" s="217" t="str">
        <f t="shared" si="51"/>
        <v/>
      </c>
      <c r="GK8" s="217" t="str">
        <f t="shared" si="51"/>
        <v/>
      </c>
      <c r="GL8" s="217" t="str">
        <f t="shared" si="51"/>
        <v/>
      </c>
      <c r="GM8" s="217" t="str">
        <f t="shared" si="51"/>
        <v/>
      </c>
      <c r="GN8" s="217" t="str">
        <f t="shared" si="51"/>
        <v/>
      </c>
      <c r="GO8" s="217" t="str">
        <f t="shared" si="51"/>
        <v/>
      </c>
      <c r="GP8" s="217" t="str">
        <f t="shared" si="51"/>
        <v/>
      </c>
      <c r="GQ8" s="217" t="str">
        <f t="shared" si="51"/>
        <v/>
      </c>
      <c r="GR8" s="217" t="str">
        <f t="shared" si="51"/>
        <v/>
      </c>
      <c r="GS8" s="218" t="str">
        <f t="shared" si="51"/>
        <v/>
      </c>
      <c r="GT8" s="218" t="str">
        <f t="shared" si="51"/>
        <v/>
      </c>
      <c r="GU8" s="218" t="str">
        <f t="shared" si="51"/>
        <v/>
      </c>
      <c r="GV8" s="218" t="str">
        <f t="shared" si="51"/>
        <v/>
      </c>
      <c r="GW8" s="218" t="str">
        <f t="shared" si="51"/>
        <v/>
      </c>
      <c r="GX8" s="218" t="str">
        <f t="shared" si="51"/>
        <v/>
      </c>
      <c r="GY8" s="218" t="str">
        <f t="shared" si="51"/>
        <v/>
      </c>
      <c r="GZ8" s="218" t="str">
        <f t="shared" si="51"/>
        <v/>
      </c>
      <c r="HA8" s="219" t="str">
        <f t="shared" si="51"/>
        <v/>
      </c>
      <c r="HB8" s="48">
        <f t="shared" si="27"/>
        <v>0</v>
      </c>
    </row>
    <row r="9" spans="1:210" s="215" customFormat="1" ht="21.75" customHeight="1" thickBot="1">
      <c r="A9" s="214">
        <f ca="1">('Game Summary'!B9)</f>
        <v>63</v>
      </c>
      <c r="B9" s="293" t="str">
        <f ca="1">('Game Summary'!C9)</f>
        <v>BATTLE AXE</v>
      </c>
      <c r="C9" s="281"/>
      <c r="D9" s="282"/>
      <c r="E9" s="507"/>
      <c r="F9" s="508"/>
      <c r="G9" s="508"/>
      <c r="H9" s="508"/>
      <c r="I9" s="508"/>
      <c r="J9" s="508"/>
      <c r="K9" s="508"/>
      <c r="L9" s="508"/>
      <c r="M9" s="508"/>
      <c r="N9" s="508"/>
      <c r="O9" s="508"/>
      <c r="P9" s="508"/>
      <c r="Q9" s="509"/>
      <c r="R9" s="509"/>
      <c r="S9" s="509"/>
      <c r="T9" s="509"/>
      <c r="U9" s="509"/>
      <c r="V9" s="509"/>
      <c r="W9" s="509"/>
      <c r="X9" s="510"/>
      <c r="Z9" s="216" t="str">
        <f t="shared" ref="Z9:AS9" si="52">IF(E9="J",E20,"")</f>
        <v/>
      </c>
      <c r="AA9" s="217" t="str">
        <f t="shared" si="52"/>
        <v/>
      </c>
      <c r="AB9" s="217" t="str">
        <f t="shared" si="52"/>
        <v/>
      </c>
      <c r="AC9" s="217" t="str">
        <f t="shared" si="52"/>
        <v/>
      </c>
      <c r="AD9" s="217" t="str">
        <f t="shared" si="52"/>
        <v/>
      </c>
      <c r="AE9" s="217" t="str">
        <f t="shared" si="52"/>
        <v/>
      </c>
      <c r="AF9" s="217" t="str">
        <f t="shared" si="52"/>
        <v/>
      </c>
      <c r="AG9" s="217" t="str">
        <f t="shared" si="52"/>
        <v/>
      </c>
      <c r="AH9" s="217" t="str">
        <f t="shared" si="52"/>
        <v/>
      </c>
      <c r="AI9" s="217" t="str">
        <f t="shared" si="52"/>
        <v/>
      </c>
      <c r="AJ9" s="217" t="str">
        <f t="shared" si="52"/>
        <v/>
      </c>
      <c r="AK9" s="218" t="str">
        <f t="shared" si="52"/>
        <v/>
      </c>
      <c r="AL9" s="218" t="str">
        <f t="shared" si="52"/>
        <v/>
      </c>
      <c r="AM9" s="218" t="str">
        <f t="shared" si="52"/>
        <v/>
      </c>
      <c r="AN9" s="218" t="str">
        <f t="shared" si="52"/>
        <v/>
      </c>
      <c r="AO9" s="218" t="str">
        <f t="shared" si="52"/>
        <v/>
      </c>
      <c r="AP9" s="218" t="str">
        <f t="shared" si="52"/>
        <v/>
      </c>
      <c r="AQ9" s="218" t="str">
        <f t="shared" si="52"/>
        <v/>
      </c>
      <c r="AR9" s="218" t="str">
        <f t="shared" si="52"/>
        <v/>
      </c>
      <c r="AS9" s="219" t="str">
        <f t="shared" si="52"/>
        <v/>
      </c>
      <c r="AT9" s="48">
        <f t="shared" si="1"/>
        <v>0</v>
      </c>
      <c r="AU9" s="216" t="str">
        <f t="shared" ref="AU9:BN9" si="53">IF(E9="LJ",E20,"")</f>
        <v/>
      </c>
      <c r="AV9" s="217" t="str">
        <f t="shared" si="53"/>
        <v/>
      </c>
      <c r="AW9" s="217" t="str">
        <f t="shared" si="53"/>
        <v/>
      </c>
      <c r="AX9" s="217" t="str">
        <f t="shared" si="53"/>
        <v/>
      </c>
      <c r="AY9" s="217" t="str">
        <f t="shared" si="53"/>
        <v/>
      </c>
      <c r="AZ9" s="217" t="str">
        <f t="shared" si="53"/>
        <v/>
      </c>
      <c r="BA9" s="217" t="str">
        <f t="shared" si="53"/>
        <v/>
      </c>
      <c r="BB9" s="217" t="str">
        <f t="shared" si="53"/>
        <v/>
      </c>
      <c r="BC9" s="217" t="str">
        <f t="shared" si="53"/>
        <v/>
      </c>
      <c r="BD9" s="217" t="str">
        <f t="shared" si="53"/>
        <v/>
      </c>
      <c r="BE9" s="217" t="str">
        <f t="shared" si="53"/>
        <v/>
      </c>
      <c r="BF9" s="217" t="str">
        <f t="shared" si="53"/>
        <v/>
      </c>
      <c r="BG9" s="217" t="str">
        <f t="shared" si="53"/>
        <v/>
      </c>
      <c r="BH9" s="217" t="str">
        <f t="shared" si="53"/>
        <v/>
      </c>
      <c r="BI9" s="217" t="str">
        <f t="shared" si="53"/>
        <v/>
      </c>
      <c r="BJ9" s="217" t="str">
        <f t="shared" si="53"/>
        <v/>
      </c>
      <c r="BK9" s="217" t="str">
        <f t="shared" si="53"/>
        <v/>
      </c>
      <c r="BL9" s="217" t="str">
        <f t="shared" si="53"/>
        <v/>
      </c>
      <c r="BM9" s="217" t="str">
        <f t="shared" si="53"/>
        <v/>
      </c>
      <c r="BN9" s="220" t="str">
        <f t="shared" si="53"/>
        <v/>
      </c>
      <c r="BO9" s="48">
        <f t="shared" si="3"/>
        <v>0</v>
      </c>
      <c r="BP9" s="216" t="str">
        <f t="shared" ref="BP9:CI9" si="54">IF(E9="B",E20,"")</f>
        <v/>
      </c>
      <c r="BQ9" s="217" t="str">
        <f t="shared" si="54"/>
        <v/>
      </c>
      <c r="BR9" s="217" t="str">
        <f t="shared" si="54"/>
        <v/>
      </c>
      <c r="BS9" s="217" t="str">
        <f t="shared" si="54"/>
        <v/>
      </c>
      <c r="BT9" s="217" t="str">
        <f t="shared" si="54"/>
        <v/>
      </c>
      <c r="BU9" s="217" t="str">
        <f t="shared" si="54"/>
        <v/>
      </c>
      <c r="BV9" s="217" t="str">
        <f t="shared" si="54"/>
        <v/>
      </c>
      <c r="BW9" s="217" t="str">
        <f t="shared" si="54"/>
        <v/>
      </c>
      <c r="BX9" s="217" t="str">
        <f t="shared" si="54"/>
        <v/>
      </c>
      <c r="BY9" s="217" t="str">
        <f t="shared" si="54"/>
        <v/>
      </c>
      <c r="BZ9" s="217" t="str">
        <f t="shared" si="54"/>
        <v/>
      </c>
      <c r="CA9" s="218" t="str">
        <f t="shared" si="54"/>
        <v/>
      </c>
      <c r="CB9" s="218" t="str">
        <f t="shared" si="54"/>
        <v/>
      </c>
      <c r="CC9" s="218" t="str">
        <f t="shared" si="54"/>
        <v/>
      </c>
      <c r="CD9" s="218" t="str">
        <f t="shared" si="54"/>
        <v/>
      </c>
      <c r="CE9" s="218" t="str">
        <f t="shared" si="54"/>
        <v/>
      </c>
      <c r="CF9" s="218" t="str">
        <f t="shared" si="54"/>
        <v/>
      </c>
      <c r="CG9" s="218" t="str">
        <f t="shared" si="54"/>
        <v/>
      </c>
      <c r="CH9" s="218" t="str">
        <f t="shared" si="54"/>
        <v/>
      </c>
      <c r="CI9" s="219" t="str">
        <f t="shared" si="54"/>
        <v/>
      </c>
      <c r="CJ9" s="48">
        <f t="shared" si="5"/>
        <v>0</v>
      </c>
      <c r="CK9" s="216" t="str">
        <f t="shared" ref="CK9:DD9" si="55">IF(E9="P",E20,"")</f>
        <v/>
      </c>
      <c r="CL9" s="217" t="str">
        <f t="shared" si="55"/>
        <v/>
      </c>
      <c r="CM9" s="217" t="str">
        <f t="shared" si="55"/>
        <v/>
      </c>
      <c r="CN9" s="217" t="str">
        <f t="shared" si="55"/>
        <v/>
      </c>
      <c r="CO9" s="217" t="str">
        <f t="shared" si="55"/>
        <v/>
      </c>
      <c r="CP9" s="217" t="str">
        <f t="shared" si="55"/>
        <v/>
      </c>
      <c r="CQ9" s="217" t="str">
        <f t="shared" si="55"/>
        <v/>
      </c>
      <c r="CR9" s="217" t="str">
        <f t="shared" si="55"/>
        <v/>
      </c>
      <c r="CS9" s="217" t="str">
        <f t="shared" si="55"/>
        <v/>
      </c>
      <c r="CT9" s="217" t="str">
        <f t="shared" si="55"/>
        <v/>
      </c>
      <c r="CU9" s="217" t="str">
        <f t="shared" si="55"/>
        <v/>
      </c>
      <c r="CV9" s="217" t="str">
        <f t="shared" si="55"/>
        <v/>
      </c>
      <c r="CW9" s="217" t="str">
        <f t="shared" si="55"/>
        <v/>
      </c>
      <c r="CX9" s="217" t="str">
        <f t="shared" si="55"/>
        <v/>
      </c>
      <c r="CY9" s="217" t="str">
        <f t="shared" si="55"/>
        <v/>
      </c>
      <c r="CZ9" s="217" t="str">
        <f t="shared" si="55"/>
        <v/>
      </c>
      <c r="DA9" s="217" t="str">
        <f t="shared" si="55"/>
        <v/>
      </c>
      <c r="DB9" s="217" t="str">
        <f t="shared" si="55"/>
        <v/>
      </c>
      <c r="DC9" s="217" t="str">
        <f t="shared" si="55"/>
        <v/>
      </c>
      <c r="DD9" s="219" t="str">
        <f t="shared" si="55"/>
        <v/>
      </c>
      <c r="DE9" s="48">
        <f t="shared" si="7"/>
        <v>0</v>
      </c>
      <c r="DG9" s="230">
        <f t="shared" si="8"/>
        <v>0</v>
      </c>
      <c r="DH9" s="218">
        <f t="shared" si="9"/>
        <v>0</v>
      </c>
      <c r="DI9" s="218">
        <f t="shared" si="10"/>
        <v>0</v>
      </c>
      <c r="DJ9" s="231">
        <f t="shared" si="11"/>
        <v>0</v>
      </c>
      <c r="DK9" s="232">
        <f>(SUM(DG9:DI9)/COUNT(E19:X19))</f>
        <v>0</v>
      </c>
      <c r="DL9" s="230">
        <f t="shared" si="12"/>
        <v>0</v>
      </c>
      <c r="DM9" s="233" t="e">
        <f t="shared" si="13"/>
        <v>#DIV/0!</v>
      </c>
      <c r="DN9" s="234">
        <f t="shared" si="14"/>
        <v>0</v>
      </c>
      <c r="DO9" s="235" t="e">
        <f t="shared" si="15"/>
        <v>#DIV/0!</v>
      </c>
      <c r="DP9" s="48">
        <f t="shared" si="16"/>
        <v>0</v>
      </c>
      <c r="DQ9" s="48">
        <f t="shared" si="17"/>
        <v>0</v>
      </c>
      <c r="DR9" s="48">
        <f t="shared" si="18"/>
        <v>0</v>
      </c>
      <c r="DS9" s="48" t="e">
        <f>SUM((DQ9/DJ9)-(D2))</f>
        <v>#DIV/0!</v>
      </c>
      <c r="DT9" s="48" t="e">
        <f>SUM((DR9/DJ9)-(D22))</f>
        <v>#DIV/0!</v>
      </c>
      <c r="DU9" s="236" t="e">
        <f t="shared" si="19"/>
        <v>#DIV/0!</v>
      </c>
      <c r="DW9" s="216" t="str">
        <f>IF(E9="J",SUM((E20)-(E40)),"")</f>
        <v/>
      </c>
      <c r="DX9" s="217" t="str">
        <f t="shared" ref="DX9:EP9" si="56">IF(F9="J",SUM((F20)-(F40)),"")</f>
        <v/>
      </c>
      <c r="DY9" s="217" t="str">
        <f t="shared" si="56"/>
        <v/>
      </c>
      <c r="DZ9" s="217" t="str">
        <f t="shared" si="56"/>
        <v/>
      </c>
      <c r="EA9" s="217" t="str">
        <f t="shared" si="56"/>
        <v/>
      </c>
      <c r="EB9" s="217" t="str">
        <f t="shared" si="56"/>
        <v/>
      </c>
      <c r="EC9" s="217" t="str">
        <f t="shared" si="56"/>
        <v/>
      </c>
      <c r="ED9" s="217" t="str">
        <f t="shared" si="56"/>
        <v/>
      </c>
      <c r="EE9" s="217" t="str">
        <f t="shared" si="56"/>
        <v/>
      </c>
      <c r="EF9" s="217" t="str">
        <f t="shared" si="56"/>
        <v/>
      </c>
      <c r="EG9" s="217" t="str">
        <f t="shared" si="56"/>
        <v/>
      </c>
      <c r="EH9" s="217" t="str">
        <f t="shared" si="56"/>
        <v/>
      </c>
      <c r="EI9" s="217" t="str">
        <f t="shared" si="56"/>
        <v/>
      </c>
      <c r="EJ9" s="217" t="str">
        <f t="shared" si="56"/>
        <v/>
      </c>
      <c r="EK9" s="217" t="str">
        <f t="shared" si="56"/>
        <v/>
      </c>
      <c r="EL9" s="217" t="str">
        <f t="shared" si="56"/>
        <v/>
      </c>
      <c r="EM9" s="217" t="str">
        <f t="shared" si="56"/>
        <v/>
      </c>
      <c r="EN9" s="217" t="str">
        <f t="shared" si="56"/>
        <v/>
      </c>
      <c r="EO9" s="217" t="str">
        <f t="shared" si="56"/>
        <v/>
      </c>
      <c r="EP9" s="220" t="str">
        <f t="shared" si="56"/>
        <v/>
      </c>
      <c r="EQ9" s="48">
        <f t="shared" si="21"/>
        <v>0</v>
      </c>
      <c r="ER9" s="216" t="str">
        <f>IF(E9="LJ",SUM((E20)-(E40)),"")</f>
        <v/>
      </c>
      <c r="ES9" s="217" t="str">
        <f t="shared" ref="ES9:FK9" si="57">IF(F9="LJ",SUM((F20)-(F40)),"")</f>
        <v/>
      </c>
      <c r="ET9" s="217" t="str">
        <f t="shared" si="57"/>
        <v/>
      </c>
      <c r="EU9" s="217" t="str">
        <f t="shared" si="57"/>
        <v/>
      </c>
      <c r="EV9" s="217" t="str">
        <f t="shared" si="57"/>
        <v/>
      </c>
      <c r="EW9" s="217" t="str">
        <f t="shared" si="57"/>
        <v/>
      </c>
      <c r="EX9" s="217" t="str">
        <f t="shared" si="57"/>
        <v/>
      </c>
      <c r="EY9" s="217" t="str">
        <f t="shared" si="57"/>
        <v/>
      </c>
      <c r="EZ9" s="217" t="str">
        <f t="shared" si="57"/>
        <v/>
      </c>
      <c r="FA9" s="217" t="str">
        <f t="shared" si="57"/>
        <v/>
      </c>
      <c r="FB9" s="217" t="str">
        <f t="shared" si="57"/>
        <v/>
      </c>
      <c r="FC9" s="217" t="str">
        <f t="shared" si="57"/>
        <v/>
      </c>
      <c r="FD9" s="217" t="str">
        <f t="shared" si="57"/>
        <v/>
      </c>
      <c r="FE9" s="217" t="str">
        <f t="shared" si="57"/>
        <v/>
      </c>
      <c r="FF9" s="217" t="str">
        <f t="shared" si="57"/>
        <v/>
      </c>
      <c r="FG9" s="217" t="str">
        <f t="shared" si="57"/>
        <v/>
      </c>
      <c r="FH9" s="217" t="str">
        <f t="shared" si="57"/>
        <v/>
      </c>
      <c r="FI9" s="217" t="str">
        <f t="shared" si="57"/>
        <v/>
      </c>
      <c r="FJ9" s="217" t="str">
        <f t="shared" si="57"/>
        <v/>
      </c>
      <c r="FK9" s="220" t="str">
        <f t="shared" si="57"/>
        <v/>
      </c>
      <c r="FL9" s="48">
        <f t="shared" si="23"/>
        <v>0</v>
      </c>
      <c r="FM9" s="216" t="str">
        <f t="shared" ref="FM9:GF9" si="58">IF(E9="B",E40,"")</f>
        <v/>
      </c>
      <c r="FN9" s="217" t="str">
        <f t="shared" si="58"/>
        <v/>
      </c>
      <c r="FO9" s="217" t="str">
        <f t="shared" si="58"/>
        <v/>
      </c>
      <c r="FP9" s="217" t="str">
        <f t="shared" si="58"/>
        <v/>
      </c>
      <c r="FQ9" s="217" t="str">
        <f t="shared" si="58"/>
        <v/>
      </c>
      <c r="FR9" s="217" t="str">
        <f t="shared" si="58"/>
        <v/>
      </c>
      <c r="FS9" s="217" t="str">
        <f t="shared" si="58"/>
        <v/>
      </c>
      <c r="FT9" s="217" t="str">
        <f t="shared" si="58"/>
        <v/>
      </c>
      <c r="FU9" s="217" t="str">
        <f t="shared" si="58"/>
        <v/>
      </c>
      <c r="FV9" s="217" t="str">
        <f t="shared" si="58"/>
        <v/>
      </c>
      <c r="FW9" s="217" t="str">
        <f t="shared" si="58"/>
        <v/>
      </c>
      <c r="FX9" s="218" t="str">
        <f t="shared" si="58"/>
        <v/>
      </c>
      <c r="FY9" s="218" t="str">
        <f t="shared" si="58"/>
        <v/>
      </c>
      <c r="FZ9" s="218" t="str">
        <f t="shared" si="58"/>
        <v/>
      </c>
      <c r="GA9" s="218" t="str">
        <f t="shared" si="58"/>
        <v/>
      </c>
      <c r="GB9" s="218" t="str">
        <f t="shared" si="58"/>
        <v/>
      </c>
      <c r="GC9" s="218" t="str">
        <f t="shared" si="58"/>
        <v/>
      </c>
      <c r="GD9" s="218" t="str">
        <f t="shared" si="58"/>
        <v/>
      </c>
      <c r="GE9" s="218" t="str">
        <f t="shared" si="58"/>
        <v/>
      </c>
      <c r="GF9" s="219" t="str">
        <f t="shared" si="58"/>
        <v/>
      </c>
      <c r="GG9" s="48">
        <f t="shared" si="25"/>
        <v>0</v>
      </c>
      <c r="GH9" s="216" t="str">
        <f t="shared" ref="GH9:HA9" si="59">IF(E9="P",E40,"")</f>
        <v/>
      </c>
      <c r="GI9" s="217" t="str">
        <f t="shared" si="59"/>
        <v/>
      </c>
      <c r="GJ9" s="217" t="str">
        <f t="shared" si="59"/>
        <v/>
      </c>
      <c r="GK9" s="217" t="str">
        <f t="shared" si="59"/>
        <v/>
      </c>
      <c r="GL9" s="217" t="str">
        <f t="shared" si="59"/>
        <v/>
      </c>
      <c r="GM9" s="217" t="str">
        <f t="shared" si="59"/>
        <v/>
      </c>
      <c r="GN9" s="217" t="str">
        <f t="shared" si="59"/>
        <v/>
      </c>
      <c r="GO9" s="217" t="str">
        <f t="shared" si="59"/>
        <v/>
      </c>
      <c r="GP9" s="217" t="str">
        <f t="shared" si="59"/>
        <v/>
      </c>
      <c r="GQ9" s="217" t="str">
        <f t="shared" si="59"/>
        <v/>
      </c>
      <c r="GR9" s="217" t="str">
        <f t="shared" si="59"/>
        <v/>
      </c>
      <c r="GS9" s="218" t="str">
        <f t="shared" si="59"/>
        <v/>
      </c>
      <c r="GT9" s="218" t="str">
        <f t="shared" si="59"/>
        <v/>
      </c>
      <c r="GU9" s="218" t="str">
        <f t="shared" si="59"/>
        <v/>
      </c>
      <c r="GV9" s="218" t="str">
        <f t="shared" si="59"/>
        <v/>
      </c>
      <c r="GW9" s="218" t="str">
        <f t="shared" si="59"/>
        <v/>
      </c>
      <c r="GX9" s="218" t="str">
        <f t="shared" si="59"/>
        <v/>
      </c>
      <c r="GY9" s="218" t="str">
        <f t="shared" si="59"/>
        <v/>
      </c>
      <c r="GZ9" s="218" t="str">
        <f t="shared" si="59"/>
        <v/>
      </c>
      <c r="HA9" s="219" t="str">
        <f t="shared" si="59"/>
        <v/>
      </c>
      <c r="HB9" s="48">
        <f t="shared" si="27"/>
        <v>0</v>
      </c>
    </row>
    <row r="10" spans="1:210" s="215" customFormat="1" ht="21.75" customHeight="1" thickBot="1">
      <c r="A10" s="214">
        <f ca="1">('Game Summary'!B10)</f>
        <v>86</v>
      </c>
      <c r="B10" s="293" t="str">
        <f ca="1">('Game Summary'!C10)</f>
        <v>BERRETTA BRASS</v>
      </c>
      <c r="C10" s="281"/>
      <c r="D10" s="282"/>
      <c r="E10" s="507"/>
      <c r="F10" s="508"/>
      <c r="G10" s="508"/>
      <c r="H10" s="508"/>
      <c r="I10" s="508"/>
      <c r="J10" s="508"/>
      <c r="K10" s="508"/>
      <c r="L10" s="508"/>
      <c r="M10" s="508"/>
      <c r="N10" s="508"/>
      <c r="O10" s="508"/>
      <c r="P10" s="508"/>
      <c r="Q10" s="509"/>
      <c r="R10" s="509"/>
      <c r="S10" s="509"/>
      <c r="T10" s="509"/>
      <c r="U10" s="509"/>
      <c r="V10" s="509"/>
      <c r="W10" s="509"/>
      <c r="X10" s="510"/>
      <c r="Z10" s="216" t="str">
        <f t="shared" ref="Z10:AS10" si="60">IF(E10="J",E20,"")</f>
        <v/>
      </c>
      <c r="AA10" s="217" t="str">
        <f t="shared" si="60"/>
        <v/>
      </c>
      <c r="AB10" s="217" t="str">
        <f t="shared" si="60"/>
        <v/>
      </c>
      <c r="AC10" s="217" t="str">
        <f t="shared" si="60"/>
        <v/>
      </c>
      <c r="AD10" s="217" t="str">
        <f t="shared" si="60"/>
        <v/>
      </c>
      <c r="AE10" s="217" t="str">
        <f t="shared" si="60"/>
        <v/>
      </c>
      <c r="AF10" s="217" t="str">
        <f t="shared" si="60"/>
        <v/>
      </c>
      <c r="AG10" s="217" t="str">
        <f t="shared" si="60"/>
        <v/>
      </c>
      <c r="AH10" s="217" t="str">
        <f t="shared" si="60"/>
        <v/>
      </c>
      <c r="AI10" s="217" t="str">
        <f t="shared" si="60"/>
        <v/>
      </c>
      <c r="AJ10" s="217" t="str">
        <f t="shared" si="60"/>
        <v/>
      </c>
      <c r="AK10" s="218" t="str">
        <f t="shared" si="60"/>
        <v/>
      </c>
      <c r="AL10" s="218" t="str">
        <f t="shared" si="60"/>
        <v/>
      </c>
      <c r="AM10" s="218" t="str">
        <f t="shared" si="60"/>
        <v/>
      </c>
      <c r="AN10" s="218" t="str">
        <f t="shared" si="60"/>
        <v/>
      </c>
      <c r="AO10" s="218" t="str">
        <f t="shared" si="60"/>
        <v/>
      </c>
      <c r="AP10" s="218" t="str">
        <f t="shared" si="60"/>
        <v/>
      </c>
      <c r="AQ10" s="218" t="str">
        <f t="shared" si="60"/>
        <v/>
      </c>
      <c r="AR10" s="218" t="str">
        <f t="shared" si="60"/>
        <v/>
      </c>
      <c r="AS10" s="219" t="str">
        <f t="shared" si="60"/>
        <v/>
      </c>
      <c r="AT10" s="48">
        <f t="shared" si="1"/>
        <v>0</v>
      </c>
      <c r="AU10" s="216" t="str">
        <f t="shared" ref="AU10:BN10" si="61">IF(E10="LJ",E20,"")</f>
        <v/>
      </c>
      <c r="AV10" s="217" t="str">
        <f t="shared" si="61"/>
        <v/>
      </c>
      <c r="AW10" s="217" t="str">
        <f t="shared" si="61"/>
        <v/>
      </c>
      <c r="AX10" s="217" t="str">
        <f t="shared" si="61"/>
        <v/>
      </c>
      <c r="AY10" s="217" t="str">
        <f t="shared" si="61"/>
        <v/>
      </c>
      <c r="AZ10" s="217" t="str">
        <f t="shared" si="61"/>
        <v/>
      </c>
      <c r="BA10" s="217" t="str">
        <f t="shared" si="61"/>
        <v/>
      </c>
      <c r="BB10" s="217" t="str">
        <f t="shared" si="61"/>
        <v/>
      </c>
      <c r="BC10" s="217" t="str">
        <f t="shared" si="61"/>
        <v/>
      </c>
      <c r="BD10" s="217" t="str">
        <f t="shared" si="61"/>
        <v/>
      </c>
      <c r="BE10" s="217" t="str">
        <f t="shared" si="61"/>
        <v/>
      </c>
      <c r="BF10" s="217" t="str">
        <f t="shared" si="61"/>
        <v/>
      </c>
      <c r="BG10" s="217" t="str">
        <f t="shared" si="61"/>
        <v/>
      </c>
      <c r="BH10" s="217" t="str">
        <f t="shared" si="61"/>
        <v/>
      </c>
      <c r="BI10" s="217" t="str">
        <f t="shared" si="61"/>
        <v/>
      </c>
      <c r="BJ10" s="217" t="str">
        <f t="shared" si="61"/>
        <v/>
      </c>
      <c r="BK10" s="217" t="str">
        <f t="shared" si="61"/>
        <v/>
      </c>
      <c r="BL10" s="217" t="str">
        <f t="shared" si="61"/>
        <v/>
      </c>
      <c r="BM10" s="217" t="str">
        <f t="shared" si="61"/>
        <v/>
      </c>
      <c r="BN10" s="220" t="str">
        <f t="shared" si="61"/>
        <v/>
      </c>
      <c r="BO10" s="48">
        <f t="shared" si="3"/>
        <v>0</v>
      </c>
      <c r="BP10" s="216" t="str">
        <f t="shared" ref="BP10:CI10" si="62">IF(E10="B",E20,"")</f>
        <v/>
      </c>
      <c r="BQ10" s="217" t="str">
        <f t="shared" si="62"/>
        <v/>
      </c>
      <c r="BR10" s="217" t="str">
        <f t="shared" si="62"/>
        <v/>
      </c>
      <c r="BS10" s="217" t="str">
        <f t="shared" si="62"/>
        <v/>
      </c>
      <c r="BT10" s="217" t="str">
        <f t="shared" si="62"/>
        <v/>
      </c>
      <c r="BU10" s="217" t="str">
        <f t="shared" si="62"/>
        <v/>
      </c>
      <c r="BV10" s="217" t="str">
        <f t="shared" si="62"/>
        <v/>
      </c>
      <c r="BW10" s="217" t="str">
        <f t="shared" si="62"/>
        <v/>
      </c>
      <c r="BX10" s="217" t="str">
        <f t="shared" si="62"/>
        <v/>
      </c>
      <c r="BY10" s="217" t="str">
        <f t="shared" si="62"/>
        <v/>
      </c>
      <c r="BZ10" s="217" t="str">
        <f t="shared" si="62"/>
        <v/>
      </c>
      <c r="CA10" s="218" t="str">
        <f t="shared" si="62"/>
        <v/>
      </c>
      <c r="CB10" s="218" t="str">
        <f t="shared" si="62"/>
        <v/>
      </c>
      <c r="CC10" s="218" t="str">
        <f t="shared" si="62"/>
        <v/>
      </c>
      <c r="CD10" s="218" t="str">
        <f t="shared" si="62"/>
        <v/>
      </c>
      <c r="CE10" s="218" t="str">
        <f t="shared" si="62"/>
        <v/>
      </c>
      <c r="CF10" s="218" t="str">
        <f t="shared" si="62"/>
        <v/>
      </c>
      <c r="CG10" s="218" t="str">
        <f t="shared" si="62"/>
        <v/>
      </c>
      <c r="CH10" s="218" t="str">
        <f t="shared" si="62"/>
        <v/>
      </c>
      <c r="CI10" s="219" t="str">
        <f t="shared" si="62"/>
        <v/>
      </c>
      <c r="CJ10" s="48">
        <f t="shared" si="5"/>
        <v>0</v>
      </c>
      <c r="CK10" s="216" t="str">
        <f t="shared" ref="CK10:DD10" si="63">IF(E10="P",E20,"")</f>
        <v/>
      </c>
      <c r="CL10" s="217" t="str">
        <f t="shared" si="63"/>
        <v/>
      </c>
      <c r="CM10" s="217" t="str">
        <f t="shared" si="63"/>
        <v/>
      </c>
      <c r="CN10" s="217" t="str">
        <f t="shared" si="63"/>
        <v/>
      </c>
      <c r="CO10" s="217" t="str">
        <f t="shared" si="63"/>
        <v/>
      </c>
      <c r="CP10" s="217" t="str">
        <f t="shared" si="63"/>
        <v/>
      </c>
      <c r="CQ10" s="217" t="str">
        <f t="shared" si="63"/>
        <v/>
      </c>
      <c r="CR10" s="217" t="str">
        <f t="shared" si="63"/>
        <v/>
      </c>
      <c r="CS10" s="217" t="str">
        <f t="shared" si="63"/>
        <v/>
      </c>
      <c r="CT10" s="217" t="str">
        <f t="shared" si="63"/>
        <v/>
      </c>
      <c r="CU10" s="217" t="str">
        <f t="shared" si="63"/>
        <v/>
      </c>
      <c r="CV10" s="217" t="str">
        <f t="shared" si="63"/>
        <v/>
      </c>
      <c r="CW10" s="217" t="str">
        <f t="shared" si="63"/>
        <v/>
      </c>
      <c r="CX10" s="217" t="str">
        <f t="shared" si="63"/>
        <v/>
      </c>
      <c r="CY10" s="217" t="str">
        <f t="shared" si="63"/>
        <v/>
      </c>
      <c r="CZ10" s="217" t="str">
        <f t="shared" si="63"/>
        <v/>
      </c>
      <c r="DA10" s="217" t="str">
        <f t="shared" si="63"/>
        <v/>
      </c>
      <c r="DB10" s="217" t="str">
        <f t="shared" si="63"/>
        <v/>
      </c>
      <c r="DC10" s="217" t="str">
        <f t="shared" si="63"/>
        <v/>
      </c>
      <c r="DD10" s="219" t="str">
        <f t="shared" si="63"/>
        <v/>
      </c>
      <c r="DE10" s="48">
        <f t="shared" si="7"/>
        <v>0</v>
      </c>
      <c r="DG10" s="230">
        <f t="shared" si="8"/>
        <v>0</v>
      </c>
      <c r="DH10" s="218">
        <f t="shared" si="9"/>
        <v>0</v>
      </c>
      <c r="DI10" s="218">
        <f t="shared" si="10"/>
        <v>0</v>
      </c>
      <c r="DJ10" s="231">
        <f t="shared" si="11"/>
        <v>0</v>
      </c>
      <c r="DK10" s="232">
        <f>(SUM(DG10:DI10)/COUNT(E19:X19))</f>
        <v>0</v>
      </c>
      <c r="DL10" s="230">
        <f t="shared" si="12"/>
        <v>0</v>
      </c>
      <c r="DM10" s="233" t="e">
        <f t="shared" si="13"/>
        <v>#DIV/0!</v>
      </c>
      <c r="DN10" s="234">
        <f t="shared" si="14"/>
        <v>0</v>
      </c>
      <c r="DO10" s="235" t="e">
        <f t="shared" si="15"/>
        <v>#DIV/0!</v>
      </c>
      <c r="DP10" s="48">
        <f t="shared" si="16"/>
        <v>0</v>
      </c>
      <c r="DQ10" s="48">
        <f t="shared" si="17"/>
        <v>0</v>
      </c>
      <c r="DR10" s="48">
        <f t="shared" si="18"/>
        <v>0</v>
      </c>
      <c r="DS10" s="48" t="e">
        <f>SUM((DQ10/DJ10)-(D2))</f>
        <v>#DIV/0!</v>
      </c>
      <c r="DT10" s="48" t="e">
        <f>SUM((DR10/DJ10)-(D22))</f>
        <v>#DIV/0!</v>
      </c>
      <c r="DU10" s="236" t="e">
        <f t="shared" si="19"/>
        <v>#DIV/0!</v>
      </c>
      <c r="DW10" s="216" t="str">
        <f>IF(E10="J",SUM((E20)-(E40)),"")</f>
        <v/>
      </c>
      <c r="DX10" s="217" t="str">
        <f t="shared" ref="DX10:EP10" si="64">IF(F10="J",SUM((F20)-(F40)),"")</f>
        <v/>
      </c>
      <c r="DY10" s="217" t="str">
        <f t="shared" si="64"/>
        <v/>
      </c>
      <c r="DZ10" s="217" t="str">
        <f t="shared" si="64"/>
        <v/>
      </c>
      <c r="EA10" s="217" t="str">
        <f t="shared" si="64"/>
        <v/>
      </c>
      <c r="EB10" s="217" t="str">
        <f t="shared" si="64"/>
        <v/>
      </c>
      <c r="EC10" s="217" t="str">
        <f t="shared" si="64"/>
        <v/>
      </c>
      <c r="ED10" s="217" t="str">
        <f t="shared" si="64"/>
        <v/>
      </c>
      <c r="EE10" s="217" t="str">
        <f t="shared" si="64"/>
        <v/>
      </c>
      <c r="EF10" s="217" t="str">
        <f t="shared" si="64"/>
        <v/>
      </c>
      <c r="EG10" s="217" t="str">
        <f t="shared" si="64"/>
        <v/>
      </c>
      <c r="EH10" s="217" t="str">
        <f t="shared" si="64"/>
        <v/>
      </c>
      <c r="EI10" s="217" t="str">
        <f t="shared" si="64"/>
        <v/>
      </c>
      <c r="EJ10" s="217" t="str">
        <f t="shared" si="64"/>
        <v/>
      </c>
      <c r="EK10" s="217" t="str">
        <f t="shared" si="64"/>
        <v/>
      </c>
      <c r="EL10" s="217" t="str">
        <f t="shared" si="64"/>
        <v/>
      </c>
      <c r="EM10" s="217" t="str">
        <f t="shared" si="64"/>
        <v/>
      </c>
      <c r="EN10" s="217" t="str">
        <f t="shared" si="64"/>
        <v/>
      </c>
      <c r="EO10" s="217" t="str">
        <f t="shared" si="64"/>
        <v/>
      </c>
      <c r="EP10" s="220" t="str">
        <f t="shared" si="64"/>
        <v/>
      </c>
      <c r="EQ10" s="48">
        <f t="shared" si="21"/>
        <v>0</v>
      </c>
      <c r="ER10" s="216" t="str">
        <f>IF(E10="LJ",SUM((E20)-(E40)),"")</f>
        <v/>
      </c>
      <c r="ES10" s="217" t="str">
        <f t="shared" ref="ES10:FK10" si="65">IF(F10="LJ",SUM((F20)-(F40)),"")</f>
        <v/>
      </c>
      <c r="ET10" s="217" t="str">
        <f t="shared" si="65"/>
        <v/>
      </c>
      <c r="EU10" s="217" t="str">
        <f t="shared" si="65"/>
        <v/>
      </c>
      <c r="EV10" s="217" t="str">
        <f t="shared" si="65"/>
        <v/>
      </c>
      <c r="EW10" s="217" t="str">
        <f t="shared" si="65"/>
        <v/>
      </c>
      <c r="EX10" s="217" t="str">
        <f t="shared" si="65"/>
        <v/>
      </c>
      <c r="EY10" s="217" t="str">
        <f t="shared" si="65"/>
        <v/>
      </c>
      <c r="EZ10" s="217" t="str">
        <f t="shared" si="65"/>
        <v/>
      </c>
      <c r="FA10" s="217" t="str">
        <f t="shared" si="65"/>
        <v/>
      </c>
      <c r="FB10" s="217" t="str">
        <f t="shared" si="65"/>
        <v/>
      </c>
      <c r="FC10" s="217" t="str">
        <f t="shared" si="65"/>
        <v/>
      </c>
      <c r="FD10" s="217" t="str">
        <f t="shared" si="65"/>
        <v/>
      </c>
      <c r="FE10" s="217" t="str">
        <f t="shared" si="65"/>
        <v/>
      </c>
      <c r="FF10" s="217" t="str">
        <f t="shared" si="65"/>
        <v/>
      </c>
      <c r="FG10" s="217" t="str">
        <f t="shared" si="65"/>
        <v/>
      </c>
      <c r="FH10" s="217" t="str">
        <f t="shared" si="65"/>
        <v/>
      </c>
      <c r="FI10" s="217" t="str">
        <f t="shared" si="65"/>
        <v/>
      </c>
      <c r="FJ10" s="217" t="str">
        <f t="shared" si="65"/>
        <v/>
      </c>
      <c r="FK10" s="220" t="str">
        <f t="shared" si="65"/>
        <v/>
      </c>
      <c r="FL10" s="48">
        <f t="shared" si="23"/>
        <v>0</v>
      </c>
      <c r="FM10" s="216" t="str">
        <f t="shared" ref="FM10:GF10" si="66">IF(E10="B",E40,"")</f>
        <v/>
      </c>
      <c r="FN10" s="217" t="str">
        <f t="shared" si="66"/>
        <v/>
      </c>
      <c r="FO10" s="217" t="str">
        <f t="shared" si="66"/>
        <v/>
      </c>
      <c r="FP10" s="217" t="str">
        <f t="shared" si="66"/>
        <v/>
      </c>
      <c r="FQ10" s="217" t="str">
        <f t="shared" si="66"/>
        <v/>
      </c>
      <c r="FR10" s="217" t="str">
        <f t="shared" si="66"/>
        <v/>
      </c>
      <c r="FS10" s="217" t="str">
        <f t="shared" si="66"/>
        <v/>
      </c>
      <c r="FT10" s="217" t="str">
        <f t="shared" si="66"/>
        <v/>
      </c>
      <c r="FU10" s="217" t="str">
        <f t="shared" si="66"/>
        <v/>
      </c>
      <c r="FV10" s="217" t="str">
        <f t="shared" si="66"/>
        <v/>
      </c>
      <c r="FW10" s="217" t="str">
        <f t="shared" si="66"/>
        <v/>
      </c>
      <c r="FX10" s="218" t="str">
        <f t="shared" si="66"/>
        <v/>
      </c>
      <c r="FY10" s="218" t="str">
        <f t="shared" si="66"/>
        <v/>
      </c>
      <c r="FZ10" s="218" t="str">
        <f t="shared" si="66"/>
        <v/>
      </c>
      <c r="GA10" s="218" t="str">
        <f t="shared" si="66"/>
        <v/>
      </c>
      <c r="GB10" s="218" t="str">
        <f t="shared" si="66"/>
        <v/>
      </c>
      <c r="GC10" s="218" t="str">
        <f t="shared" si="66"/>
        <v/>
      </c>
      <c r="GD10" s="218" t="str">
        <f t="shared" si="66"/>
        <v/>
      </c>
      <c r="GE10" s="218" t="str">
        <f t="shared" si="66"/>
        <v/>
      </c>
      <c r="GF10" s="219" t="str">
        <f t="shared" si="66"/>
        <v/>
      </c>
      <c r="GG10" s="48">
        <f t="shared" si="25"/>
        <v>0</v>
      </c>
      <c r="GH10" s="216" t="str">
        <f t="shared" ref="GH10:HA10" si="67">IF(E10="P",E40,"")</f>
        <v/>
      </c>
      <c r="GI10" s="217" t="str">
        <f t="shared" si="67"/>
        <v/>
      </c>
      <c r="GJ10" s="217" t="str">
        <f t="shared" si="67"/>
        <v/>
      </c>
      <c r="GK10" s="217" t="str">
        <f t="shared" si="67"/>
        <v/>
      </c>
      <c r="GL10" s="217" t="str">
        <f t="shared" si="67"/>
        <v/>
      </c>
      <c r="GM10" s="217" t="str">
        <f t="shared" si="67"/>
        <v/>
      </c>
      <c r="GN10" s="217" t="str">
        <f t="shared" si="67"/>
        <v/>
      </c>
      <c r="GO10" s="217" t="str">
        <f t="shared" si="67"/>
        <v/>
      </c>
      <c r="GP10" s="217" t="str">
        <f t="shared" si="67"/>
        <v/>
      </c>
      <c r="GQ10" s="217" t="str">
        <f t="shared" si="67"/>
        <v/>
      </c>
      <c r="GR10" s="217" t="str">
        <f t="shared" si="67"/>
        <v/>
      </c>
      <c r="GS10" s="218" t="str">
        <f t="shared" si="67"/>
        <v/>
      </c>
      <c r="GT10" s="218" t="str">
        <f t="shared" si="67"/>
        <v/>
      </c>
      <c r="GU10" s="218" t="str">
        <f t="shared" si="67"/>
        <v/>
      </c>
      <c r="GV10" s="218" t="str">
        <f t="shared" si="67"/>
        <v/>
      </c>
      <c r="GW10" s="218" t="str">
        <f t="shared" si="67"/>
        <v/>
      </c>
      <c r="GX10" s="218" t="str">
        <f t="shared" si="67"/>
        <v/>
      </c>
      <c r="GY10" s="218" t="str">
        <f t="shared" si="67"/>
        <v/>
      </c>
      <c r="GZ10" s="218" t="str">
        <f t="shared" si="67"/>
        <v/>
      </c>
      <c r="HA10" s="219" t="str">
        <f t="shared" si="67"/>
        <v/>
      </c>
      <c r="HB10" s="48">
        <f t="shared" si="27"/>
        <v>0</v>
      </c>
    </row>
    <row r="11" spans="1:210" s="215" customFormat="1" ht="21.75" customHeight="1" thickBot="1">
      <c r="A11" s="214">
        <f ca="1">('Game Summary'!B11)</f>
        <v>187</v>
      </c>
      <c r="B11" s="293" t="str">
        <f ca="1">('Game Summary'!C11)</f>
        <v>DELILAH DANGER</v>
      </c>
      <c r="C11" s="281"/>
      <c r="D11" s="282"/>
      <c r="E11" s="507"/>
      <c r="F11" s="508"/>
      <c r="G11" s="508"/>
      <c r="H11" s="508"/>
      <c r="I11" s="508"/>
      <c r="J11" s="508"/>
      <c r="K11" s="508"/>
      <c r="L11" s="508"/>
      <c r="M11" s="508"/>
      <c r="N11" s="508"/>
      <c r="O11" s="508"/>
      <c r="P11" s="508"/>
      <c r="Q11" s="509"/>
      <c r="R11" s="509"/>
      <c r="S11" s="509"/>
      <c r="T11" s="509"/>
      <c r="U11" s="509"/>
      <c r="V11" s="509"/>
      <c r="W11" s="509"/>
      <c r="X11" s="510"/>
      <c r="Z11" s="216" t="str">
        <f t="shared" ref="Z11:AS11" si="68">IF(E11="J",E20,"")</f>
        <v/>
      </c>
      <c r="AA11" s="217" t="str">
        <f t="shared" si="68"/>
        <v/>
      </c>
      <c r="AB11" s="217" t="str">
        <f t="shared" si="68"/>
        <v/>
      </c>
      <c r="AC11" s="217" t="str">
        <f t="shared" si="68"/>
        <v/>
      </c>
      <c r="AD11" s="217" t="str">
        <f t="shared" si="68"/>
        <v/>
      </c>
      <c r="AE11" s="217" t="str">
        <f t="shared" si="68"/>
        <v/>
      </c>
      <c r="AF11" s="217" t="str">
        <f t="shared" si="68"/>
        <v/>
      </c>
      <c r="AG11" s="217" t="str">
        <f t="shared" si="68"/>
        <v/>
      </c>
      <c r="AH11" s="217" t="str">
        <f t="shared" si="68"/>
        <v/>
      </c>
      <c r="AI11" s="217" t="str">
        <f t="shared" si="68"/>
        <v/>
      </c>
      <c r="AJ11" s="217" t="str">
        <f t="shared" si="68"/>
        <v/>
      </c>
      <c r="AK11" s="218" t="str">
        <f t="shared" si="68"/>
        <v/>
      </c>
      <c r="AL11" s="218" t="str">
        <f t="shared" si="68"/>
        <v/>
      </c>
      <c r="AM11" s="218" t="str">
        <f t="shared" si="68"/>
        <v/>
      </c>
      <c r="AN11" s="218" t="str">
        <f t="shared" si="68"/>
        <v/>
      </c>
      <c r="AO11" s="218" t="str">
        <f t="shared" si="68"/>
        <v/>
      </c>
      <c r="AP11" s="218" t="str">
        <f t="shared" si="68"/>
        <v/>
      </c>
      <c r="AQ11" s="218" t="str">
        <f t="shared" si="68"/>
        <v/>
      </c>
      <c r="AR11" s="218" t="str">
        <f t="shared" si="68"/>
        <v/>
      </c>
      <c r="AS11" s="219" t="str">
        <f t="shared" si="68"/>
        <v/>
      </c>
      <c r="AT11" s="48">
        <f t="shared" si="1"/>
        <v>0</v>
      </c>
      <c r="AU11" s="216" t="str">
        <f t="shared" ref="AU11:BN11" si="69">IF(E11="LJ",E20,"")</f>
        <v/>
      </c>
      <c r="AV11" s="217" t="str">
        <f t="shared" si="69"/>
        <v/>
      </c>
      <c r="AW11" s="217" t="str">
        <f t="shared" si="69"/>
        <v/>
      </c>
      <c r="AX11" s="217" t="str">
        <f t="shared" si="69"/>
        <v/>
      </c>
      <c r="AY11" s="217" t="str">
        <f t="shared" si="69"/>
        <v/>
      </c>
      <c r="AZ11" s="217" t="str">
        <f t="shared" si="69"/>
        <v/>
      </c>
      <c r="BA11" s="217" t="str">
        <f t="shared" si="69"/>
        <v/>
      </c>
      <c r="BB11" s="217" t="str">
        <f t="shared" si="69"/>
        <v/>
      </c>
      <c r="BC11" s="217" t="str">
        <f t="shared" si="69"/>
        <v/>
      </c>
      <c r="BD11" s="217" t="str">
        <f t="shared" si="69"/>
        <v/>
      </c>
      <c r="BE11" s="217" t="str">
        <f t="shared" si="69"/>
        <v/>
      </c>
      <c r="BF11" s="217" t="str">
        <f t="shared" si="69"/>
        <v/>
      </c>
      <c r="BG11" s="217" t="str">
        <f t="shared" si="69"/>
        <v/>
      </c>
      <c r="BH11" s="217" t="str">
        <f t="shared" si="69"/>
        <v/>
      </c>
      <c r="BI11" s="217" t="str">
        <f t="shared" si="69"/>
        <v/>
      </c>
      <c r="BJ11" s="217" t="str">
        <f t="shared" si="69"/>
        <v/>
      </c>
      <c r="BK11" s="217" t="str">
        <f t="shared" si="69"/>
        <v/>
      </c>
      <c r="BL11" s="217" t="str">
        <f t="shared" si="69"/>
        <v/>
      </c>
      <c r="BM11" s="217" t="str">
        <f t="shared" si="69"/>
        <v/>
      </c>
      <c r="BN11" s="220" t="str">
        <f t="shared" si="69"/>
        <v/>
      </c>
      <c r="BO11" s="48">
        <f t="shared" si="3"/>
        <v>0</v>
      </c>
      <c r="BP11" s="216" t="str">
        <f t="shared" ref="BP11:CI11" si="70">IF(E11="B",E20,"")</f>
        <v/>
      </c>
      <c r="BQ11" s="217" t="str">
        <f t="shared" si="70"/>
        <v/>
      </c>
      <c r="BR11" s="217" t="str">
        <f t="shared" si="70"/>
        <v/>
      </c>
      <c r="BS11" s="217" t="str">
        <f t="shared" si="70"/>
        <v/>
      </c>
      <c r="BT11" s="217" t="str">
        <f t="shared" si="70"/>
        <v/>
      </c>
      <c r="BU11" s="217" t="str">
        <f t="shared" si="70"/>
        <v/>
      </c>
      <c r="BV11" s="217" t="str">
        <f t="shared" si="70"/>
        <v/>
      </c>
      <c r="BW11" s="217" t="str">
        <f t="shared" si="70"/>
        <v/>
      </c>
      <c r="BX11" s="217" t="str">
        <f t="shared" si="70"/>
        <v/>
      </c>
      <c r="BY11" s="217" t="str">
        <f t="shared" si="70"/>
        <v/>
      </c>
      <c r="BZ11" s="217" t="str">
        <f t="shared" si="70"/>
        <v/>
      </c>
      <c r="CA11" s="218" t="str">
        <f t="shared" si="70"/>
        <v/>
      </c>
      <c r="CB11" s="218" t="str">
        <f t="shared" si="70"/>
        <v/>
      </c>
      <c r="CC11" s="218" t="str">
        <f t="shared" si="70"/>
        <v/>
      </c>
      <c r="CD11" s="218" t="str">
        <f t="shared" si="70"/>
        <v/>
      </c>
      <c r="CE11" s="218" t="str">
        <f t="shared" si="70"/>
        <v/>
      </c>
      <c r="CF11" s="218" t="str">
        <f t="shared" si="70"/>
        <v/>
      </c>
      <c r="CG11" s="218" t="str">
        <f t="shared" si="70"/>
        <v/>
      </c>
      <c r="CH11" s="218" t="str">
        <f t="shared" si="70"/>
        <v/>
      </c>
      <c r="CI11" s="219" t="str">
        <f t="shared" si="70"/>
        <v/>
      </c>
      <c r="CJ11" s="48">
        <f t="shared" si="5"/>
        <v>0</v>
      </c>
      <c r="CK11" s="216" t="str">
        <f t="shared" ref="CK11:DD11" si="71">IF(E11="P",E20,"")</f>
        <v/>
      </c>
      <c r="CL11" s="217" t="str">
        <f t="shared" si="71"/>
        <v/>
      </c>
      <c r="CM11" s="217" t="str">
        <f t="shared" si="71"/>
        <v/>
      </c>
      <c r="CN11" s="217" t="str">
        <f t="shared" si="71"/>
        <v/>
      </c>
      <c r="CO11" s="217" t="str">
        <f t="shared" si="71"/>
        <v/>
      </c>
      <c r="CP11" s="217" t="str">
        <f t="shared" si="71"/>
        <v/>
      </c>
      <c r="CQ11" s="217" t="str">
        <f t="shared" si="71"/>
        <v/>
      </c>
      <c r="CR11" s="217" t="str">
        <f t="shared" si="71"/>
        <v/>
      </c>
      <c r="CS11" s="217" t="str">
        <f t="shared" si="71"/>
        <v/>
      </c>
      <c r="CT11" s="217" t="str">
        <f t="shared" si="71"/>
        <v/>
      </c>
      <c r="CU11" s="217" t="str">
        <f t="shared" si="71"/>
        <v/>
      </c>
      <c r="CV11" s="217" t="str">
        <f t="shared" si="71"/>
        <v/>
      </c>
      <c r="CW11" s="217" t="str">
        <f t="shared" si="71"/>
        <v/>
      </c>
      <c r="CX11" s="217" t="str">
        <f t="shared" si="71"/>
        <v/>
      </c>
      <c r="CY11" s="217" t="str">
        <f t="shared" si="71"/>
        <v/>
      </c>
      <c r="CZ11" s="217" t="str">
        <f t="shared" si="71"/>
        <v/>
      </c>
      <c r="DA11" s="217" t="str">
        <f t="shared" si="71"/>
        <v/>
      </c>
      <c r="DB11" s="217" t="str">
        <f t="shared" si="71"/>
        <v/>
      </c>
      <c r="DC11" s="217" t="str">
        <f t="shared" si="71"/>
        <v/>
      </c>
      <c r="DD11" s="219" t="str">
        <f t="shared" si="71"/>
        <v/>
      </c>
      <c r="DE11" s="48">
        <f t="shared" si="7"/>
        <v>0</v>
      </c>
      <c r="DG11" s="230">
        <f t="shared" si="8"/>
        <v>0</v>
      </c>
      <c r="DH11" s="218">
        <f t="shared" si="9"/>
        <v>0</v>
      </c>
      <c r="DI11" s="218">
        <f t="shared" si="10"/>
        <v>0</v>
      </c>
      <c r="DJ11" s="231">
        <f t="shared" si="11"/>
        <v>0</v>
      </c>
      <c r="DK11" s="232">
        <f>(SUM(DG11:DI11)/COUNT(E19:X19))</f>
        <v>0</v>
      </c>
      <c r="DL11" s="230">
        <f t="shared" si="12"/>
        <v>0</v>
      </c>
      <c r="DM11" s="233" t="e">
        <f t="shared" si="13"/>
        <v>#DIV/0!</v>
      </c>
      <c r="DN11" s="234">
        <f t="shared" si="14"/>
        <v>0</v>
      </c>
      <c r="DO11" s="235" t="e">
        <f t="shared" si="15"/>
        <v>#DIV/0!</v>
      </c>
      <c r="DP11" s="48">
        <f t="shared" si="16"/>
        <v>0</v>
      </c>
      <c r="DQ11" s="48">
        <f t="shared" si="17"/>
        <v>0</v>
      </c>
      <c r="DR11" s="48">
        <f t="shared" si="18"/>
        <v>0</v>
      </c>
      <c r="DS11" s="48" t="e">
        <f>SUM((DQ11/DJ11)-(D2))</f>
        <v>#DIV/0!</v>
      </c>
      <c r="DT11" s="48" t="e">
        <f>SUM((DR11/DJ11)-(D22))</f>
        <v>#DIV/0!</v>
      </c>
      <c r="DU11" s="236" t="e">
        <f t="shared" si="19"/>
        <v>#DIV/0!</v>
      </c>
      <c r="DW11" s="216" t="str">
        <f>IF(E11="J",SUM((E20)-(E40)),"")</f>
        <v/>
      </c>
      <c r="DX11" s="217" t="str">
        <f t="shared" ref="DX11:EP11" si="72">IF(F11="J",SUM((F20)-(F40)),"")</f>
        <v/>
      </c>
      <c r="DY11" s="217" t="str">
        <f t="shared" si="72"/>
        <v/>
      </c>
      <c r="DZ11" s="217" t="str">
        <f t="shared" si="72"/>
        <v/>
      </c>
      <c r="EA11" s="217" t="str">
        <f t="shared" si="72"/>
        <v/>
      </c>
      <c r="EB11" s="217" t="str">
        <f t="shared" si="72"/>
        <v/>
      </c>
      <c r="EC11" s="217" t="str">
        <f t="shared" si="72"/>
        <v/>
      </c>
      <c r="ED11" s="217" t="str">
        <f t="shared" si="72"/>
        <v/>
      </c>
      <c r="EE11" s="217" t="str">
        <f t="shared" si="72"/>
        <v/>
      </c>
      <c r="EF11" s="217" t="str">
        <f t="shared" si="72"/>
        <v/>
      </c>
      <c r="EG11" s="217" t="str">
        <f t="shared" si="72"/>
        <v/>
      </c>
      <c r="EH11" s="217" t="str">
        <f t="shared" si="72"/>
        <v/>
      </c>
      <c r="EI11" s="217" t="str">
        <f t="shared" si="72"/>
        <v/>
      </c>
      <c r="EJ11" s="217" t="str">
        <f t="shared" si="72"/>
        <v/>
      </c>
      <c r="EK11" s="217" t="str">
        <f t="shared" si="72"/>
        <v/>
      </c>
      <c r="EL11" s="217" t="str">
        <f t="shared" si="72"/>
        <v/>
      </c>
      <c r="EM11" s="217" t="str">
        <f t="shared" si="72"/>
        <v/>
      </c>
      <c r="EN11" s="217" t="str">
        <f t="shared" si="72"/>
        <v/>
      </c>
      <c r="EO11" s="217" t="str">
        <f t="shared" si="72"/>
        <v/>
      </c>
      <c r="EP11" s="220" t="str">
        <f t="shared" si="72"/>
        <v/>
      </c>
      <c r="EQ11" s="48">
        <f t="shared" si="21"/>
        <v>0</v>
      </c>
      <c r="ER11" s="216" t="str">
        <f>IF(E11="LJ",SUM((E20)-(E40)),"")</f>
        <v/>
      </c>
      <c r="ES11" s="217" t="str">
        <f t="shared" ref="ES11:FK11" si="73">IF(F11="LJ",SUM((F20)-(F40)),"")</f>
        <v/>
      </c>
      <c r="ET11" s="217" t="str">
        <f t="shared" si="73"/>
        <v/>
      </c>
      <c r="EU11" s="217" t="str">
        <f t="shared" si="73"/>
        <v/>
      </c>
      <c r="EV11" s="217" t="str">
        <f t="shared" si="73"/>
        <v/>
      </c>
      <c r="EW11" s="217" t="str">
        <f t="shared" si="73"/>
        <v/>
      </c>
      <c r="EX11" s="217" t="str">
        <f t="shared" si="73"/>
        <v/>
      </c>
      <c r="EY11" s="217" t="str">
        <f t="shared" si="73"/>
        <v/>
      </c>
      <c r="EZ11" s="217" t="str">
        <f t="shared" si="73"/>
        <v/>
      </c>
      <c r="FA11" s="217" t="str">
        <f t="shared" si="73"/>
        <v/>
      </c>
      <c r="FB11" s="217" t="str">
        <f t="shared" si="73"/>
        <v/>
      </c>
      <c r="FC11" s="217" t="str">
        <f t="shared" si="73"/>
        <v/>
      </c>
      <c r="FD11" s="217" t="str">
        <f t="shared" si="73"/>
        <v/>
      </c>
      <c r="FE11" s="217" t="str">
        <f t="shared" si="73"/>
        <v/>
      </c>
      <c r="FF11" s="217" t="str">
        <f t="shared" si="73"/>
        <v/>
      </c>
      <c r="FG11" s="217" t="str">
        <f t="shared" si="73"/>
        <v/>
      </c>
      <c r="FH11" s="217" t="str">
        <f t="shared" si="73"/>
        <v/>
      </c>
      <c r="FI11" s="217" t="str">
        <f t="shared" si="73"/>
        <v/>
      </c>
      <c r="FJ11" s="217" t="str">
        <f t="shared" si="73"/>
        <v/>
      </c>
      <c r="FK11" s="220" t="str">
        <f t="shared" si="73"/>
        <v/>
      </c>
      <c r="FL11" s="48">
        <f t="shared" si="23"/>
        <v>0</v>
      </c>
      <c r="FM11" s="216" t="str">
        <f t="shared" ref="FM11:GF11" si="74">IF(E11="B",E40,"")</f>
        <v/>
      </c>
      <c r="FN11" s="217" t="str">
        <f t="shared" si="74"/>
        <v/>
      </c>
      <c r="FO11" s="217" t="str">
        <f t="shared" si="74"/>
        <v/>
      </c>
      <c r="FP11" s="217" t="str">
        <f t="shared" si="74"/>
        <v/>
      </c>
      <c r="FQ11" s="217" t="str">
        <f t="shared" si="74"/>
        <v/>
      </c>
      <c r="FR11" s="217" t="str">
        <f t="shared" si="74"/>
        <v/>
      </c>
      <c r="FS11" s="217" t="str">
        <f t="shared" si="74"/>
        <v/>
      </c>
      <c r="FT11" s="217" t="str">
        <f t="shared" si="74"/>
        <v/>
      </c>
      <c r="FU11" s="217" t="str">
        <f t="shared" si="74"/>
        <v/>
      </c>
      <c r="FV11" s="217" t="str">
        <f t="shared" si="74"/>
        <v/>
      </c>
      <c r="FW11" s="217" t="str">
        <f t="shared" si="74"/>
        <v/>
      </c>
      <c r="FX11" s="218" t="str">
        <f t="shared" si="74"/>
        <v/>
      </c>
      <c r="FY11" s="218" t="str">
        <f t="shared" si="74"/>
        <v/>
      </c>
      <c r="FZ11" s="218" t="str">
        <f t="shared" si="74"/>
        <v/>
      </c>
      <c r="GA11" s="218" t="str">
        <f t="shared" si="74"/>
        <v/>
      </c>
      <c r="GB11" s="218" t="str">
        <f t="shared" si="74"/>
        <v/>
      </c>
      <c r="GC11" s="218" t="str">
        <f t="shared" si="74"/>
        <v/>
      </c>
      <c r="GD11" s="218" t="str">
        <f t="shared" si="74"/>
        <v/>
      </c>
      <c r="GE11" s="218" t="str">
        <f t="shared" si="74"/>
        <v/>
      </c>
      <c r="GF11" s="219" t="str">
        <f t="shared" si="74"/>
        <v/>
      </c>
      <c r="GG11" s="48">
        <f t="shared" si="25"/>
        <v>0</v>
      </c>
      <c r="GH11" s="216" t="str">
        <f t="shared" ref="GH11:HA11" si="75">IF(E11="P",E40,"")</f>
        <v/>
      </c>
      <c r="GI11" s="217" t="str">
        <f t="shared" si="75"/>
        <v/>
      </c>
      <c r="GJ11" s="217" t="str">
        <f t="shared" si="75"/>
        <v/>
      </c>
      <c r="GK11" s="217" t="str">
        <f t="shared" si="75"/>
        <v/>
      </c>
      <c r="GL11" s="217" t="str">
        <f t="shared" si="75"/>
        <v/>
      </c>
      <c r="GM11" s="217" t="str">
        <f t="shared" si="75"/>
        <v/>
      </c>
      <c r="GN11" s="217" t="str">
        <f t="shared" si="75"/>
        <v/>
      </c>
      <c r="GO11" s="217" t="str">
        <f t="shared" si="75"/>
        <v/>
      </c>
      <c r="GP11" s="217" t="str">
        <f t="shared" si="75"/>
        <v/>
      </c>
      <c r="GQ11" s="217" t="str">
        <f t="shared" si="75"/>
        <v/>
      </c>
      <c r="GR11" s="217" t="str">
        <f t="shared" si="75"/>
        <v/>
      </c>
      <c r="GS11" s="218" t="str">
        <f t="shared" si="75"/>
        <v/>
      </c>
      <c r="GT11" s="218" t="str">
        <f t="shared" si="75"/>
        <v/>
      </c>
      <c r="GU11" s="218" t="str">
        <f t="shared" si="75"/>
        <v/>
      </c>
      <c r="GV11" s="218" t="str">
        <f t="shared" si="75"/>
        <v/>
      </c>
      <c r="GW11" s="218" t="str">
        <f t="shared" si="75"/>
        <v/>
      </c>
      <c r="GX11" s="218" t="str">
        <f t="shared" si="75"/>
        <v/>
      </c>
      <c r="GY11" s="218" t="str">
        <f t="shared" si="75"/>
        <v/>
      </c>
      <c r="GZ11" s="218" t="str">
        <f t="shared" si="75"/>
        <v/>
      </c>
      <c r="HA11" s="219" t="str">
        <f t="shared" si="75"/>
        <v/>
      </c>
      <c r="HB11" s="48">
        <f t="shared" si="27"/>
        <v>0</v>
      </c>
    </row>
    <row r="12" spans="1:210" s="215" customFormat="1" ht="21.75" customHeight="1" thickBot="1">
      <c r="A12" s="214">
        <f ca="1">('Game Summary'!B12)</f>
        <v>666</v>
      </c>
      <c r="B12" s="293" t="str">
        <f ca="1">('Game Summary'!C12)</f>
        <v>HOMOTIDAL CENDENCIES</v>
      </c>
      <c r="C12" s="281"/>
      <c r="D12" s="282"/>
      <c r="E12" s="507"/>
      <c r="F12" s="508"/>
      <c r="G12" s="508"/>
      <c r="H12" s="508"/>
      <c r="I12" s="508"/>
      <c r="J12" s="508"/>
      <c r="K12" s="508"/>
      <c r="L12" s="508"/>
      <c r="M12" s="508"/>
      <c r="N12" s="508"/>
      <c r="O12" s="508"/>
      <c r="P12" s="508"/>
      <c r="Q12" s="509"/>
      <c r="R12" s="509"/>
      <c r="S12" s="509"/>
      <c r="T12" s="509"/>
      <c r="U12" s="509"/>
      <c r="V12" s="509"/>
      <c r="W12" s="509"/>
      <c r="X12" s="510"/>
      <c r="Z12" s="216" t="str">
        <f t="shared" ref="Z12:AS12" si="76">IF(E12="J",E20,"")</f>
        <v/>
      </c>
      <c r="AA12" s="217" t="str">
        <f t="shared" si="76"/>
        <v/>
      </c>
      <c r="AB12" s="217" t="str">
        <f t="shared" si="76"/>
        <v/>
      </c>
      <c r="AC12" s="217" t="str">
        <f t="shared" si="76"/>
        <v/>
      </c>
      <c r="AD12" s="217" t="str">
        <f t="shared" si="76"/>
        <v/>
      </c>
      <c r="AE12" s="217" t="str">
        <f t="shared" si="76"/>
        <v/>
      </c>
      <c r="AF12" s="217" t="str">
        <f t="shared" si="76"/>
        <v/>
      </c>
      <c r="AG12" s="217" t="str">
        <f t="shared" si="76"/>
        <v/>
      </c>
      <c r="AH12" s="217" t="str">
        <f t="shared" si="76"/>
        <v/>
      </c>
      <c r="AI12" s="217" t="str">
        <f t="shared" si="76"/>
        <v/>
      </c>
      <c r="AJ12" s="217" t="str">
        <f t="shared" si="76"/>
        <v/>
      </c>
      <c r="AK12" s="218" t="str">
        <f t="shared" si="76"/>
        <v/>
      </c>
      <c r="AL12" s="218" t="str">
        <f t="shared" si="76"/>
        <v/>
      </c>
      <c r="AM12" s="218" t="str">
        <f t="shared" si="76"/>
        <v/>
      </c>
      <c r="AN12" s="218" t="str">
        <f t="shared" si="76"/>
        <v/>
      </c>
      <c r="AO12" s="218" t="str">
        <f t="shared" si="76"/>
        <v/>
      </c>
      <c r="AP12" s="218" t="str">
        <f t="shared" si="76"/>
        <v/>
      </c>
      <c r="AQ12" s="218" t="str">
        <f t="shared" si="76"/>
        <v/>
      </c>
      <c r="AR12" s="218" t="str">
        <f t="shared" si="76"/>
        <v/>
      </c>
      <c r="AS12" s="219" t="str">
        <f t="shared" si="76"/>
        <v/>
      </c>
      <c r="AT12" s="48">
        <f t="shared" si="1"/>
        <v>0</v>
      </c>
      <c r="AU12" s="216" t="str">
        <f t="shared" ref="AU12:BN12" si="77">IF(E12="LJ",E20,"")</f>
        <v/>
      </c>
      <c r="AV12" s="217" t="str">
        <f t="shared" si="77"/>
        <v/>
      </c>
      <c r="AW12" s="217" t="str">
        <f t="shared" si="77"/>
        <v/>
      </c>
      <c r="AX12" s="217" t="str">
        <f t="shared" si="77"/>
        <v/>
      </c>
      <c r="AY12" s="217" t="str">
        <f t="shared" si="77"/>
        <v/>
      </c>
      <c r="AZ12" s="217" t="str">
        <f t="shared" si="77"/>
        <v/>
      </c>
      <c r="BA12" s="217" t="str">
        <f t="shared" si="77"/>
        <v/>
      </c>
      <c r="BB12" s="217" t="str">
        <f t="shared" si="77"/>
        <v/>
      </c>
      <c r="BC12" s="217" t="str">
        <f t="shared" si="77"/>
        <v/>
      </c>
      <c r="BD12" s="217" t="str">
        <f t="shared" si="77"/>
        <v/>
      </c>
      <c r="BE12" s="217" t="str">
        <f t="shared" si="77"/>
        <v/>
      </c>
      <c r="BF12" s="217" t="str">
        <f t="shared" si="77"/>
        <v/>
      </c>
      <c r="BG12" s="217" t="str">
        <f t="shared" si="77"/>
        <v/>
      </c>
      <c r="BH12" s="217" t="str">
        <f t="shared" si="77"/>
        <v/>
      </c>
      <c r="BI12" s="217" t="str">
        <f t="shared" si="77"/>
        <v/>
      </c>
      <c r="BJ12" s="217" t="str">
        <f t="shared" si="77"/>
        <v/>
      </c>
      <c r="BK12" s="217" t="str">
        <f t="shared" si="77"/>
        <v/>
      </c>
      <c r="BL12" s="217" t="str">
        <f t="shared" si="77"/>
        <v/>
      </c>
      <c r="BM12" s="217" t="str">
        <f t="shared" si="77"/>
        <v/>
      </c>
      <c r="BN12" s="220" t="str">
        <f t="shared" si="77"/>
        <v/>
      </c>
      <c r="BO12" s="48">
        <f t="shared" si="3"/>
        <v>0</v>
      </c>
      <c r="BP12" s="216" t="str">
        <f t="shared" ref="BP12:CI12" si="78">IF(E12="B",E20,"")</f>
        <v/>
      </c>
      <c r="BQ12" s="217" t="str">
        <f t="shared" si="78"/>
        <v/>
      </c>
      <c r="BR12" s="217" t="str">
        <f t="shared" si="78"/>
        <v/>
      </c>
      <c r="BS12" s="217" t="str">
        <f t="shared" si="78"/>
        <v/>
      </c>
      <c r="BT12" s="217" t="str">
        <f t="shared" si="78"/>
        <v/>
      </c>
      <c r="BU12" s="217" t="str">
        <f t="shared" si="78"/>
        <v/>
      </c>
      <c r="BV12" s="217" t="str">
        <f t="shared" si="78"/>
        <v/>
      </c>
      <c r="BW12" s="217" t="str">
        <f t="shared" si="78"/>
        <v/>
      </c>
      <c r="BX12" s="217" t="str">
        <f t="shared" si="78"/>
        <v/>
      </c>
      <c r="BY12" s="217" t="str">
        <f t="shared" si="78"/>
        <v/>
      </c>
      <c r="BZ12" s="217" t="str">
        <f t="shared" si="78"/>
        <v/>
      </c>
      <c r="CA12" s="218" t="str">
        <f t="shared" si="78"/>
        <v/>
      </c>
      <c r="CB12" s="218" t="str">
        <f t="shared" si="78"/>
        <v/>
      </c>
      <c r="CC12" s="218" t="str">
        <f t="shared" si="78"/>
        <v/>
      </c>
      <c r="CD12" s="218" t="str">
        <f t="shared" si="78"/>
        <v/>
      </c>
      <c r="CE12" s="218" t="str">
        <f t="shared" si="78"/>
        <v/>
      </c>
      <c r="CF12" s="218" t="str">
        <f t="shared" si="78"/>
        <v/>
      </c>
      <c r="CG12" s="218" t="str">
        <f t="shared" si="78"/>
        <v/>
      </c>
      <c r="CH12" s="218" t="str">
        <f t="shared" si="78"/>
        <v/>
      </c>
      <c r="CI12" s="219" t="str">
        <f t="shared" si="78"/>
        <v/>
      </c>
      <c r="CJ12" s="48">
        <f t="shared" si="5"/>
        <v>0</v>
      </c>
      <c r="CK12" s="216" t="str">
        <f t="shared" ref="CK12:DD12" si="79">IF(E12="P",E20,"")</f>
        <v/>
      </c>
      <c r="CL12" s="217" t="str">
        <f t="shared" si="79"/>
        <v/>
      </c>
      <c r="CM12" s="217" t="str">
        <f t="shared" si="79"/>
        <v/>
      </c>
      <c r="CN12" s="217" t="str">
        <f t="shared" si="79"/>
        <v/>
      </c>
      <c r="CO12" s="217" t="str">
        <f t="shared" si="79"/>
        <v/>
      </c>
      <c r="CP12" s="217" t="str">
        <f t="shared" si="79"/>
        <v/>
      </c>
      <c r="CQ12" s="217" t="str">
        <f t="shared" si="79"/>
        <v/>
      </c>
      <c r="CR12" s="217" t="str">
        <f t="shared" si="79"/>
        <v/>
      </c>
      <c r="CS12" s="217" t="str">
        <f t="shared" si="79"/>
        <v/>
      </c>
      <c r="CT12" s="217" t="str">
        <f t="shared" si="79"/>
        <v/>
      </c>
      <c r="CU12" s="217" t="str">
        <f t="shared" si="79"/>
        <v/>
      </c>
      <c r="CV12" s="217" t="str">
        <f t="shared" si="79"/>
        <v/>
      </c>
      <c r="CW12" s="217" t="str">
        <f t="shared" si="79"/>
        <v/>
      </c>
      <c r="CX12" s="217" t="str">
        <f t="shared" si="79"/>
        <v/>
      </c>
      <c r="CY12" s="217" t="str">
        <f t="shared" si="79"/>
        <v/>
      </c>
      <c r="CZ12" s="217" t="str">
        <f t="shared" si="79"/>
        <v/>
      </c>
      <c r="DA12" s="217" t="str">
        <f t="shared" si="79"/>
        <v/>
      </c>
      <c r="DB12" s="217" t="str">
        <f t="shared" si="79"/>
        <v/>
      </c>
      <c r="DC12" s="217" t="str">
        <f t="shared" si="79"/>
        <v/>
      </c>
      <c r="DD12" s="219" t="str">
        <f t="shared" si="79"/>
        <v/>
      </c>
      <c r="DE12" s="48">
        <f t="shared" si="7"/>
        <v>0</v>
      </c>
      <c r="DG12" s="230">
        <f t="shared" si="8"/>
        <v>0</v>
      </c>
      <c r="DH12" s="218">
        <f t="shared" si="9"/>
        <v>0</v>
      </c>
      <c r="DI12" s="218">
        <f t="shared" si="10"/>
        <v>0</v>
      </c>
      <c r="DJ12" s="231">
        <f t="shared" si="11"/>
        <v>0</v>
      </c>
      <c r="DK12" s="232">
        <f>(SUM(DG12:DI12)/COUNT(E19:X19))</f>
        <v>0</v>
      </c>
      <c r="DL12" s="230">
        <f t="shared" si="12"/>
        <v>0</v>
      </c>
      <c r="DM12" s="233" t="e">
        <f t="shared" si="13"/>
        <v>#DIV/0!</v>
      </c>
      <c r="DN12" s="234">
        <f t="shared" si="14"/>
        <v>0</v>
      </c>
      <c r="DO12" s="235" t="e">
        <f t="shared" si="15"/>
        <v>#DIV/0!</v>
      </c>
      <c r="DP12" s="48">
        <f t="shared" si="16"/>
        <v>0</v>
      </c>
      <c r="DQ12" s="48">
        <f t="shared" si="17"/>
        <v>0</v>
      </c>
      <c r="DR12" s="48">
        <f t="shared" si="18"/>
        <v>0</v>
      </c>
      <c r="DS12" s="48" t="e">
        <f>SUM((DQ12/DJ12)-(D2))</f>
        <v>#DIV/0!</v>
      </c>
      <c r="DT12" s="48" t="e">
        <f>SUM((DR12/DJ12)-(D22))</f>
        <v>#DIV/0!</v>
      </c>
      <c r="DU12" s="236" t="e">
        <f t="shared" si="19"/>
        <v>#DIV/0!</v>
      </c>
      <c r="DW12" s="216" t="str">
        <f>IF(E12="J",SUM((E20)-(E40)),"")</f>
        <v/>
      </c>
      <c r="DX12" s="217" t="str">
        <f t="shared" ref="DX12:EP12" si="80">IF(F12="J",SUM((F20)-(F40)),"")</f>
        <v/>
      </c>
      <c r="DY12" s="217" t="str">
        <f t="shared" si="80"/>
        <v/>
      </c>
      <c r="DZ12" s="217" t="str">
        <f t="shared" si="80"/>
        <v/>
      </c>
      <c r="EA12" s="217" t="str">
        <f t="shared" si="80"/>
        <v/>
      </c>
      <c r="EB12" s="217" t="str">
        <f t="shared" si="80"/>
        <v/>
      </c>
      <c r="EC12" s="217" t="str">
        <f t="shared" si="80"/>
        <v/>
      </c>
      <c r="ED12" s="217" t="str">
        <f t="shared" si="80"/>
        <v/>
      </c>
      <c r="EE12" s="217" t="str">
        <f t="shared" si="80"/>
        <v/>
      </c>
      <c r="EF12" s="217" t="str">
        <f t="shared" si="80"/>
        <v/>
      </c>
      <c r="EG12" s="217" t="str">
        <f t="shared" si="80"/>
        <v/>
      </c>
      <c r="EH12" s="217" t="str">
        <f t="shared" si="80"/>
        <v/>
      </c>
      <c r="EI12" s="217" t="str">
        <f t="shared" si="80"/>
        <v/>
      </c>
      <c r="EJ12" s="217" t="str">
        <f t="shared" si="80"/>
        <v/>
      </c>
      <c r="EK12" s="217" t="str">
        <f t="shared" si="80"/>
        <v/>
      </c>
      <c r="EL12" s="217" t="str">
        <f t="shared" si="80"/>
        <v/>
      </c>
      <c r="EM12" s="217" t="str">
        <f t="shared" si="80"/>
        <v/>
      </c>
      <c r="EN12" s="217" t="str">
        <f t="shared" si="80"/>
        <v/>
      </c>
      <c r="EO12" s="217" t="str">
        <f t="shared" si="80"/>
        <v/>
      </c>
      <c r="EP12" s="220" t="str">
        <f t="shared" si="80"/>
        <v/>
      </c>
      <c r="EQ12" s="48">
        <f t="shared" si="21"/>
        <v>0</v>
      </c>
      <c r="ER12" s="216" t="str">
        <f>IF(E12="LJ",SUM((E20)-(E40)),"")</f>
        <v/>
      </c>
      <c r="ES12" s="217" t="str">
        <f t="shared" ref="ES12:FK12" si="81">IF(F12="LJ",SUM((F20)-(F40)),"")</f>
        <v/>
      </c>
      <c r="ET12" s="217" t="str">
        <f t="shared" si="81"/>
        <v/>
      </c>
      <c r="EU12" s="217" t="str">
        <f t="shared" si="81"/>
        <v/>
      </c>
      <c r="EV12" s="217" t="str">
        <f t="shared" si="81"/>
        <v/>
      </c>
      <c r="EW12" s="217" t="str">
        <f t="shared" si="81"/>
        <v/>
      </c>
      <c r="EX12" s="217" t="str">
        <f t="shared" si="81"/>
        <v/>
      </c>
      <c r="EY12" s="217" t="str">
        <f t="shared" si="81"/>
        <v/>
      </c>
      <c r="EZ12" s="217" t="str">
        <f t="shared" si="81"/>
        <v/>
      </c>
      <c r="FA12" s="217" t="str">
        <f t="shared" si="81"/>
        <v/>
      </c>
      <c r="FB12" s="217" t="str">
        <f t="shared" si="81"/>
        <v/>
      </c>
      <c r="FC12" s="217" t="str">
        <f t="shared" si="81"/>
        <v/>
      </c>
      <c r="FD12" s="217" t="str">
        <f t="shared" si="81"/>
        <v/>
      </c>
      <c r="FE12" s="217" t="str">
        <f t="shared" si="81"/>
        <v/>
      </c>
      <c r="FF12" s="217" t="str">
        <f t="shared" si="81"/>
        <v/>
      </c>
      <c r="FG12" s="217" t="str">
        <f t="shared" si="81"/>
        <v/>
      </c>
      <c r="FH12" s="217" t="str">
        <f t="shared" si="81"/>
        <v/>
      </c>
      <c r="FI12" s="217" t="str">
        <f t="shared" si="81"/>
        <v/>
      </c>
      <c r="FJ12" s="217" t="str">
        <f t="shared" si="81"/>
        <v/>
      </c>
      <c r="FK12" s="220" t="str">
        <f t="shared" si="81"/>
        <v/>
      </c>
      <c r="FL12" s="48">
        <f t="shared" si="23"/>
        <v>0</v>
      </c>
      <c r="FM12" s="216" t="str">
        <f t="shared" ref="FM12:GF12" si="82">IF(E12="B",E40,"")</f>
        <v/>
      </c>
      <c r="FN12" s="217" t="str">
        <f t="shared" si="82"/>
        <v/>
      </c>
      <c r="FO12" s="217" t="str">
        <f t="shared" si="82"/>
        <v/>
      </c>
      <c r="FP12" s="217" t="str">
        <f t="shared" si="82"/>
        <v/>
      </c>
      <c r="FQ12" s="217" t="str">
        <f t="shared" si="82"/>
        <v/>
      </c>
      <c r="FR12" s="217" t="str">
        <f t="shared" si="82"/>
        <v/>
      </c>
      <c r="FS12" s="217" t="str">
        <f t="shared" si="82"/>
        <v/>
      </c>
      <c r="FT12" s="217" t="str">
        <f t="shared" si="82"/>
        <v/>
      </c>
      <c r="FU12" s="217" t="str">
        <f t="shared" si="82"/>
        <v/>
      </c>
      <c r="FV12" s="217" t="str">
        <f t="shared" si="82"/>
        <v/>
      </c>
      <c r="FW12" s="217" t="str">
        <f t="shared" si="82"/>
        <v/>
      </c>
      <c r="FX12" s="218" t="str">
        <f t="shared" si="82"/>
        <v/>
      </c>
      <c r="FY12" s="218" t="str">
        <f t="shared" si="82"/>
        <v/>
      </c>
      <c r="FZ12" s="218" t="str">
        <f t="shared" si="82"/>
        <v/>
      </c>
      <c r="GA12" s="218" t="str">
        <f t="shared" si="82"/>
        <v/>
      </c>
      <c r="GB12" s="218" t="str">
        <f t="shared" si="82"/>
        <v/>
      </c>
      <c r="GC12" s="218" t="str">
        <f t="shared" si="82"/>
        <v/>
      </c>
      <c r="GD12" s="218" t="str">
        <f t="shared" si="82"/>
        <v/>
      </c>
      <c r="GE12" s="218" t="str">
        <f t="shared" si="82"/>
        <v/>
      </c>
      <c r="GF12" s="219" t="str">
        <f t="shared" si="82"/>
        <v/>
      </c>
      <c r="GG12" s="48">
        <f t="shared" si="25"/>
        <v>0</v>
      </c>
      <c r="GH12" s="216" t="str">
        <f t="shared" ref="GH12:HA12" si="83">IF(E12="P",E40,"")</f>
        <v/>
      </c>
      <c r="GI12" s="217" t="str">
        <f t="shared" si="83"/>
        <v/>
      </c>
      <c r="GJ12" s="217" t="str">
        <f t="shared" si="83"/>
        <v/>
      </c>
      <c r="GK12" s="217" t="str">
        <f t="shared" si="83"/>
        <v/>
      </c>
      <c r="GL12" s="217" t="str">
        <f t="shared" si="83"/>
        <v/>
      </c>
      <c r="GM12" s="217" t="str">
        <f t="shared" si="83"/>
        <v/>
      </c>
      <c r="GN12" s="217" t="str">
        <f t="shared" si="83"/>
        <v/>
      </c>
      <c r="GO12" s="217" t="str">
        <f t="shared" si="83"/>
        <v/>
      </c>
      <c r="GP12" s="217" t="str">
        <f t="shared" si="83"/>
        <v/>
      </c>
      <c r="GQ12" s="217" t="str">
        <f t="shared" si="83"/>
        <v/>
      </c>
      <c r="GR12" s="217" t="str">
        <f t="shared" si="83"/>
        <v/>
      </c>
      <c r="GS12" s="218" t="str">
        <f t="shared" si="83"/>
        <v/>
      </c>
      <c r="GT12" s="218" t="str">
        <f t="shared" si="83"/>
        <v/>
      </c>
      <c r="GU12" s="218" t="str">
        <f t="shared" si="83"/>
        <v/>
      </c>
      <c r="GV12" s="218" t="str">
        <f t="shared" si="83"/>
        <v/>
      </c>
      <c r="GW12" s="218" t="str">
        <f t="shared" si="83"/>
        <v/>
      </c>
      <c r="GX12" s="218" t="str">
        <f t="shared" si="83"/>
        <v/>
      </c>
      <c r="GY12" s="218" t="str">
        <f t="shared" si="83"/>
        <v/>
      </c>
      <c r="GZ12" s="218" t="str">
        <f t="shared" si="83"/>
        <v/>
      </c>
      <c r="HA12" s="219" t="str">
        <f t="shared" si="83"/>
        <v/>
      </c>
      <c r="HB12" s="48">
        <f t="shared" si="27"/>
        <v>0</v>
      </c>
    </row>
    <row r="13" spans="1:210" s="215" customFormat="1" ht="21.75" customHeight="1" thickBot="1">
      <c r="A13" s="214">
        <f ca="1">('Game Summary'!B13)</f>
        <v>808</v>
      </c>
      <c r="B13" s="293" t="str">
        <f ca="1">('Game Summary'!C13)</f>
        <v>KA-POWSKI</v>
      </c>
      <c r="C13" s="281"/>
      <c r="D13" s="282"/>
      <c r="E13" s="507"/>
      <c r="F13" s="508"/>
      <c r="G13" s="508"/>
      <c r="H13" s="508"/>
      <c r="I13" s="508"/>
      <c r="J13" s="508"/>
      <c r="K13" s="508"/>
      <c r="L13" s="508"/>
      <c r="M13" s="508"/>
      <c r="N13" s="508"/>
      <c r="O13" s="508"/>
      <c r="P13" s="508"/>
      <c r="Q13" s="509"/>
      <c r="R13" s="509"/>
      <c r="S13" s="509"/>
      <c r="T13" s="509"/>
      <c r="U13" s="509"/>
      <c r="V13" s="509"/>
      <c r="W13" s="509"/>
      <c r="X13" s="510"/>
      <c r="Z13" s="216" t="str">
        <f t="shared" ref="Z13:AS13" si="84">IF(E13="J",E20,"")</f>
        <v/>
      </c>
      <c r="AA13" s="217" t="str">
        <f t="shared" si="84"/>
        <v/>
      </c>
      <c r="AB13" s="217" t="str">
        <f t="shared" si="84"/>
        <v/>
      </c>
      <c r="AC13" s="217" t="str">
        <f t="shared" si="84"/>
        <v/>
      </c>
      <c r="AD13" s="217" t="str">
        <f t="shared" si="84"/>
        <v/>
      </c>
      <c r="AE13" s="217" t="str">
        <f t="shared" si="84"/>
        <v/>
      </c>
      <c r="AF13" s="217" t="str">
        <f t="shared" si="84"/>
        <v/>
      </c>
      <c r="AG13" s="217" t="str">
        <f t="shared" si="84"/>
        <v/>
      </c>
      <c r="AH13" s="217" t="str">
        <f t="shared" si="84"/>
        <v/>
      </c>
      <c r="AI13" s="217" t="str">
        <f t="shared" si="84"/>
        <v/>
      </c>
      <c r="AJ13" s="217" t="str">
        <f t="shared" si="84"/>
        <v/>
      </c>
      <c r="AK13" s="218" t="str">
        <f t="shared" si="84"/>
        <v/>
      </c>
      <c r="AL13" s="218" t="str">
        <f t="shared" si="84"/>
        <v/>
      </c>
      <c r="AM13" s="218" t="str">
        <f t="shared" si="84"/>
        <v/>
      </c>
      <c r="AN13" s="218" t="str">
        <f t="shared" si="84"/>
        <v/>
      </c>
      <c r="AO13" s="218" t="str">
        <f t="shared" si="84"/>
        <v/>
      </c>
      <c r="AP13" s="218" t="str">
        <f t="shared" si="84"/>
        <v/>
      </c>
      <c r="AQ13" s="218" t="str">
        <f t="shared" si="84"/>
        <v/>
      </c>
      <c r="AR13" s="218" t="str">
        <f t="shared" si="84"/>
        <v/>
      </c>
      <c r="AS13" s="219" t="str">
        <f t="shared" si="84"/>
        <v/>
      </c>
      <c r="AT13" s="48">
        <f t="shared" si="1"/>
        <v>0</v>
      </c>
      <c r="AU13" s="216" t="str">
        <f t="shared" ref="AU13:BN13" si="85">IF(E13="LJ",E20,"")</f>
        <v/>
      </c>
      <c r="AV13" s="217" t="str">
        <f t="shared" si="85"/>
        <v/>
      </c>
      <c r="AW13" s="217" t="str">
        <f t="shared" si="85"/>
        <v/>
      </c>
      <c r="AX13" s="217" t="str">
        <f t="shared" si="85"/>
        <v/>
      </c>
      <c r="AY13" s="217" t="str">
        <f t="shared" si="85"/>
        <v/>
      </c>
      <c r="AZ13" s="217" t="str">
        <f t="shared" si="85"/>
        <v/>
      </c>
      <c r="BA13" s="217" t="str">
        <f t="shared" si="85"/>
        <v/>
      </c>
      <c r="BB13" s="217" t="str">
        <f t="shared" si="85"/>
        <v/>
      </c>
      <c r="BC13" s="217" t="str">
        <f t="shared" si="85"/>
        <v/>
      </c>
      <c r="BD13" s="217" t="str">
        <f t="shared" si="85"/>
        <v/>
      </c>
      <c r="BE13" s="217" t="str">
        <f t="shared" si="85"/>
        <v/>
      </c>
      <c r="BF13" s="217" t="str">
        <f t="shared" si="85"/>
        <v/>
      </c>
      <c r="BG13" s="217" t="str">
        <f t="shared" si="85"/>
        <v/>
      </c>
      <c r="BH13" s="217" t="str">
        <f t="shared" si="85"/>
        <v/>
      </c>
      <c r="BI13" s="217" t="str">
        <f t="shared" si="85"/>
        <v/>
      </c>
      <c r="BJ13" s="217" t="str">
        <f t="shared" si="85"/>
        <v/>
      </c>
      <c r="BK13" s="217" t="str">
        <f t="shared" si="85"/>
        <v/>
      </c>
      <c r="BL13" s="217" t="str">
        <f t="shared" si="85"/>
        <v/>
      </c>
      <c r="BM13" s="217" t="str">
        <f t="shared" si="85"/>
        <v/>
      </c>
      <c r="BN13" s="220" t="str">
        <f t="shared" si="85"/>
        <v/>
      </c>
      <c r="BO13" s="48">
        <f t="shared" si="3"/>
        <v>0</v>
      </c>
      <c r="BP13" s="216" t="str">
        <f t="shared" ref="BP13:CI13" si="86">IF(E13="B",E20,"")</f>
        <v/>
      </c>
      <c r="BQ13" s="217" t="str">
        <f t="shared" si="86"/>
        <v/>
      </c>
      <c r="BR13" s="217" t="str">
        <f t="shared" si="86"/>
        <v/>
      </c>
      <c r="BS13" s="217" t="str">
        <f t="shared" si="86"/>
        <v/>
      </c>
      <c r="BT13" s="217" t="str">
        <f t="shared" si="86"/>
        <v/>
      </c>
      <c r="BU13" s="217" t="str">
        <f t="shared" si="86"/>
        <v/>
      </c>
      <c r="BV13" s="217" t="str">
        <f t="shared" si="86"/>
        <v/>
      </c>
      <c r="BW13" s="217" t="str">
        <f t="shared" si="86"/>
        <v/>
      </c>
      <c r="BX13" s="217" t="str">
        <f t="shared" si="86"/>
        <v/>
      </c>
      <c r="BY13" s="217" t="str">
        <f t="shared" si="86"/>
        <v/>
      </c>
      <c r="BZ13" s="217" t="str">
        <f t="shared" si="86"/>
        <v/>
      </c>
      <c r="CA13" s="218" t="str">
        <f t="shared" si="86"/>
        <v/>
      </c>
      <c r="CB13" s="218" t="str">
        <f t="shared" si="86"/>
        <v/>
      </c>
      <c r="CC13" s="218" t="str">
        <f t="shared" si="86"/>
        <v/>
      </c>
      <c r="CD13" s="218" t="str">
        <f t="shared" si="86"/>
        <v/>
      </c>
      <c r="CE13" s="218" t="str">
        <f t="shared" si="86"/>
        <v/>
      </c>
      <c r="CF13" s="218" t="str">
        <f t="shared" si="86"/>
        <v/>
      </c>
      <c r="CG13" s="218" t="str">
        <f t="shared" si="86"/>
        <v/>
      </c>
      <c r="CH13" s="218" t="str">
        <f t="shared" si="86"/>
        <v/>
      </c>
      <c r="CI13" s="219" t="str">
        <f t="shared" si="86"/>
        <v/>
      </c>
      <c r="CJ13" s="48">
        <f t="shared" si="5"/>
        <v>0</v>
      </c>
      <c r="CK13" s="216" t="str">
        <f t="shared" ref="CK13:DD13" si="87">IF(E13="P",E20,"")</f>
        <v/>
      </c>
      <c r="CL13" s="217" t="str">
        <f t="shared" si="87"/>
        <v/>
      </c>
      <c r="CM13" s="217" t="str">
        <f t="shared" si="87"/>
        <v/>
      </c>
      <c r="CN13" s="217" t="str">
        <f t="shared" si="87"/>
        <v/>
      </c>
      <c r="CO13" s="217" t="str">
        <f t="shared" si="87"/>
        <v/>
      </c>
      <c r="CP13" s="217" t="str">
        <f t="shared" si="87"/>
        <v/>
      </c>
      <c r="CQ13" s="217" t="str">
        <f t="shared" si="87"/>
        <v/>
      </c>
      <c r="CR13" s="217" t="str">
        <f t="shared" si="87"/>
        <v/>
      </c>
      <c r="CS13" s="217" t="str">
        <f t="shared" si="87"/>
        <v/>
      </c>
      <c r="CT13" s="217" t="str">
        <f t="shared" si="87"/>
        <v/>
      </c>
      <c r="CU13" s="217" t="str">
        <f t="shared" si="87"/>
        <v/>
      </c>
      <c r="CV13" s="217" t="str">
        <f t="shared" si="87"/>
        <v/>
      </c>
      <c r="CW13" s="217" t="str">
        <f t="shared" si="87"/>
        <v/>
      </c>
      <c r="CX13" s="217" t="str">
        <f t="shared" si="87"/>
        <v/>
      </c>
      <c r="CY13" s="217" t="str">
        <f t="shared" si="87"/>
        <v/>
      </c>
      <c r="CZ13" s="217" t="str">
        <f t="shared" si="87"/>
        <v/>
      </c>
      <c r="DA13" s="217" t="str">
        <f t="shared" si="87"/>
        <v/>
      </c>
      <c r="DB13" s="217" t="str">
        <f t="shared" si="87"/>
        <v/>
      </c>
      <c r="DC13" s="217" t="str">
        <f t="shared" si="87"/>
        <v/>
      </c>
      <c r="DD13" s="219" t="str">
        <f t="shared" si="87"/>
        <v/>
      </c>
      <c r="DE13" s="48">
        <f t="shared" si="7"/>
        <v>0</v>
      </c>
      <c r="DG13" s="230">
        <f t="shared" si="8"/>
        <v>0</v>
      </c>
      <c r="DH13" s="237">
        <f t="shared" si="9"/>
        <v>0</v>
      </c>
      <c r="DI13" s="237">
        <f t="shared" si="10"/>
        <v>0</v>
      </c>
      <c r="DJ13" s="238">
        <f t="shared" si="11"/>
        <v>0</v>
      </c>
      <c r="DK13" s="239">
        <f>(SUM(DG13:DI13)/COUNT(E19:X19))</f>
        <v>0</v>
      </c>
      <c r="DL13" s="230">
        <f t="shared" si="12"/>
        <v>0</v>
      </c>
      <c r="DM13" s="240" t="e">
        <f t="shared" si="13"/>
        <v>#DIV/0!</v>
      </c>
      <c r="DN13" s="234">
        <f t="shared" si="14"/>
        <v>0</v>
      </c>
      <c r="DO13" s="241" t="e">
        <f t="shared" si="15"/>
        <v>#DIV/0!</v>
      </c>
      <c r="DP13" s="48">
        <f t="shared" si="16"/>
        <v>0</v>
      </c>
      <c r="DQ13" s="48">
        <f t="shared" si="17"/>
        <v>0</v>
      </c>
      <c r="DR13" s="48">
        <f t="shared" si="18"/>
        <v>0</v>
      </c>
      <c r="DS13" s="48" t="e">
        <f>SUM((DQ13/DJ13)-(D2))</f>
        <v>#DIV/0!</v>
      </c>
      <c r="DT13" s="48" t="e">
        <f>SUM((DR13/DJ13)-(D22))</f>
        <v>#DIV/0!</v>
      </c>
      <c r="DU13" s="236" t="e">
        <f t="shared" si="19"/>
        <v>#DIV/0!</v>
      </c>
      <c r="DW13" s="216" t="str">
        <f>IF(E13="J",SUM((E20)-(E40)),"")</f>
        <v/>
      </c>
      <c r="DX13" s="217" t="str">
        <f t="shared" ref="DX13:EP13" si="88">IF(F13="J",SUM((F20)-(F40)),"")</f>
        <v/>
      </c>
      <c r="DY13" s="217" t="str">
        <f t="shared" si="88"/>
        <v/>
      </c>
      <c r="DZ13" s="217" t="str">
        <f t="shared" si="88"/>
        <v/>
      </c>
      <c r="EA13" s="217" t="str">
        <f t="shared" si="88"/>
        <v/>
      </c>
      <c r="EB13" s="217" t="str">
        <f t="shared" si="88"/>
        <v/>
      </c>
      <c r="EC13" s="217" t="str">
        <f t="shared" si="88"/>
        <v/>
      </c>
      <c r="ED13" s="217" t="str">
        <f t="shared" si="88"/>
        <v/>
      </c>
      <c r="EE13" s="217" t="str">
        <f t="shared" si="88"/>
        <v/>
      </c>
      <c r="EF13" s="217" t="str">
        <f t="shared" si="88"/>
        <v/>
      </c>
      <c r="EG13" s="217" t="str">
        <f t="shared" si="88"/>
        <v/>
      </c>
      <c r="EH13" s="217" t="str">
        <f t="shared" si="88"/>
        <v/>
      </c>
      <c r="EI13" s="217" t="str">
        <f t="shared" si="88"/>
        <v/>
      </c>
      <c r="EJ13" s="217" t="str">
        <f t="shared" si="88"/>
        <v/>
      </c>
      <c r="EK13" s="217" t="str">
        <f t="shared" si="88"/>
        <v/>
      </c>
      <c r="EL13" s="217" t="str">
        <f t="shared" si="88"/>
        <v/>
      </c>
      <c r="EM13" s="217" t="str">
        <f t="shared" si="88"/>
        <v/>
      </c>
      <c r="EN13" s="217" t="str">
        <f t="shared" si="88"/>
        <v/>
      </c>
      <c r="EO13" s="217" t="str">
        <f t="shared" si="88"/>
        <v/>
      </c>
      <c r="EP13" s="220" t="str">
        <f t="shared" si="88"/>
        <v/>
      </c>
      <c r="EQ13" s="48">
        <f t="shared" si="21"/>
        <v>0</v>
      </c>
      <c r="ER13" s="216" t="str">
        <f>IF(E13="LJ",SUM((E20)-(E40)),"")</f>
        <v/>
      </c>
      <c r="ES13" s="217" t="str">
        <f t="shared" ref="ES13:FK13" si="89">IF(F13="LJ",SUM((F20)-(F40)),"")</f>
        <v/>
      </c>
      <c r="ET13" s="217" t="str">
        <f t="shared" si="89"/>
        <v/>
      </c>
      <c r="EU13" s="217" t="str">
        <f t="shared" si="89"/>
        <v/>
      </c>
      <c r="EV13" s="217" t="str">
        <f t="shared" si="89"/>
        <v/>
      </c>
      <c r="EW13" s="217" t="str">
        <f t="shared" si="89"/>
        <v/>
      </c>
      <c r="EX13" s="217" t="str">
        <f t="shared" si="89"/>
        <v/>
      </c>
      <c r="EY13" s="217" t="str">
        <f t="shared" si="89"/>
        <v/>
      </c>
      <c r="EZ13" s="217" t="str">
        <f t="shared" si="89"/>
        <v/>
      </c>
      <c r="FA13" s="217" t="str">
        <f t="shared" si="89"/>
        <v/>
      </c>
      <c r="FB13" s="217" t="str">
        <f t="shared" si="89"/>
        <v/>
      </c>
      <c r="FC13" s="217" t="str">
        <f t="shared" si="89"/>
        <v/>
      </c>
      <c r="FD13" s="217" t="str">
        <f t="shared" si="89"/>
        <v/>
      </c>
      <c r="FE13" s="217" t="str">
        <f t="shared" si="89"/>
        <v/>
      </c>
      <c r="FF13" s="217" t="str">
        <f t="shared" si="89"/>
        <v/>
      </c>
      <c r="FG13" s="217" t="str">
        <f t="shared" si="89"/>
        <v/>
      </c>
      <c r="FH13" s="217" t="str">
        <f t="shared" si="89"/>
        <v/>
      </c>
      <c r="FI13" s="217" t="str">
        <f t="shared" si="89"/>
        <v/>
      </c>
      <c r="FJ13" s="217" t="str">
        <f t="shared" si="89"/>
        <v/>
      </c>
      <c r="FK13" s="220" t="str">
        <f t="shared" si="89"/>
        <v/>
      </c>
      <c r="FL13" s="48">
        <f t="shared" si="23"/>
        <v>0</v>
      </c>
      <c r="FM13" s="216" t="str">
        <f t="shared" ref="FM13:GF13" si="90">IF(E13="B",E40,"")</f>
        <v/>
      </c>
      <c r="FN13" s="217" t="str">
        <f t="shared" si="90"/>
        <v/>
      </c>
      <c r="FO13" s="217" t="str">
        <f t="shared" si="90"/>
        <v/>
      </c>
      <c r="FP13" s="217" t="str">
        <f t="shared" si="90"/>
        <v/>
      </c>
      <c r="FQ13" s="217" t="str">
        <f t="shared" si="90"/>
        <v/>
      </c>
      <c r="FR13" s="217" t="str">
        <f t="shared" si="90"/>
        <v/>
      </c>
      <c r="FS13" s="217" t="str">
        <f t="shared" si="90"/>
        <v/>
      </c>
      <c r="FT13" s="217" t="str">
        <f t="shared" si="90"/>
        <v/>
      </c>
      <c r="FU13" s="217" t="str">
        <f t="shared" si="90"/>
        <v/>
      </c>
      <c r="FV13" s="217" t="str">
        <f t="shared" si="90"/>
        <v/>
      </c>
      <c r="FW13" s="217" t="str">
        <f t="shared" si="90"/>
        <v/>
      </c>
      <c r="FX13" s="218" t="str">
        <f t="shared" si="90"/>
        <v/>
      </c>
      <c r="FY13" s="218" t="str">
        <f t="shared" si="90"/>
        <v/>
      </c>
      <c r="FZ13" s="218" t="str">
        <f t="shared" si="90"/>
        <v/>
      </c>
      <c r="GA13" s="218" t="str">
        <f t="shared" si="90"/>
        <v/>
      </c>
      <c r="GB13" s="218" t="str">
        <f t="shared" si="90"/>
        <v/>
      </c>
      <c r="GC13" s="218" t="str">
        <f t="shared" si="90"/>
        <v/>
      </c>
      <c r="GD13" s="218" t="str">
        <f t="shared" si="90"/>
        <v/>
      </c>
      <c r="GE13" s="218" t="str">
        <f t="shared" si="90"/>
        <v/>
      </c>
      <c r="GF13" s="219" t="str">
        <f t="shared" si="90"/>
        <v/>
      </c>
      <c r="GG13" s="48">
        <f t="shared" si="25"/>
        <v>0</v>
      </c>
      <c r="GH13" s="216" t="str">
        <f t="shared" ref="GH13:HA13" si="91">IF(E13="P",E40,"")</f>
        <v/>
      </c>
      <c r="GI13" s="217" t="str">
        <f t="shared" si="91"/>
        <v/>
      </c>
      <c r="GJ13" s="217" t="str">
        <f t="shared" si="91"/>
        <v/>
      </c>
      <c r="GK13" s="217" t="str">
        <f t="shared" si="91"/>
        <v/>
      </c>
      <c r="GL13" s="217" t="str">
        <f t="shared" si="91"/>
        <v/>
      </c>
      <c r="GM13" s="217" t="str">
        <f t="shared" si="91"/>
        <v/>
      </c>
      <c r="GN13" s="217" t="str">
        <f t="shared" si="91"/>
        <v/>
      </c>
      <c r="GO13" s="217" t="str">
        <f t="shared" si="91"/>
        <v/>
      </c>
      <c r="GP13" s="217" t="str">
        <f t="shared" si="91"/>
        <v/>
      </c>
      <c r="GQ13" s="217" t="str">
        <f t="shared" si="91"/>
        <v/>
      </c>
      <c r="GR13" s="217" t="str">
        <f t="shared" si="91"/>
        <v/>
      </c>
      <c r="GS13" s="218" t="str">
        <f t="shared" si="91"/>
        <v/>
      </c>
      <c r="GT13" s="218" t="str">
        <f t="shared" si="91"/>
        <v/>
      </c>
      <c r="GU13" s="218" t="str">
        <f t="shared" si="91"/>
        <v/>
      </c>
      <c r="GV13" s="218" t="str">
        <f t="shared" si="91"/>
        <v/>
      </c>
      <c r="GW13" s="218" t="str">
        <f t="shared" si="91"/>
        <v/>
      </c>
      <c r="GX13" s="218" t="str">
        <f t="shared" si="91"/>
        <v/>
      </c>
      <c r="GY13" s="218" t="str">
        <f t="shared" si="91"/>
        <v/>
      </c>
      <c r="GZ13" s="218" t="str">
        <f t="shared" si="91"/>
        <v/>
      </c>
      <c r="HA13" s="219" t="str">
        <f t="shared" si="91"/>
        <v/>
      </c>
      <c r="HB13" s="48">
        <f t="shared" si="27"/>
        <v>0</v>
      </c>
    </row>
    <row r="14" spans="1:210" s="215" customFormat="1" ht="21.75" customHeight="1" thickBot="1">
      <c r="A14" s="214">
        <f ca="1">('Game Summary'!B14)</f>
        <v>1837</v>
      </c>
      <c r="B14" s="293" t="str">
        <f ca="1">('Game Summary'!C14)</f>
        <v>JANE DEERE</v>
      </c>
      <c r="C14" s="281"/>
      <c r="D14" s="282"/>
      <c r="E14" s="507"/>
      <c r="F14" s="508"/>
      <c r="G14" s="508"/>
      <c r="H14" s="508"/>
      <c r="I14" s="508"/>
      <c r="J14" s="508"/>
      <c r="K14" s="508"/>
      <c r="L14" s="508"/>
      <c r="M14" s="508"/>
      <c r="N14" s="508"/>
      <c r="O14" s="508"/>
      <c r="P14" s="508"/>
      <c r="Q14" s="509"/>
      <c r="R14" s="509"/>
      <c r="S14" s="509"/>
      <c r="T14" s="509"/>
      <c r="U14" s="509"/>
      <c r="V14" s="509"/>
      <c r="W14" s="509"/>
      <c r="X14" s="510"/>
      <c r="Z14" s="216" t="str">
        <f t="shared" ref="Z14:AS14" si="92">IF(E14="J",E20,"")</f>
        <v/>
      </c>
      <c r="AA14" s="217" t="str">
        <f t="shared" si="92"/>
        <v/>
      </c>
      <c r="AB14" s="217" t="str">
        <f t="shared" si="92"/>
        <v/>
      </c>
      <c r="AC14" s="217" t="str">
        <f t="shared" si="92"/>
        <v/>
      </c>
      <c r="AD14" s="217" t="str">
        <f t="shared" si="92"/>
        <v/>
      </c>
      <c r="AE14" s="217" t="str">
        <f t="shared" si="92"/>
        <v/>
      </c>
      <c r="AF14" s="217" t="str">
        <f t="shared" si="92"/>
        <v/>
      </c>
      <c r="AG14" s="217" t="str">
        <f t="shared" si="92"/>
        <v/>
      </c>
      <c r="AH14" s="217" t="str">
        <f t="shared" si="92"/>
        <v/>
      </c>
      <c r="AI14" s="217" t="str">
        <f t="shared" si="92"/>
        <v/>
      </c>
      <c r="AJ14" s="217" t="str">
        <f t="shared" si="92"/>
        <v/>
      </c>
      <c r="AK14" s="218" t="str">
        <f t="shared" si="92"/>
        <v/>
      </c>
      <c r="AL14" s="218" t="str">
        <f t="shared" si="92"/>
        <v/>
      </c>
      <c r="AM14" s="218" t="str">
        <f t="shared" si="92"/>
        <v/>
      </c>
      <c r="AN14" s="218" t="str">
        <f t="shared" si="92"/>
        <v/>
      </c>
      <c r="AO14" s="218" t="str">
        <f t="shared" si="92"/>
        <v/>
      </c>
      <c r="AP14" s="218" t="str">
        <f t="shared" si="92"/>
        <v/>
      </c>
      <c r="AQ14" s="218" t="str">
        <f t="shared" si="92"/>
        <v/>
      </c>
      <c r="AR14" s="218" t="str">
        <f t="shared" si="92"/>
        <v/>
      </c>
      <c r="AS14" s="219" t="str">
        <f t="shared" si="92"/>
        <v/>
      </c>
      <c r="AT14" s="48">
        <f t="shared" si="1"/>
        <v>0</v>
      </c>
      <c r="AU14" s="216" t="str">
        <f t="shared" ref="AU14:BN14" si="93">IF(E14="LJ",E20,"")</f>
        <v/>
      </c>
      <c r="AV14" s="217" t="str">
        <f t="shared" si="93"/>
        <v/>
      </c>
      <c r="AW14" s="217" t="str">
        <f t="shared" si="93"/>
        <v/>
      </c>
      <c r="AX14" s="217" t="str">
        <f t="shared" si="93"/>
        <v/>
      </c>
      <c r="AY14" s="217" t="str">
        <f t="shared" si="93"/>
        <v/>
      </c>
      <c r="AZ14" s="217" t="str">
        <f t="shared" si="93"/>
        <v/>
      </c>
      <c r="BA14" s="217" t="str">
        <f t="shared" si="93"/>
        <v/>
      </c>
      <c r="BB14" s="217" t="str">
        <f t="shared" si="93"/>
        <v/>
      </c>
      <c r="BC14" s="217" t="str">
        <f t="shared" si="93"/>
        <v/>
      </c>
      <c r="BD14" s="217" t="str">
        <f t="shared" si="93"/>
        <v/>
      </c>
      <c r="BE14" s="217" t="str">
        <f t="shared" si="93"/>
        <v/>
      </c>
      <c r="BF14" s="217" t="str">
        <f t="shared" si="93"/>
        <v/>
      </c>
      <c r="BG14" s="217" t="str">
        <f t="shared" si="93"/>
        <v/>
      </c>
      <c r="BH14" s="217" t="str">
        <f t="shared" si="93"/>
        <v/>
      </c>
      <c r="BI14" s="217" t="str">
        <f t="shared" si="93"/>
        <v/>
      </c>
      <c r="BJ14" s="217" t="str">
        <f t="shared" si="93"/>
        <v/>
      </c>
      <c r="BK14" s="217" t="str">
        <f t="shared" si="93"/>
        <v/>
      </c>
      <c r="BL14" s="217" t="str">
        <f t="shared" si="93"/>
        <v/>
      </c>
      <c r="BM14" s="217" t="str">
        <f t="shared" si="93"/>
        <v/>
      </c>
      <c r="BN14" s="220" t="str">
        <f t="shared" si="93"/>
        <v/>
      </c>
      <c r="BO14" s="48">
        <f t="shared" si="3"/>
        <v>0</v>
      </c>
      <c r="BP14" s="216" t="str">
        <f t="shared" ref="BP14:CI14" si="94">IF(E14="B",E20,"")</f>
        <v/>
      </c>
      <c r="BQ14" s="217" t="str">
        <f t="shared" si="94"/>
        <v/>
      </c>
      <c r="BR14" s="217" t="str">
        <f t="shared" si="94"/>
        <v/>
      </c>
      <c r="BS14" s="217" t="str">
        <f t="shared" si="94"/>
        <v/>
      </c>
      <c r="BT14" s="217" t="str">
        <f t="shared" si="94"/>
        <v/>
      </c>
      <c r="BU14" s="217" t="str">
        <f t="shared" si="94"/>
        <v/>
      </c>
      <c r="BV14" s="217" t="str">
        <f t="shared" si="94"/>
        <v/>
      </c>
      <c r="BW14" s="217" t="str">
        <f t="shared" si="94"/>
        <v/>
      </c>
      <c r="BX14" s="217" t="str">
        <f t="shared" si="94"/>
        <v/>
      </c>
      <c r="BY14" s="217" t="str">
        <f t="shared" si="94"/>
        <v/>
      </c>
      <c r="BZ14" s="217" t="str">
        <f t="shared" si="94"/>
        <v/>
      </c>
      <c r="CA14" s="218" t="str">
        <f t="shared" si="94"/>
        <v/>
      </c>
      <c r="CB14" s="218" t="str">
        <f t="shared" si="94"/>
        <v/>
      </c>
      <c r="CC14" s="218" t="str">
        <f t="shared" si="94"/>
        <v/>
      </c>
      <c r="CD14" s="218" t="str">
        <f t="shared" si="94"/>
        <v/>
      </c>
      <c r="CE14" s="218" t="str">
        <f t="shared" si="94"/>
        <v/>
      </c>
      <c r="CF14" s="218" t="str">
        <f t="shared" si="94"/>
        <v/>
      </c>
      <c r="CG14" s="218" t="str">
        <f t="shared" si="94"/>
        <v/>
      </c>
      <c r="CH14" s="218" t="str">
        <f t="shared" si="94"/>
        <v/>
      </c>
      <c r="CI14" s="219" t="str">
        <f t="shared" si="94"/>
        <v/>
      </c>
      <c r="CJ14" s="48">
        <f t="shared" si="5"/>
        <v>0</v>
      </c>
      <c r="CK14" s="216" t="str">
        <f t="shared" ref="CK14:DD14" si="95">IF(E14="P",E20,"")</f>
        <v/>
      </c>
      <c r="CL14" s="217" t="str">
        <f t="shared" si="95"/>
        <v/>
      </c>
      <c r="CM14" s="217" t="str">
        <f t="shared" si="95"/>
        <v/>
      </c>
      <c r="CN14" s="217" t="str">
        <f t="shared" si="95"/>
        <v/>
      </c>
      <c r="CO14" s="217" t="str">
        <f t="shared" si="95"/>
        <v/>
      </c>
      <c r="CP14" s="217" t="str">
        <f t="shared" si="95"/>
        <v/>
      </c>
      <c r="CQ14" s="217" t="str">
        <f t="shared" si="95"/>
        <v/>
      </c>
      <c r="CR14" s="217" t="str">
        <f t="shared" si="95"/>
        <v/>
      </c>
      <c r="CS14" s="217" t="str">
        <f t="shared" si="95"/>
        <v/>
      </c>
      <c r="CT14" s="217" t="str">
        <f t="shared" si="95"/>
        <v/>
      </c>
      <c r="CU14" s="217" t="str">
        <f t="shared" si="95"/>
        <v/>
      </c>
      <c r="CV14" s="217" t="str">
        <f t="shared" si="95"/>
        <v/>
      </c>
      <c r="CW14" s="217" t="str">
        <f t="shared" si="95"/>
        <v/>
      </c>
      <c r="CX14" s="217" t="str">
        <f t="shared" si="95"/>
        <v/>
      </c>
      <c r="CY14" s="217" t="str">
        <f t="shared" si="95"/>
        <v/>
      </c>
      <c r="CZ14" s="217" t="str">
        <f t="shared" si="95"/>
        <v/>
      </c>
      <c r="DA14" s="217" t="str">
        <f t="shared" si="95"/>
        <v/>
      </c>
      <c r="DB14" s="217" t="str">
        <f t="shared" si="95"/>
        <v/>
      </c>
      <c r="DC14" s="217" t="str">
        <f t="shared" si="95"/>
        <v/>
      </c>
      <c r="DD14" s="219" t="str">
        <f t="shared" si="95"/>
        <v/>
      </c>
      <c r="DE14" s="48">
        <f t="shared" si="7"/>
        <v>0</v>
      </c>
      <c r="DG14" s="230">
        <f t="shared" si="8"/>
        <v>0</v>
      </c>
      <c r="DH14" s="237">
        <f t="shared" si="9"/>
        <v>0</v>
      </c>
      <c r="DI14" s="237">
        <f t="shared" si="10"/>
        <v>0</v>
      </c>
      <c r="DJ14" s="238">
        <f t="shared" si="11"/>
        <v>0</v>
      </c>
      <c r="DK14" s="239">
        <f>(SUM(DG14:DI14)/COUNT(E19:X19))</f>
        <v>0</v>
      </c>
      <c r="DL14" s="230">
        <f t="shared" si="12"/>
        <v>0</v>
      </c>
      <c r="DM14" s="240" t="e">
        <f t="shared" si="13"/>
        <v>#DIV/0!</v>
      </c>
      <c r="DN14" s="242">
        <f t="shared" si="14"/>
        <v>0</v>
      </c>
      <c r="DO14" s="241" t="e">
        <f t="shared" si="15"/>
        <v>#DIV/0!</v>
      </c>
      <c r="DP14" s="48">
        <f t="shared" si="16"/>
        <v>0</v>
      </c>
      <c r="DQ14" s="48">
        <f t="shared" si="17"/>
        <v>0</v>
      </c>
      <c r="DR14" s="48">
        <f t="shared" si="18"/>
        <v>0</v>
      </c>
      <c r="DS14" s="48" t="e">
        <f>SUM((DQ14/DJ14)-(D2))</f>
        <v>#DIV/0!</v>
      </c>
      <c r="DT14" s="48" t="e">
        <f>SUM((DR14/DJ14)-(D22))</f>
        <v>#DIV/0!</v>
      </c>
      <c r="DU14" s="236" t="e">
        <f t="shared" si="19"/>
        <v>#DIV/0!</v>
      </c>
      <c r="DW14" s="216" t="str">
        <f>IF(E14="J",SUM((E20)-(E40)),"")</f>
        <v/>
      </c>
      <c r="DX14" s="217" t="str">
        <f t="shared" ref="DX14:EP14" si="96">IF(F14="J",SUM((F20)-(F40)),"")</f>
        <v/>
      </c>
      <c r="DY14" s="217" t="str">
        <f t="shared" si="96"/>
        <v/>
      </c>
      <c r="DZ14" s="217" t="str">
        <f t="shared" si="96"/>
        <v/>
      </c>
      <c r="EA14" s="217" t="str">
        <f t="shared" si="96"/>
        <v/>
      </c>
      <c r="EB14" s="217" t="str">
        <f t="shared" si="96"/>
        <v/>
      </c>
      <c r="EC14" s="217" t="str">
        <f t="shared" si="96"/>
        <v/>
      </c>
      <c r="ED14" s="217" t="str">
        <f t="shared" si="96"/>
        <v/>
      </c>
      <c r="EE14" s="217" t="str">
        <f t="shared" si="96"/>
        <v/>
      </c>
      <c r="EF14" s="217" t="str">
        <f t="shared" si="96"/>
        <v/>
      </c>
      <c r="EG14" s="217" t="str">
        <f t="shared" si="96"/>
        <v/>
      </c>
      <c r="EH14" s="217" t="str">
        <f t="shared" si="96"/>
        <v/>
      </c>
      <c r="EI14" s="217" t="str">
        <f t="shared" si="96"/>
        <v/>
      </c>
      <c r="EJ14" s="217" t="str">
        <f t="shared" si="96"/>
        <v/>
      </c>
      <c r="EK14" s="217" t="str">
        <f t="shared" si="96"/>
        <v/>
      </c>
      <c r="EL14" s="217" t="str">
        <f t="shared" si="96"/>
        <v/>
      </c>
      <c r="EM14" s="217" t="str">
        <f t="shared" si="96"/>
        <v/>
      </c>
      <c r="EN14" s="217" t="str">
        <f t="shared" si="96"/>
        <v/>
      </c>
      <c r="EO14" s="217" t="str">
        <f t="shared" si="96"/>
        <v/>
      </c>
      <c r="EP14" s="220" t="str">
        <f t="shared" si="96"/>
        <v/>
      </c>
      <c r="EQ14" s="48">
        <f t="shared" si="21"/>
        <v>0</v>
      </c>
      <c r="ER14" s="216" t="str">
        <f>IF(E14="LJ",SUM((E20)-(E40)),"")</f>
        <v/>
      </c>
      <c r="ES14" s="217" t="str">
        <f t="shared" ref="ES14:FK14" si="97">IF(F14="LJ",SUM((F20)-(F40)),"")</f>
        <v/>
      </c>
      <c r="ET14" s="217" t="str">
        <f t="shared" si="97"/>
        <v/>
      </c>
      <c r="EU14" s="217" t="str">
        <f t="shared" si="97"/>
        <v/>
      </c>
      <c r="EV14" s="217" t="str">
        <f t="shared" si="97"/>
        <v/>
      </c>
      <c r="EW14" s="217" t="str">
        <f t="shared" si="97"/>
        <v/>
      </c>
      <c r="EX14" s="217" t="str">
        <f t="shared" si="97"/>
        <v/>
      </c>
      <c r="EY14" s="217" t="str">
        <f t="shared" si="97"/>
        <v/>
      </c>
      <c r="EZ14" s="217" t="str">
        <f t="shared" si="97"/>
        <v/>
      </c>
      <c r="FA14" s="217" t="str">
        <f t="shared" si="97"/>
        <v/>
      </c>
      <c r="FB14" s="217" t="str">
        <f t="shared" si="97"/>
        <v/>
      </c>
      <c r="FC14" s="217" t="str">
        <f t="shared" si="97"/>
        <v/>
      </c>
      <c r="FD14" s="217" t="str">
        <f t="shared" si="97"/>
        <v/>
      </c>
      <c r="FE14" s="217" t="str">
        <f t="shared" si="97"/>
        <v/>
      </c>
      <c r="FF14" s="217" t="str">
        <f t="shared" si="97"/>
        <v/>
      </c>
      <c r="FG14" s="217" t="str">
        <f t="shared" si="97"/>
        <v/>
      </c>
      <c r="FH14" s="217" t="str">
        <f t="shared" si="97"/>
        <v/>
      </c>
      <c r="FI14" s="217" t="str">
        <f t="shared" si="97"/>
        <v/>
      </c>
      <c r="FJ14" s="217" t="str">
        <f t="shared" si="97"/>
        <v/>
      </c>
      <c r="FK14" s="220" t="str">
        <f t="shared" si="97"/>
        <v/>
      </c>
      <c r="FL14" s="48">
        <f t="shared" si="23"/>
        <v>0</v>
      </c>
      <c r="FM14" s="216" t="str">
        <f t="shared" ref="FM14:GF14" si="98">IF(E14="B",E40,"")</f>
        <v/>
      </c>
      <c r="FN14" s="217" t="str">
        <f t="shared" si="98"/>
        <v/>
      </c>
      <c r="FO14" s="217" t="str">
        <f t="shared" si="98"/>
        <v/>
      </c>
      <c r="FP14" s="217" t="str">
        <f t="shared" si="98"/>
        <v/>
      </c>
      <c r="FQ14" s="217" t="str">
        <f t="shared" si="98"/>
        <v/>
      </c>
      <c r="FR14" s="217" t="str">
        <f t="shared" si="98"/>
        <v/>
      </c>
      <c r="FS14" s="217" t="str">
        <f t="shared" si="98"/>
        <v/>
      </c>
      <c r="FT14" s="217" t="str">
        <f t="shared" si="98"/>
        <v/>
      </c>
      <c r="FU14" s="217" t="str">
        <f t="shared" si="98"/>
        <v/>
      </c>
      <c r="FV14" s="217" t="str">
        <f t="shared" si="98"/>
        <v/>
      </c>
      <c r="FW14" s="217" t="str">
        <f t="shared" si="98"/>
        <v/>
      </c>
      <c r="FX14" s="218" t="str">
        <f t="shared" si="98"/>
        <v/>
      </c>
      <c r="FY14" s="218" t="str">
        <f t="shared" si="98"/>
        <v/>
      </c>
      <c r="FZ14" s="218" t="str">
        <f t="shared" si="98"/>
        <v/>
      </c>
      <c r="GA14" s="218" t="str">
        <f t="shared" si="98"/>
        <v/>
      </c>
      <c r="GB14" s="218" t="str">
        <f t="shared" si="98"/>
        <v/>
      </c>
      <c r="GC14" s="218" t="str">
        <f t="shared" si="98"/>
        <v/>
      </c>
      <c r="GD14" s="218" t="str">
        <f t="shared" si="98"/>
        <v/>
      </c>
      <c r="GE14" s="218" t="str">
        <f t="shared" si="98"/>
        <v/>
      </c>
      <c r="GF14" s="219" t="str">
        <f t="shared" si="98"/>
        <v/>
      </c>
      <c r="GG14" s="48">
        <f t="shared" si="25"/>
        <v>0</v>
      </c>
      <c r="GH14" s="216" t="str">
        <f t="shared" ref="GH14:HA14" si="99">IF(E14="P",E40,"")</f>
        <v/>
      </c>
      <c r="GI14" s="217" t="str">
        <f t="shared" si="99"/>
        <v/>
      </c>
      <c r="GJ14" s="217" t="str">
        <f t="shared" si="99"/>
        <v/>
      </c>
      <c r="GK14" s="217" t="str">
        <f t="shared" si="99"/>
        <v/>
      </c>
      <c r="GL14" s="217" t="str">
        <f t="shared" si="99"/>
        <v/>
      </c>
      <c r="GM14" s="217" t="str">
        <f t="shared" si="99"/>
        <v/>
      </c>
      <c r="GN14" s="217" t="str">
        <f t="shared" si="99"/>
        <v/>
      </c>
      <c r="GO14" s="217" t="str">
        <f t="shared" si="99"/>
        <v/>
      </c>
      <c r="GP14" s="217" t="str">
        <f t="shared" si="99"/>
        <v/>
      </c>
      <c r="GQ14" s="217" t="str">
        <f t="shared" si="99"/>
        <v/>
      </c>
      <c r="GR14" s="217" t="str">
        <f t="shared" si="99"/>
        <v/>
      </c>
      <c r="GS14" s="218" t="str">
        <f t="shared" si="99"/>
        <v/>
      </c>
      <c r="GT14" s="218" t="str">
        <f t="shared" si="99"/>
        <v/>
      </c>
      <c r="GU14" s="218" t="str">
        <f t="shared" si="99"/>
        <v/>
      </c>
      <c r="GV14" s="218" t="str">
        <f t="shared" si="99"/>
        <v/>
      </c>
      <c r="GW14" s="218" t="str">
        <f t="shared" si="99"/>
        <v/>
      </c>
      <c r="GX14" s="218" t="str">
        <f t="shared" si="99"/>
        <v/>
      </c>
      <c r="GY14" s="218" t="str">
        <f t="shared" si="99"/>
        <v/>
      </c>
      <c r="GZ14" s="218" t="str">
        <f t="shared" si="99"/>
        <v/>
      </c>
      <c r="HA14" s="219" t="str">
        <f t="shared" si="99"/>
        <v/>
      </c>
      <c r="HB14" s="48">
        <f t="shared" si="27"/>
        <v>0</v>
      </c>
    </row>
    <row r="15" spans="1:210" s="215" customFormat="1" ht="21.75" customHeight="1" thickBot="1">
      <c r="A15" s="214">
        <f ca="1">('Game Summary'!B15)</f>
        <v>1984</v>
      </c>
      <c r="B15" s="293" t="str">
        <f ca="1">('Game Summary'!C15)</f>
        <v>NOAM STOMPSKI</v>
      </c>
      <c r="C15" s="281"/>
      <c r="D15" s="282"/>
      <c r="E15" s="507"/>
      <c r="F15" s="508"/>
      <c r="G15" s="508"/>
      <c r="H15" s="508"/>
      <c r="I15" s="508"/>
      <c r="J15" s="508"/>
      <c r="K15" s="508"/>
      <c r="L15" s="508"/>
      <c r="M15" s="508"/>
      <c r="N15" s="508"/>
      <c r="O15" s="508"/>
      <c r="P15" s="508"/>
      <c r="Q15" s="509"/>
      <c r="R15" s="509"/>
      <c r="S15" s="509"/>
      <c r="T15" s="509"/>
      <c r="U15" s="509"/>
      <c r="V15" s="509"/>
      <c r="W15" s="509"/>
      <c r="X15" s="510"/>
      <c r="Z15" s="216" t="str">
        <f t="shared" ref="Z15:AS15" si="100">IF(E15="J",E20,"")</f>
        <v/>
      </c>
      <c r="AA15" s="217" t="str">
        <f t="shared" si="100"/>
        <v/>
      </c>
      <c r="AB15" s="217" t="str">
        <f t="shared" si="100"/>
        <v/>
      </c>
      <c r="AC15" s="217" t="str">
        <f t="shared" si="100"/>
        <v/>
      </c>
      <c r="AD15" s="217" t="str">
        <f t="shared" si="100"/>
        <v/>
      </c>
      <c r="AE15" s="217" t="str">
        <f t="shared" si="100"/>
        <v/>
      </c>
      <c r="AF15" s="217" t="str">
        <f t="shared" si="100"/>
        <v/>
      </c>
      <c r="AG15" s="217" t="str">
        <f t="shared" si="100"/>
        <v/>
      </c>
      <c r="AH15" s="217" t="str">
        <f t="shared" si="100"/>
        <v/>
      </c>
      <c r="AI15" s="217" t="str">
        <f t="shared" si="100"/>
        <v/>
      </c>
      <c r="AJ15" s="217" t="str">
        <f t="shared" si="100"/>
        <v/>
      </c>
      <c r="AK15" s="218" t="str">
        <f t="shared" si="100"/>
        <v/>
      </c>
      <c r="AL15" s="218" t="str">
        <f t="shared" si="100"/>
        <v/>
      </c>
      <c r="AM15" s="218" t="str">
        <f t="shared" si="100"/>
        <v/>
      </c>
      <c r="AN15" s="218" t="str">
        <f t="shared" si="100"/>
        <v/>
      </c>
      <c r="AO15" s="218" t="str">
        <f t="shared" si="100"/>
        <v/>
      </c>
      <c r="AP15" s="218" t="str">
        <f t="shared" si="100"/>
        <v/>
      </c>
      <c r="AQ15" s="218" t="str">
        <f t="shared" si="100"/>
        <v/>
      </c>
      <c r="AR15" s="218" t="str">
        <f t="shared" si="100"/>
        <v/>
      </c>
      <c r="AS15" s="219" t="str">
        <f t="shared" si="100"/>
        <v/>
      </c>
      <c r="AT15" s="48">
        <f t="shared" si="1"/>
        <v>0</v>
      </c>
      <c r="AU15" s="216" t="str">
        <f t="shared" ref="AU15:BN15" si="101">IF(E15="LJ",E20,"")</f>
        <v/>
      </c>
      <c r="AV15" s="217" t="str">
        <f t="shared" si="101"/>
        <v/>
      </c>
      <c r="AW15" s="217" t="str">
        <f t="shared" si="101"/>
        <v/>
      </c>
      <c r="AX15" s="217" t="str">
        <f t="shared" si="101"/>
        <v/>
      </c>
      <c r="AY15" s="217" t="str">
        <f t="shared" si="101"/>
        <v/>
      </c>
      <c r="AZ15" s="217" t="str">
        <f t="shared" si="101"/>
        <v/>
      </c>
      <c r="BA15" s="217" t="str">
        <f t="shared" si="101"/>
        <v/>
      </c>
      <c r="BB15" s="217" t="str">
        <f t="shared" si="101"/>
        <v/>
      </c>
      <c r="BC15" s="217" t="str">
        <f t="shared" si="101"/>
        <v/>
      </c>
      <c r="BD15" s="217" t="str">
        <f t="shared" si="101"/>
        <v/>
      </c>
      <c r="BE15" s="217" t="str">
        <f t="shared" si="101"/>
        <v/>
      </c>
      <c r="BF15" s="217" t="str">
        <f t="shared" si="101"/>
        <v/>
      </c>
      <c r="BG15" s="217" t="str">
        <f t="shared" si="101"/>
        <v/>
      </c>
      <c r="BH15" s="217" t="str">
        <f t="shared" si="101"/>
        <v/>
      </c>
      <c r="BI15" s="217" t="str">
        <f t="shared" si="101"/>
        <v/>
      </c>
      <c r="BJ15" s="217" t="str">
        <f t="shared" si="101"/>
        <v/>
      </c>
      <c r="BK15" s="217" t="str">
        <f t="shared" si="101"/>
        <v/>
      </c>
      <c r="BL15" s="217" t="str">
        <f t="shared" si="101"/>
        <v/>
      </c>
      <c r="BM15" s="217" t="str">
        <f t="shared" si="101"/>
        <v/>
      </c>
      <c r="BN15" s="220" t="str">
        <f t="shared" si="101"/>
        <v/>
      </c>
      <c r="BO15" s="48">
        <f t="shared" si="3"/>
        <v>0</v>
      </c>
      <c r="BP15" s="216" t="str">
        <f t="shared" ref="BP15:CI15" si="102">IF(E15="B",E20,"")</f>
        <v/>
      </c>
      <c r="BQ15" s="217" t="str">
        <f t="shared" si="102"/>
        <v/>
      </c>
      <c r="BR15" s="217" t="str">
        <f t="shared" si="102"/>
        <v/>
      </c>
      <c r="BS15" s="217" t="str">
        <f t="shared" si="102"/>
        <v/>
      </c>
      <c r="BT15" s="217" t="str">
        <f t="shared" si="102"/>
        <v/>
      </c>
      <c r="BU15" s="217" t="str">
        <f t="shared" si="102"/>
        <v/>
      </c>
      <c r="BV15" s="217" t="str">
        <f t="shared" si="102"/>
        <v/>
      </c>
      <c r="BW15" s="217" t="str">
        <f t="shared" si="102"/>
        <v/>
      </c>
      <c r="BX15" s="217" t="str">
        <f t="shared" si="102"/>
        <v/>
      </c>
      <c r="BY15" s="217" t="str">
        <f t="shared" si="102"/>
        <v/>
      </c>
      <c r="BZ15" s="217" t="str">
        <f t="shared" si="102"/>
        <v/>
      </c>
      <c r="CA15" s="218" t="str">
        <f t="shared" si="102"/>
        <v/>
      </c>
      <c r="CB15" s="218" t="str">
        <f t="shared" si="102"/>
        <v/>
      </c>
      <c r="CC15" s="218" t="str">
        <f t="shared" si="102"/>
        <v/>
      </c>
      <c r="CD15" s="218" t="str">
        <f t="shared" si="102"/>
        <v/>
      </c>
      <c r="CE15" s="218" t="str">
        <f t="shared" si="102"/>
        <v/>
      </c>
      <c r="CF15" s="218" t="str">
        <f t="shared" si="102"/>
        <v/>
      </c>
      <c r="CG15" s="218" t="str">
        <f t="shared" si="102"/>
        <v/>
      </c>
      <c r="CH15" s="218" t="str">
        <f t="shared" si="102"/>
        <v/>
      </c>
      <c r="CI15" s="219" t="str">
        <f t="shared" si="102"/>
        <v/>
      </c>
      <c r="CJ15" s="48">
        <f t="shared" si="5"/>
        <v>0</v>
      </c>
      <c r="CK15" s="216" t="str">
        <f t="shared" ref="CK15:DD15" si="103">IF(E15="P",E20,"")</f>
        <v/>
      </c>
      <c r="CL15" s="217" t="str">
        <f t="shared" si="103"/>
        <v/>
      </c>
      <c r="CM15" s="217" t="str">
        <f t="shared" si="103"/>
        <v/>
      </c>
      <c r="CN15" s="217" t="str">
        <f t="shared" si="103"/>
        <v/>
      </c>
      <c r="CO15" s="217" t="str">
        <f t="shared" si="103"/>
        <v/>
      </c>
      <c r="CP15" s="217" t="str">
        <f t="shared" si="103"/>
        <v/>
      </c>
      <c r="CQ15" s="217" t="str">
        <f t="shared" si="103"/>
        <v/>
      </c>
      <c r="CR15" s="217" t="str">
        <f t="shared" si="103"/>
        <v/>
      </c>
      <c r="CS15" s="217" t="str">
        <f t="shared" si="103"/>
        <v/>
      </c>
      <c r="CT15" s="217" t="str">
        <f t="shared" si="103"/>
        <v/>
      </c>
      <c r="CU15" s="217" t="str">
        <f t="shared" si="103"/>
        <v/>
      </c>
      <c r="CV15" s="217" t="str">
        <f t="shared" si="103"/>
        <v/>
      </c>
      <c r="CW15" s="217" t="str">
        <f t="shared" si="103"/>
        <v/>
      </c>
      <c r="CX15" s="217" t="str">
        <f t="shared" si="103"/>
        <v/>
      </c>
      <c r="CY15" s="217" t="str">
        <f t="shared" si="103"/>
        <v/>
      </c>
      <c r="CZ15" s="217" t="str">
        <f t="shared" si="103"/>
        <v/>
      </c>
      <c r="DA15" s="217" t="str">
        <f t="shared" si="103"/>
        <v/>
      </c>
      <c r="DB15" s="217" t="str">
        <f t="shared" si="103"/>
        <v/>
      </c>
      <c r="DC15" s="217" t="str">
        <f t="shared" si="103"/>
        <v/>
      </c>
      <c r="DD15" s="219" t="str">
        <f t="shared" si="103"/>
        <v/>
      </c>
      <c r="DE15" s="48">
        <f t="shared" si="7"/>
        <v>0</v>
      </c>
      <c r="DG15" s="230">
        <f t="shared" si="8"/>
        <v>0</v>
      </c>
      <c r="DH15" s="218">
        <f t="shared" si="9"/>
        <v>0</v>
      </c>
      <c r="DI15" s="218">
        <f t="shared" si="10"/>
        <v>0</v>
      </c>
      <c r="DJ15" s="231">
        <f t="shared" si="11"/>
        <v>0</v>
      </c>
      <c r="DK15" s="232">
        <f>(SUM(DG15:DI15)/COUNT(E19:X19))</f>
        <v>0</v>
      </c>
      <c r="DL15" s="230">
        <f t="shared" si="12"/>
        <v>0</v>
      </c>
      <c r="DM15" s="233" t="e">
        <f t="shared" si="13"/>
        <v>#DIV/0!</v>
      </c>
      <c r="DN15" s="234">
        <f t="shared" si="14"/>
        <v>0</v>
      </c>
      <c r="DO15" s="235" t="e">
        <f t="shared" si="15"/>
        <v>#DIV/0!</v>
      </c>
      <c r="DP15" s="48">
        <f t="shared" si="16"/>
        <v>0</v>
      </c>
      <c r="DQ15" s="48">
        <f t="shared" si="17"/>
        <v>0</v>
      </c>
      <c r="DR15" s="48">
        <f t="shared" si="18"/>
        <v>0</v>
      </c>
      <c r="DS15" s="48" t="e">
        <f>SUM((DQ15/DJ15)-(D2))</f>
        <v>#DIV/0!</v>
      </c>
      <c r="DT15" s="48" t="e">
        <f>SUM((DR15/DJ15)-(D22))</f>
        <v>#DIV/0!</v>
      </c>
      <c r="DU15" s="236" t="e">
        <f t="shared" si="19"/>
        <v>#DIV/0!</v>
      </c>
      <c r="DW15" s="216" t="str">
        <f>IF(E15="J",SUM((E20)-(E40)),"")</f>
        <v/>
      </c>
      <c r="DX15" s="217" t="str">
        <f t="shared" ref="DX15:EP15" si="104">IF(F15="J",SUM((F20)-(F40)),"")</f>
        <v/>
      </c>
      <c r="DY15" s="217" t="str">
        <f t="shared" si="104"/>
        <v/>
      </c>
      <c r="DZ15" s="217" t="str">
        <f t="shared" si="104"/>
        <v/>
      </c>
      <c r="EA15" s="217" t="str">
        <f t="shared" si="104"/>
        <v/>
      </c>
      <c r="EB15" s="217" t="str">
        <f t="shared" si="104"/>
        <v/>
      </c>
      <c r="EC15" s="217" t="str">
        <f t="shared" si="104"/>
        <v/>
      </c>
      <c r="ED15" s="217" t="str">
        <f t="shared" si="104"/>
        <v/>
      </c>
      <c r="EE15" s="217" t="str">
        <f t="shared" si="104"/>
        <v/>
      </c>
      <c r="EF15" s="217" t="str">
        <f t="shared" si="104"/>
        <v/>
      </c>
      <c r="EG15" s="217" t="str">
        <f t="shared" si="104"/>
        <v/>
      </c>
      <c r="EH15" s="217" t="str">
        <f t="shared" si="104"/>
        <v/>
      </c>
      <c r="EI15" s="217" t="str">
        <f t="shared" si="104"/>
        <v/>
      </c>
      <c r="EJ15" s="217" t="str">
        <f t="shared" si="104"/>
        <v/>
      </c>
      <c r="EK15" s="217" t="str">
        <f t="shared" si="104"/>
        <v/>
      </c>
      <c r="EL15" s="217" t="str">
        <f t="shared" si="104"/>
        <v/>
      </c>
      <c r="EM15" s="217" t="str">
        <f t="shared" si="104"/>
        <v/>
      </c>
      <c r="EN15" s="217" t="str">
        <f t="shared" si="104"/>
        <v/>
      </c>
      <c r="EO15" s="217" t="str">
        <f t="shared" si="104"/>
        <v/>
      </c>
      <c r="EP15" s="220" t="str">
        <f t="shared" si="104"/>
        <v/>
      </c>
      <c r="EQ15" s="48">
        <f t="shared" si="21"/>
        <v>0</v>
      </c>
      <c r="ER15" s="216" t="str">
        <f>IF(E15="LJ",SUM((E20)-(E40)),"")</f>
        <v/>
      </c>
      <c r="ES15" s="217" t="str">
        <f t="shared" ref="ES15:FK15" si="105">IF(F15="LJ",SUM((F20)-(F40)),"")</f>
        <v/>
      </c>
      <c r="ET15" s="217" t="str">
        <f t="shared" si="105"/>
        <v/>
      </c>
      <c r="EU15" s="217" t="str">
        <f t="shared" si="105"/>
        <v/>
      </c>
      <c r="EV15" s="217" t="str">
        <f t="shared" si="105"/>
        <v/>
      </c>
      <c r="EW15" s="217" t="str">
        <f t="shared" si="105"/>
        <v/>
      </c>
      <c r="EX15" s="217" t="str">
        <f t="shared" si="105"/>
        <v/>
      </c>
      <c r="EY15" s="217" t="str">
        <f t="shared" si="105"/>
        <v/>
      </c>
      <c r="EZ15" s="217" t="str">
        <f t="shared" si="105"/>
        <v/>
      </c>
      <c r="FA15" s="217" t="str">
        <f t="shared" si="105"/>
        <v/>
      </c>
      <c r="FB15" s="217" t="str">
        <f t="shared" si="105"/>
        <v/>
      </c>
      <c r="FC15" s="217" t="str">
        <f t="shared" si="105"/>
        <v/>
      </c>
      <c r="FD15" s="217" t="str">
        <f t="shared" si="105"/>
        <v/>
      </c>
      <c r="FE15" s="217" t="str">
        <f t="shared" si="105"/>
        <v/>
      </c>
      <c r="FF15" s="217" t="str">
        <f t="shared" si="105"/>
        <v/>
      </c>
      <c r="FG15" s="217" t="str">
        <f t="shared" si="105"/>
        <v/>
      </c>
      <c r="FH15" s="217" t="str">
        <f t="shared" si="105"/>
        <v/>
      </c>
      <c r="FI15" s="217" t="str">
        <f t="shared" si="105"/>
        <v/>
      </c>
      <c r="FJ15" s="217" t="str">
        <f t="shared" si="105"/>
        <v/>
      </c>
      <c r="FK15" s="220" t="str">
        <f t="shared" si="105"/>
        <v/>
      </c>
      <c r="FL15" s="48">
        <f t="shared" si="23"/>
        <v>0</v>
      </c>
      <c r="FM15" s="216" t="str">
        <f t="shared" ref="FM15:GF15" si="106">IF(E15="B",E40,"")</f>
        <v/>
      </c>
      <c r="FN15" s="217" t="str">
        <f t="shared" si="106"/>
        <v/>
      </c>
      <c r="FO15" s="217" t="str">
        <f t="shared" si="106"/>
        <v/>
      </c>
      <c r="FP15" s="217" t="str">
        <f t="shared" si="106"/>
        <v/>
      </c>
      <c r="FQ15" s="217" t="str">
        <f t="shared" si="106"/>
        <v/>
      </c>
      <c r="FR15" s="217" t="str">
        <f t="shared" si="106"/>
        <v/>
      </c>
      <c r="FS15" s="217" t="str">
        <f t="shared" si="106"/>
        <v/>
      </c>
      <c r="FT15" s="217" t="str">
        <f t="shared" si="106"/>
        <v/>
      </c>
      <c r="FU15" s="217" t="str">
        <f t="shared" si="106"/>
        <v/>
      </c>
      <c r="FV15" s="217" t="str">
        <f t="shared" si="106"/>
        <v/>
      </c>
      <c r="FW15" s="217" t="str">
        <f t="shared" si="106"/>
        <v/>
      </c>
      <c r="FX15" s="218" t="str">
        <f t="shared" si="106"/>
        <v/>
      </c>
      <c r="FY15" s="218" t="str">
        <f t="shared" si="106"/>
        <v/>
      </c>
      <c r="FZ15" s="218" t="str">
        <f t="shared" si="106"/>
        <v/>
      </c>
      <c r="GA15" s="218" t="str">
        <f t="shared" si="106"/>
        <v/>
      </c>
      <c r="GB15" s="218" t="str">
        <f t="shared" si="106"/>
        <v/>
      </c>
      <c r="GC15" s="218" t="str">
        <f t="shared" si="106"/>
        <v/>
      </c>
      <c r="GD15" s="218" t="str">
        <f t="shared" si="106"/>
        <v/>
      </c>
      <c r="GE15" s="218" t="str">
        <f t="shared" si="106"/>
        <v/>
      </c>
      <c r="GF15" s="219" t="str">
        <f t="shared" si="106"/>
        <v/>
      </c>
      <c r="GG15" s="48">
        <f t="shared" si="25"/>
        <v>0</v>
      </c>
      <c r="GH15" s="216" t="str">
        <f t="shared" ref="GH15:HA15" si="107">IF(E15="P",E40,"")</f>
        <v/>
      </c>
      <c r="GI15" s="217" t="str">
        <f t="shared" si="107"/>
        <v/>
      </c>
      <c r="GJ15" s="217" t="str">
        <f t="shared" si="107"/>
        <v/>
      </c>
      <c r="GK15" s="217" t="str">
        <f t="shared" si="107"/>
        <v/>
      </c>
      <c r="GL15" s="217" t="str">
        <f t="shared" si="107"/>
        <v/>
      </c>
      <c r="GM15" s="217" t="str">
        <f t="shared" si="107"/>
        <v/>
      </c>
      <c r="GN15" s="217" t="str">
        <f t="shared" si="107"/>
        <v/>
      </c>
      <c r="GO15" s="217" t="str">
        <f t="shared" si="107"/>
        <v/>
      </c>
      <c r="GP15" s="217" t="str">
        <f t="shared" si="107"/>
        <v/>
      </c>
      <c r="GQ15" s="217" t="str">
        <f t="shared" si="107"/>
        <v/>
      </c>
      <c r="GR15" s="217" t="str">
        <f t="shared" si="107"/>
        <v/>
      </c>
      <c r="GS15" s="218" t="str">
        <f t="shared" si="107"/>
        <v/>
      </c>
      <c r="GT15" s="218" t="str">
        <f t="shared" si="107"/>
        <v/>
      </c>
      <c r="GU15" s="218" t="str">
        <f t="shared" si="107"/>
        <v/>
      </c>
      <c r="GV15" s="218" t="str">
        <f t="shared" si="107"/>
        <v/>
      </c>
      <c r="GW15" s="218" t="str">
        <f t="shared" si="107"/>
        <v/>
      </c>
      <c r="GX15" s="218" t="str">
        <f t="shared" si="107"/>
        <v/>
      </c>
      <c r="GY15" s="218" t="str">
        <f t="shared" si="107"/>
        <v/>
      </c>
      <c r="GZ15" s="218" t="str">
        <f t="shared" si="107"/>
        <v/>
      </c>
      <c r="HA15" s="219" t="str">
        <f t="shared" si="107"/>
        <v/>
      </c>
      <c r="HB15" s="48">
        <f t="shared" si="27"/>
        <v>0</v>
      </c>
    </row>
    <row r="16" spans="1:210" s="215" customFormat="1" ht="21.75" customHeight="1" thickBot="1">
      <c r="A16" s="214">
        <f ca="1">('Game Summary'!B16)</f>
        <v>39323</v>
      </c>
      <c r="B16" s="293" t="str">
        <f ca="1">('Game Summary'!C16)</f>
        <v>KITTY CAT</v>
      </c>
      <c r="C16" s="281"/>
      <c r="D16" s="282"/>
      <c r="E16" s="507"/>
      <c r="F16" s="508"/>
      <c r="G16" s="508"/>
      <c r="H16" s="508"/>
      <c r="I16" s="508"/>
      <c r="J16" s="508"/>
      <c r="K16" s="508"/>
      <c r="L16" s="508"/>
      <c r="M16" s="508"/>
      <c r="N16" s="508"/>
      <c r="O16" s="508"/>
      <c r="P16" s="508"/>
      <c r="Q16" s="509"/>
      <c r="R16" s="509"/>
      <c r="S16" s="509"/>
      <c r="T16" s="509"/>
      <c r="U16" s="509"/>
      <c r="V16" s="509"/>
      <c r="W16" s="509"/>
      <c r="X16" s="510"/>
      <c r="Z16" s="216" t="str">
        <f t="shared" ref="Z16:AS16" si="108">IF(E16="J",E20,"")</f>
        <v/>
      </c>
      <c r="AA16" s="217" t="str">
        <f t="shared" si="108"/>
        <v/>
      </c>
      <c r="AB16" s="217" t="str">
        <f t="shared" si="108"/>
        <v/>
      </c>
      <c r="AC16" s="217" t="str">
        <f t="shared" si="108"/>
        <v/>
      </c>
      <c r="AD16" s="217" t="str">
        <f t="shared" si="108"/>
        <v/>
      </c>
      <c r="AE16" s="217" t="str">
        <f t="shared" si="108"/>
        <v/>
      </c>
      <c r="AF16" s="217" t="str">
        <f t="shared" si="108"/>
        <v/>
      </c>
      <c r="AG16" s="217" t="str">
        <f t="shared" si="108"/>
        <v/>
      </c>
      <c r="AH16" s="217" t="str">
        <f t="shared" si="108"/>
        <v/>
      </c>
      <c r="AI16" s="217" t="str">
        <f t="shared" si="108"/>
        <v/>
      </c>
      <c r="AJ16" s="217" t="str">
        <f t="shared" si="108"/>
        <v/>
      </c>
      <c r="AK16" s="218" t="str">
        <f t="shared" si="108"/>
        <v/>
      </c>
      <c r="AL16" s="218" t="str">
        <f t="shared" si="108"/>
        <v/>
      </c>
      <c r="AM16" s="218" t="str">
        <f t="shared" si="108"/>
        <v/>
      </c>
      <c r="AN16" s="218" t="str">
        <f t="shared" si="108"/>
        <v/>
      </c>
      <c r="AO16" s="218" t="str">
        <f t="shared" si="108"/>
        <v/>
      </c>
      <c r="AP16" s="218" t="str">
        <f t="shared" si="108"/>
        <v/>
      </c>
      <c r="AQ16" s="218" t="str">
        <f t="shared" si="108"/>
        <v/>
      </c>
      <c r="AR16" s="218" t="str">
        <f t="shared" si="108"/>
        <v/>
      </c>
      <c r="AS16" s="219" t="str">
        <f t="shared" si="108"/>
        <v/>
      </c>
      <c r="AT16" s="48">
        <f t="shared" si="1"/>
        <v>0</v>
      </c>
      <c r="AU16" s="216" t="str">
        <f>IF(E16="LJ",E20,"")</f>
        <v/>
      </c>
      <c r="AV16" s="217" t="str">
        <f>IF(F16="LJ",F20,"")</f>
        <v/>
      </c>
      <c r="AW16" s="217" t="str">
        <f>IF(G16="LJ",G20,"")</f>
        <v/>
      </c>
      <c r="AX16" s="217" t="str">
        <f>IF(H16="LJ",I20,"")</f>
        <v/>
      </c>
      <c r="AY16" s="217" t="str">
        <f t="shared" ref="AY16:BN16" si="109">IF(I16="LJ",I20,"")</f>
        <v/>
      </c>
      <c r="AZ16" s="217" t="str">
        <f t="shared" si="109"/>
        <v/>
      </c>
      <c r="BA16" s="217" t="str">
        <f t="shared" si="109"/>
        <v/>
      </c>
      <c r="BB16" s="217" t="str">
        <f t="shared" si="109"/>
        <v/>
      </c>
      <c r="BC16" s="217" t="str">
        <f t="shared" si="109"/>
        <v/>
      </c>
      <c r="BD16" s="217" t="str">
        <f t="shared" si="109"/>
        <v/>
      </c>
      <c r="BE16" s="217" t="str">
        <f t="shared" si="109"/>
        <v/>
      </c>
      <c r="BF16" s="217" t="str">
        <f t="shared" si="109"/>
        <v/>
      </c>
      <c r="BG16" s="217" t="str">
        <f t="shared" si="109"/>
        <v/>
      </c>
      <c r="BH16" s="217" t="str">
        <f t="shared" si="109"/>
        <v/>
      </c>
      <c r="BI16" s="217" t="str">
        <f t="shared" si="109"/>
        <v/>
      </c>
      <c r="BJ16" s="217" t="str">
        <f t="shared" si="109"/>
        <v/>
      </c>
      <c r="BK16" s="217" t="str">
        <f t="shared" si="109"/>
        <v/>
      </c>
      <c r="BL16" s="217" t="str">
        <f t="shared" si="109"/>
        <v/>
      </c>
      <c r="BM16" s="217" t="str">
        <f t="shared" si="109"/>
        <v/>
      </c>
      <c r="BN16" s="220" t="str">
        <f t="shared" si="109"/>
        <v/>
      </c>
      <c r="BO16" s="48">
        <f t="shared" si="3"/>
        <v>0</v>
      </c>
      <c r="BP16" s="216" t="str">
        <f t="shared" ref="BP16:CI16" si="110">IF(E16="B",E20,"")</f>
        <v/>
      </c>
      <c r="BQ16" s="217" t="str">
        <f t="shared" si="110"/>
        <v/>
      </c>
      <c r="BR16" s="217" t="str">
        <f t="shared" si="110"/>
        <v/>
      </c>
      <c r="BS16" s="217" t="str">
        <f t="shared" si="110"/>
        <v/>
      </c>
      <c r="BT16" s="217" t="str">
        <f t="shared" si="110"/>
        <v/>
      </c>
      <c r="BU16" s="217" t="str">
        <f t="shared" si="110"/>
        <v/>
      </c>
      <c r="BV16" s="217" t="str">
        <f t="shared" si="110"/>
        <v/>
      </c>
      <c r="BW16" s="217" t="str">
        <f t="shared" si="110"/>
        <v/>
      </c>
      <c r="BX16" s="217" t="str">
        <f t="shared" si="110"/>
        <v/>
      </c>
      <c r="BY16" s="217" t="str">
        <f t="shared" si="110"/>
        <v/>
      </c>
      <c r="BZ16" s="217" t="str">
        <f t="shared" si="110"/>
        <v/>
      </c>
      <c r="CA16" s="218" t="str">
        <f t="shared" si="110"/>
        <v/>
      </c>
      <c r="CB16" s="218" t="str">
        <f t="shared" si="110"/>
        <v/>
      </c>
      <c r="CC16" s="218" t="str">
        <f t="shared" si="110"/>
        <v/>
      </c>
      <c r="CD16" s="218" t="str">
        <f t="shared" si="110"/>
        <v/>
      </c>
      <c r="CE16" s="218" t="str">
        <f t="shared" si="110"/>
        <v/>
      </c>
      <c r="CF16" s="218" t="str">
        <f t="shared" si="110"/>
        <v/>
      </c>
      <c r="CG16" s="218" t="str">
        <f t="shared" si="110"/>
        <v/>
      </c>
      <c r="CH16" s="218" t="str">
        <f t="shared" si="110"/>
        <v/>
      </c>
      <c r="CI16" s="219" t="str">
        <f t="shared" si="110"/>
        <v/>
      </c>
      <c r="CJ16" s="48">
        <f t="shared" si="5"/>
        <v>0</v>
      </c>
      <c r="CK16" s="216" t="str">
        <f t="shared" ref="CK16:DD16" si="111">IF(E16="P",E20,"")</f>
        <v/>
      </c>
      <c r="CL16" s="217" t="str">
        <f t="shared" si="111"/>
        <v/>
      </c>
      <c r="CM16" s="217" t="str">
        <f t="shared" si="111"/>
        <v/>
      </c>
      <c r="CN16" s="217" t="str">
        <f t="shared" si="111"/>
        <v/>
      </c>
      <c r="CO16" s="217" t="str">
        <f t="shared" si="111"/>
        <v/>
      </c>
      <c r="CP16" s="217" t="str">
        <f t="shared" si="111"/>
        <v/>
      </c>
      <c r="CQ16" s="217" t="str">
        <f t="shared" si="111"/>
        <v/>
      </c>
      <c r="CR16" s="217" t="str">
        <f t="shared" si="111"/>
        <v/>
      </c>
      <c r="CS16" s="217" t="str">
        <f t="shared" si="111"/>
        <v/>
      </c>
      <c r="CT16" s="217" t="str">
        <f t="shared" si="111"/>
        <v/>
      </c>
      <c r="CU16" s="217" t="str">
        <f t="shared" si="111"/>
        <v/>
      </c>
      <c r="CV16" s="217" t="str">
        <f t="shared" si="111"/>
        <v/>
      </c>
      <c r="CW16" s="217" t="str">
        <f t="shared" si="111"/>
        <v/>
      </c>
      <c r="CX16" s="217" t="str">
        <f t="shared" si="111"/>
        <v/>
      </c>
      <c r="CY16" s="217" t="str">
        <f t="shared" si="111"/>
        <v/>
      </c>
      <c r="CZ16" s="217" t="str">
        <f t="shared" si="111"/>
        <v/>
      </c>
      <c r="DA16" s="217" t="str">
        <f t="shared" si="111"/>
        <v/>
      </c>
      <c r="DB16" s="217" t="str">
        <f t="shared" si="111"/>
        <v/>
      </c>
      <c r="DC16" s="217" t="str">
        <f t="shared" si="111"/>
        <v/>
      </c>
      <c r="DD16" s="219" t="str">
        <f t="shared" si="111"/>
        <v/>
      </c>
      <c r="DE16" s="48">
        <f t="shared" si="7"/>
        <v>0</v>
      </c>
      <c r="DG16" s="230">
        <f t="shared" si="8"/>
        <v>0</v>
      </c>
      <c r="DH16" s="218">
        <f t="shared" si="9"/>
        <v>0</v>
      </c>
      <c r="DI16" s="218">
        <f t="shared" si="10"/>
        <v>0</v>
      </c>
      <c r="DJ16" s="231">
        <f t="shared" si="11"/>
        <v>0</v>
      </c>
      <c r="DK16" s="232">
        <f>(SUM(DG16:DI16)/COUNT(E19:X19))</f>
        <v>0</v>
      </c>
      <c r="DL16" s="230">
        <f t="shared" si="12"/>
        <v>0</v>
      </c>
      <c r="DM16" s="233" t="e">
        <f t="shared" si="13"/>
        <v>#DIV/0!</v>
      </c>
      <c r="DN16" s="234">
        <f t="shared" si="14"/>
        <v>0</v>
      </c>
      <c r="DO16" s="235" t="e">
        <f t="shared" si="15"/>
        <v>#DIV/0!</v>
      </c>
      <c r="DP16" s="48">
        <f t="shared" si="16"/>
        <v>0</v>
      </c>
      <c r="DQ16" s="48">
        <f t="shared" si="17"/>
        <v>0</v>
      </c>
      <c r="DR16" s="48">
        <f t="shared" si="18"/>
        <v>0</v>
      </c>
      <c r="DS16" s="48" t="e">
        <f>SUM((DQ16/DJ16)-(D2))</f>
        <v>#DIV/0!</v>
      </c>
      <c r="DT16" s="48" t="e">
        <f>SUM((DR16/DJ16)-(D22))</f>
        <v>#DIV/0!</v>
      </c>
      <c r="DU16" s="236" t="e">
        <f t="shared" si="19"/>
        <v>#DIV/0!</v>
      </c>
      <c r="DW16" s="216" t="str">
        <f>IF(E16="J",SUM((E20)-(E40)),"")</f>
        <v/>
      </c>
      <c r="DX16" s="217" t="str">
        <f t="shared" ref="DX16:EP16" si="112">IF(F16="J",SUM((F20)-(F40)),"")</f>
        <v/>
      </c>
      <c r="DY16" s="217" t="str">
        <f t="shared" si="112"/>
        <v/>
      </c>
      <c r="DZ16" s="217" t="str">
        <f t="shared" si="112"/>
        <v/>
      </c>
      <c r="EA16" s="217" t="str">
        <f t="shared" si="112"/>
        <v/>
      </c>
      <c r="EB16" s="217" t="str">
        <f t="shared" si="112"/>
        <v/>
      </c>
      <c r="EC16" s="217" t="str">
        <f t="shared" si="112"/>
        <v/>
      </c>
      <c r="ED16" s="217" t="str">
        <f t="shared" si="112"/>
        <v/>
      </c>
      <c r="EE16" s="217" t="str">
        <f t="shared" si="112"/>
        <v/>
      </c>
      <c r="EF16" s="217" t="str">
        <f t="shared" si="112"/>
        <v/>
      </c>
      <c r="EG16" s="217" t="str">
        <f t="shared" si="112"/>
        <v/>
      </c>
      <c r="EH16" s="217" t="str">
        <f t="shared" si="112"/>
        <v/>
      </c>
      <c r="EI16" s="217" t="str">
        <f t="shared" si="112"/>
        <v/>
      </c>
      <c r="EJ16" s="217" t="str">
        <f t="shared" si="112"/>
        <v/>
      </c>
      <c r="EK16" s="217" t="str">
        <f t="shared" si="112"/>
        <v/>
      </c>
      <c r="EL16" s="217" t="str">
        <f t="shared" si="112"/>
        <v/>
      </c>
      <c r="EM16" s="217" t="str">
        <f t="shared" si="112"/>
        <v/>
      </c>
      <c r="EN16" s="217" t="str">
        <f t="shared" si="112"/>
        <v/>
      </c>
      <c r="EO16" s="217" t="str">
        <f t="shared" si="112"/>
        <v/>
      </c>
      <c r="EP16" s="220" t="str">
        <f t="shared" si="112"/>
        <v/>
      </c>
      <c r="EQ16" s="48">
        <f t="shared" si="21"/>
        <v>0</v>
      </c>
      <c r="ER16" s="216" t="str">
        <f>IF(E16="LJ",SUM((E20)-(E40)),"")</f>
        <v/>
      </c>
      <c r="ES16" s="217" t="str">
        <f t="shared" ref="ES16:FK16" si="113">IF(F16="LJ",SUM((F20)-(F40)),"")</f>
        <v/>
      </c>
      <c r="ET16" s="217" t="str">
        <f t="shared" si="113"/>
        <v/>
      </c>
      <c r="EU16" s="217" t="str">
        <f t="shared" si="113"/>
        <v/>
      </c>
      <c r="EV16" s="217" t="str">
        <f t="shared" si="113"/>
        <v/>
      </c>
      <c r="EW16" s="217" t="str">
        <f t="shared" si="113"/>
        <v/>
      </c>
      <c r="EX16" s="217" t="str">
        <f t="shared" si="113"/>
        <v/>
      </c>
      <c r="EY16" s="217" t="str">
        <f t="shared" si="113"/>
        <v/>
      </c>
      <c r="EZ16" s="217" t="str">
        <f t="shared" si="113"/>
        <v/>
      </c>
      <c r="FA16" s="217" t="str">
        <f t="shared" si="113"/>
        <v/>
      </c>
      <c r="FB16" s="217" t="str">
        <f t="shared" si="113"/>
        <v/>
      </c>
      <c r="FC16" s="217" t="str">
        <f t="shared" si="113"/>
        <v/>
      </c>
      <c r="FD16" s="217" t="str">
        <f t="shared" si="113"/>
        <v/>
      </c>
      <c r="FE16" s="217" t="str">
        <f t="shared" si="113"/>
        <v/>
      </c>
      <c r="FF16" s="217" t="str">
        <f t="shared" si="113"/>
        <v/>
      </c>
      <c r="FG16" s="217" t="str">
        <f t="shared" si="113"/>
        <v/>
      </c>
      <c r="FH16" s="217" t="str">
        <f t="shared" si="113"/>
        <v/>
      </c>
      <c r="FI16" s="217" t="str">
        <f t="shared" si="113"/>
        <v/>
      </c>
      <c r="FJ16" s="217" t="str">
        <f t="shared" si="113"/>
        <v/>
      </c>
      <c r="FK16" s="220" t="str">
        <f t="shared" si="113"/>
        <v/>
      </c>
      <c r="FL16" s="48">
        <f t="shared" si="23"/>
        <v>0</v>
      </c>
      <c r="FM16" s="216" t="str">
        <f t="shared" ref="FM16:GF16" si="114">IF(E16="B",E40,"")</f>
        <v/>
      </c>
      <c r="FN16" s="217" t="str">
        <f t="shared" si="114"/>
        <v/>
      </c>
      <c r="FO16" s="217" t="str">
        <f t="shared" si="114"/>
        <v/>
      </c>
      <c r="FP16" s="217" t="str">
        <f t="shared" si="114"/>
        <v/>
      </c>
      <c r="FQ16" s="217" t="str">
        <f t="shared" si="114"/>
        <v/>
      </c>
      <c r="FR16" s="217" t="str">
        <f t="shared" si="114"/>
        <v/>
      </c>
      <c r="FS16" s="217" t="str">
        <f t="shared" si="114"/>
        <v/>
      </c>
      <c r="FT16" s="217" t="str">
        <f t="shared" si="114"/>
        <v/>
      </c>
      <c r="FU16" s="217" t="str">
        <f t="shared" si="114"/>
        <v/>
      </c>
      <c r="FV16" s="217" t="str">
        <f t="shared" si="114"/>
        <v/>
      </c>
      <c r="FW16" s="217" t="str">
        <f t="shared" si="114"/>
        <v/>
      </c>
      <c r="FX16" s="218" t="str">
        <f t="shared" si="114"/>
        <v/>
      </c>
      <c r="FY16" s="218" t="str">
        <f t="shared" si="114"/>
        <v/>
      </c>
      <c r="FZ16" s="218" t="str">
        <f t="shared" si="114"/>
        <v/>
      </c>
      <c r="GA16" s="218" t="str">
        <f t="shared" si="114"/>
        <v/>
      </c>
      <c r="GB16" s="218" t="str">
        <f t="shared" si="114"/>
        <v/>
      </c>
      <c r="GC16" s="218" t="str">
        <f t="shared" si="114"/>
        <v/>
      </c>
      <c r="GD16" s="218" t="str">
        <f t="shared" si="114"/>
        <v/>
      </c>
      <c r="GE16" s="218" t="str">
        <f t="shared" si="114"/>
        <v/>
      </c>
      <c r="GF16" s="219" t="str">
        <f t="shared" si="114"/>
        <v/>
      </c>
      <c r="GG16" s="48">
        <f t="shared" si="25"/>
        <v>0</v>
      </c>
      <c r="GH16" s="216" t="str">
        <f t="shared" ref="GH16:HA16" si="115">IF(E16="P",E40,"")</f>
        <v/>
      </c>
      <c r="GI16" s="217" t="str">
        <f t="shared" si="115"/>
        <v/>
      </c>
      <c r="GJ16" s="217" t="str">
        <f t="shared" si="115"/>
        <v/>
      </c>
      <c r="GK16" s="217" t="str">
        <f t="shared" si="115"/>
        <v/>
      </c>
      <c r="GL16" s="217" t="str">
        <f t="shared" si="115"/>
        <v/>
      </c>
      <c r="GM16" s="217" t="str">
        <f t="shared" si="115"/>
        <v/>
      </c>
      <c r="GN16" s="217" t="str">
        <f t="shared" si="115"/>
        <v/>
      </c>
      <c r="GO16" s="217" t="str">
        <f t="shared" si="115"/>
        <v/>
      </c>
      <c r="GP16" s="217" t="str">
        <f t="shared" si="115"/>
        <v/>
      </c>
      <c r="GQ16" s="217" t="str">
        <f t="shared" si="115"/>
        <v/>
      </c>
      <c r="GR16" s="217" t="str">
        <f t="shared" si="115"/>
        <v/>
      </c>
      <c r="GS16" s="218" t="str">
        <f t="shared" si="115"/>
        <v/>
      </c>
      <c r="GT16" s="218" t="str">
        <f t="shared" si="115"/>
        <v/>
      </c>
      <c r="GU16" s="218" t="str">
        <f t="shared" si="115"/>
        <v/>
      </c>
      <c r="GV16" s="218" t="str">
        <f t="shared" si="115"/>
        <v/>
      </c>
      <c r="GW16" s="218" t="str">
        <f t="shared" si="115"/>
        <v/>
      </c>
      <c r="GX16" s="218" t="str">
        <f t="shared" si="115"/>
        <v/>
      </c>
      <c r="GY16" s="218" t="str">
        <f t="shared" si="115"/>
        <v/>
      </c>
      <c r="GZ16" s="218" t="str">
        <f t="shared" si="115"/>
        <v/>
      </c>
      <c r="HA16" s="219" t="str">
        <f t="shared" si="115"/>
        <v/>
      </c>
      <c r="HB16" s="48">
        <f t="shared" si="27"/>
        <v>0</v>
      </c>
    </row>
    <row r="17" spans="1:210" s="215" customFormat="1" ht="21.75" customHeight="1" thickBot="1">
      <c r="A17" s="214" t="str">
        <f ca="1">('Game Summary'!B17)</f>
        <v>32-20</v>
      </c>
      <c r="B17" s="293" t="str">
        <f ca="1">('Game Summary'!C17)</f>
        <v>LILLY ST. SMEAR</v>
      </c>
      <c r="C17" s="281"/>
      <c r="D17" s="282"/>
      <c r="E17" s="507"/>
      <c r="F17" s="508"/>
      <c r="G17" s="508"/>
      <c r="H17" s="508"/>
      <c r="I17" s="508"/>
      <c r="J17" s="508"/>
      <c r="K17" s="508"/>
      <c r="L17" s="508"/>
      <c r="M17" s="508"/>
      <c r="N17" s="508"/>
      <c r="O17" s="508"/>
      <c r="P17" s="508"/>
      <c r="Q17" s="509"/>
      <c r="R17" s="509"/>
      <c r="S17" s="509"/>
      <c r="T17" s="509"/>
      <c r="U17" s="509"/>
      <c r="V17" s="509"/>
      <c r="W17" s="509"/>
      <c r="X17" s="510"/>
      <c r="Z17" s="216" t="str">
        <f t="shared" ref="Z17:AS17" si="116">IF(E17="J",E20,"")</f>
        <v/>
      </c>
      <c r="AA17" s="217" t="str">
        <f t="shared" si="116"/>
        <v/>
      </c>
      <c r="AB17" s="217" t="str">
        <f t="shared" si="116"/>
        <v/>
      </c>
      <c r="AC17" s="217" t="str">
        <f t="shared" si="116"/>
        <v/>
      </c>
      <c r="AD17" s="217" t="str">
        <f t="shared" si="116"/>
        <v/>
      </c>
      <c r="AE17" s="217" t="str">
        <f t="shared" si="116"/>
        <v/>
      </c>
      <c r="AF17" s="217" t="str">
        <f t="shared" si="116"/>
        <v/>
      </c>
      <c r="AG17" s="217" t="str">
        <f t="shared" si="116"/>
        <v/>
      </c>
      <c r="AH17" s="217" t="str">
        <f t="shared" si="116"/>
        <v/>
      </c>
      <c r="AI17" s="217" t="str">
        <f t="shared" si="116"/>
        <v/>
      </c>
      <c r="AJ17" s="217" t="str">
        <f t="shared" si="116"/>
        <v/>
      </c>
      <c r="AK17" s="218" t="str">
        <f t="shared" si="116"/>
        <v/>
      </c>
      <c r="AL17" s="218" t="str">
        <f t="shared" si="116"/>
        <v/>
      </c>
      <c r="AM17" s="218" t="str">
        <f t="shared" si="116"/>
        <v/>
      </c>
      <c r="AN17" s="218" t="str">
        <f t="shared" si="116"/>
        <v/>
      </c>
      <c r="AO17" s="218" t="str">
        <f t="shared" si="116"/>
        <v/>
      </c>
      <c r="AP17" s="218" t="str">
        <f t="shared" si="116"/>
        <v/>
      </c>
      <c r="AQ17" s="218" t="str">
        <f t="shared" si="116"/>
        <v/>
      </c>
      <c r="AR17" s="218" t="str">
        <f t="shared" si="116"/>
        <v/>
      </c>
      <c r="AS17" s="219" t="str">
        <f t="shared" si="116"/>
        <v/>
      </c>
      <c r="AT17" s="48">
        <f t="shared" si="1"/>
        <v>0</v>
      </c>
      <c r="AU17" s="216" t="str">
        <f t="shared" ref="AU17:BN17" si="117">IF(E17="LJ",E20,"")</f>
        <v/>
      </c>
      <c r="AV17" s="217" t="str">
        <f t="shared" si="117"/>
        <v/>
      </c>
      <c r="AW17" s="217" t="str">
        <f t="shared" si="117"/>
        <v/>
      </c>
      <c r="AX17" s="217" t="str">
        <f t="shared" si="117"/>
        <v/>
      </c>
      <c r="AY17" s="217" t="str">
        <f t="shared" si="117"/>
        <v/>
      </c>
      <c r="AZ17" s="217" t="str">
        <f t="shared" si="117"/>
        <v/>
      </c>
      <c r="BA17" s="217" t="str">
        <f t="shared" si="117"/>
        <v/>
      </c>
      <c r="BB17" s="217" t="str">
        <f t="shared" si="117"/>
        <v/>
      </c>
      <c r="BC17" s="217" t="str">
        <f t="shared" si="117"/>
        <v/>
      </c>
      <c r="BD17" s="217" t="str">
        <f t="shared" si="117"/>
        <v/>
      </c>
      <c r="BE17" s="217" t="str">
        <f t="shared" si="117"/>
        <v/>
      </c>
      <c r="BF17" s="217" t="str">
        <f t="shared" si="117"/>
        <v/>
      </c>
      <c r="BG17" s="217" t="str">
        <f t="shared" si="117"/>
        <v/>
      </c>
      <c r="BH17" s="217" t="str">
        <f t="shared" si="117"/>
        <v/>
      </c>
      <c r="BI17" s="217" t="str">
        <f t="shared" si="117"/>
        <v/>
      </c>
      <c r="BJ17" s="217" t="str">
        <f t="shared" si="117"/>
        <v/>
      </c>
      <c r="BK17" s="217" t="str">
        <f t="shared" si="117"/>
        <v/>
      </c>
      <c r="BL17" s="217" t="str">
        <f t="shared" si="117"/>
        <v/>
      </c>
      <c r="BM17" s="217" t="str">
        <f t="shared" si="117"/>
        <v/>
      </c>
      <c r="BN17" s="220" t="str">
        <f t="shared" si="117"/>
        <v/>
      </c>
      <c r="BO17" s="48">
        <f t="shared" si="3"/>
        <v>0</v>
      </c>
      <c r="BP17" s="216" t="str">
        <f t="shared" ref="BP17:CI17" si="118">IF(E17="B",E20,"")</f>
        <v/>
      </c>
      <c r="BQ17" s="217" t="str">
        <f t="shared" si="118"/>
        <v/>
      </c>
      <c r="BR17" s="217" t="str">
        <f t="shared" si="118"/>
        <v/>
      </c>
      <c r="BS17" s="217" t="str">
        <f t="shared" si="118"/>
        <v/>
      </c>
      <c r="BT17" s="217" t="str">
        <f t="shared" si="118"/>
        <v/>
      </c>
      <c r="BU17" s="217" t="str">
        <f t="shared" si="118"/>
        <v/>
      </c>
      <c r="BV17" s="217" t="str">
        <f t="shared" si="118"/>
        <v/>
      </c>
      <c r="BW17" s="217" t="str">
        <f t="shared" si="118"/>
        <v/>
      </c>
      <c r="BX17" s="217" t="str">
        <f t="shared" si="118"/>
        <v/>
      </c>
      <c r="BY17" s="217" t="str">
        <f t="shared" si="118"/>
        <v/>
      </c>
      <c r="BZ17" s="217" t="str">
        <f t="shared" si="118"/>
        <v/>
      </c>
      <c r="CA17" s="218" t="str">
        <f t="shared" si="118"/>
        <v/>
      </c>
      <c r="CB17" s="218" t="str">
        <f t="shared" si="118"/>
        <v/>
      </c>
      <c r="CC17" s="218" t="str">
        <f t="shared" si="118"/>
        <v/>
      </c>
      <c r="CD17" s="218" t="str">
        <f t="shared" si="118"/>
        <v/>
      </c>
      <c r="CE17" s="218" t="str">
        <f t="shared" si="118"/>
        <v/>
      </c>
      <c r="CF17" s="218" t="str">
        <f t="shared" si="118"/>
        <v/>
      </c>
      <c r="CG17" s="218" t="str">
        <f t="shared" si="118"/>
        <v/>
      </c>
      <c r="CH17" s="218" t="str">
        <f t="shared" si="118"/>
        <v/>
      </c>
      <c r="CI17" s="219" t="str">
        <f t="shared" si="118"/>
        <v/>
      </c>
      <c r="CJ17" s="48">
        <f t="shared" si="5"/>
        <v>0</v>
      </c>
      <c r="CK17" s="216" t="str">
        <f t="shared" ref="CK17:CP17" si="119">IF(E17="P",E20,"")</f>
        <v/>
      </c>
      <c r="CL17" s="217" t="str">
        <f t="shared" si="119"/>
        <v/>
      </c>
      <c r="CM17" s="217" t="str">
        <f t="shared" si="119"/>
        <v/>
      </c>
      <c r="CN17" s="217" t="str">
        <f t="shared" si="119"/>
        <v/>
      </c>
      <c r="CO17" s="217" t="str">
        <f t="shared" si="119"/>
        <v/>
      </c>
      <c r="CP17" s="217" t="str">
        <f t="shared" si="119"/>
        <v/>
      </c>
      <c r="CQ17" s="217" t="str">
        <f t="shared" ref="CQ17:DD17" si="120">IF(K17="P",K20,"")</f>
        <v/>
      </c>
      <c r="CR17" s="217" t="str">
        <f t="shared" si="120"/>
        <v/>
      </c>
      <c r="CS17" s="217" t="str">
        <f t="shared" si="120"/>
        <v/>
      </c>
      <c r="CT17" s="217" t="str">
        <f t="shared" si="120"/>
        <v/>
      </c>
      <c r="CU17" s="217" t="str">
        <f t="shared" si="120"/>
        <v/>
      </c>
      <c r="CV17" s="217" t="str">
        <f t="shared" si="120"/>
        <v/>
      </c>
      <c r="CW17" s="217" t="str">
        <f t="shared" si="120"/>
        <v/>
      </c>
      <c r="CX17" s="217" t="str">
        <f t="shared" si="120"/>
        <v/>
      </c>
      <c r="CY17" s="217" t="str">
        <f t="shared" si="120"/>
        <v/>
      </c>
      <c r="CZ17" s="217" t="str">
        <f t="shared" si="120"/>
        <v/>
      </c>
      <c r="DA17" s="217" t="str">
        <f t="shared" si="120"/>
        <v/>
      </c>
      <c r="DB17" s="217" t="str">
        <f t="shared" si="120"/>
        <v/>
      </c>
      <c r="DC17" s="217" t="str">
        <f t="shared" si="120"/>
        <v/>
      </c>
      <c r="DD17" s="219" t="str">
        <f t="shared" si="120"/>
        <v/>
      </c>
      <c r="DE17" s="48">
        <f t="shared" si="7"/>
        <v>0</v>
      </c>
      <c r="DG17" s="243">
        <f t="shared" si="8"/>
        <v>0</v>
      </c>
      <c r="DH17" s="244">
        <f t="shared" si="9"/>
        <v>0</v>
      </c>
      <c r="DI17" s="244">
        <f t="shared" si="10"/>
        <v>0</v>
      </c>
      <c r="DJ17" s="245">
        <f t="shared" si="11"/>
        <v>0</v>
      </c>
      <c r="DK17" s="232">
        <f>(SUM(DG17:DI17)/COUNT(E19:X19))</f>
        <v>0</v>
      </c>
      <c r="DL17" s="230">
        <f t="shared" si="12"/>
        <v>0</v>
      </c>
      <c r="DM17" s="233" t="e">
        <f t="shared" si="13"/>
        <v>#DIV/0!</v>
      </c>
      <c r="DN17" s="234">
        <f t="shared" si="14"/>
        <v>0</v>
      </c>
      <c r="DO17" s="235" t="e">
        <f t="shared" si="15"/>
        <v>#DIV/0!</v>
      </c>
      <c r="DP17" s="48">
        <f t="shared" si="16"/>
        <v>0</v>
      </c>
      <c r="DQ17" s="48">
        <f t="shared" si="17"/>
        <v>0</v>
      </c>
      <c r="DR17" s="48">
        <f t="shared" si="18"/>
        <v>0</v>
      </c>
      <c r="DS17" s="48" t="e">
        <f>SUM((DQ17/DJ17)-(D2))</f>
        <v>#DIV/0!</v>
      </c>
      <c r="DT17" s="48" t="e">
        <f>SUM((DR17/DJ17)-(D22))</f>
        <v>#DIV/0!</v>
      </c>
      <c r="DU17" s="236" t="e">
        <f t="shared" si="19"/>
        <v>#DIV/0!</v>
      </c>
      <c r="DW17" s="216" t="str">
        <f>IF(E17="J",SUM((E20)-(E40)),"")</f>
        <v/>
      </c>
      <c r="DX17" s="217" t="str">
        <f t="shared" ref="DX17:EP17" si="121">IF(F17="J",SUM((F20)-(F40)),"")</f>
        <v/>
      </c>
      <c r="DY17" s="217" t="str">
        <f t="shared" si="121"/>
        <v/>
      </c>
      <c r="DZ17" s="217" t="str">
        <f t="shared" si="121"/>
        <v/>
      </c>
      <c r="EA17" s="217" t="str">
        <f t="shared" si="121"/>
        <v/>
      </c>
      <c r="EB17" s="217" t="str">
        <f t="shared" si="121"/>
        <v/>
      </c>
      <c r="EC17" s="217" t="str">
        <f t="shared" si="121"/>
        <v/>
      </c>
      <c r="ED17" s="217" t="str">
        <f t="shared" si="121"/>
        <v/>
      </c>
      <c r="EE17" s="217" t="str">
        <f t="shared" si="121"/>
        <v/>
      </c>
      <c r="EF17" s="217" t="str">
        <f t="shared" si="121"/>
        <v/>
      </c>
      <c r="EG17" s="217" t="str">
        <f t="shared" si="121"/>
        <v/>
      </c>
      <c r="EH17" s="217" t="str">
        <f t="shared" si="121"/>
        <v/>
      </c>
      <c r="EI17" s="217" t="str">
        <f t="shared" si="121"/>
        <v/>
      </c>
      <c r="EJ17" s="217" t="str">
        <f t="shared" si="121"/>
        <v/>
      </c>
      <c r="EK17" s="217" t="str">
        <f t="shared" si="121"/>
        <v/>
      </c>
      <c r="EL17" s="217" t="str">
        <f t="shared" si="121"/>
        <v/>
      </c>
      <c r="EM17" s="217" t="str">
        <f t="shared" si="121"/>
        <v/>
      </c>
      <c r="EN17" s="217" t="str">
        <f t="shared" si="121"/>
        <v/>
      </c>
      <c r="EO17" s="217" t="str">
        <f t="shared" si="121"/>
        <v/>
      </c>
      <c r="EP17" s="220" t="str">
        <f t="shared" si="121"/>
        <v/>
      </c>
      <c r="EQ17" s="48">
        <f t="shared" si="21"/>
        <v>0</v>
      </c>
      <c r="ER17" s="216" t="str">
        <f>IF(E17="LJ",SUM((E20)-(E40)),"")</f>
        <v/>
      </c>
      <c r="ES17" s="217" t="str">
        <f t="shared" ref="ES17:FK17" si="122">IF(F17="LJ",SUM((F20)-(F40)),"")</f>
        <v/>
      </c>
      <c r="ET17" s="217" t="str">
        <f t="shared" si="122"/>
        <v/>
      </c>
      <c r="EU17" s="217" t="str">
        <f t="shared" si="122"/>
        <v/>
      </c>
      <c r="EV17" s="217" t="str">
        <f t="shared" si="122"/>
        <v/>
      </c>
      <c r="EW17" s="217" t="str">
        <f t="shared" si="122"/>
        <v/>
      </c>
      <c r="EX17" s="217" t="str">
        <f t="shared" si="122"/>
        <v/>
      </c>
      <c r="EY17" s="217" t="str">
        <f t="shared" si="122"/>
        <v/>
      </c>
      <c r="EZ17" s="217" t="str">
        <f t="shared" si="122"/>
        <v/>
      </c>
      <c r="FA17" s="217" t="str">
        <f t="shared" si="122"/>
        <v/>
      </c>
      <c r="FB17" s="217" t="str">
        <f t="shared" si="122"/>
        <v/>
      </c>
      <c r="FC17" s="217" t="str">
        <f t="shared" si="122"/>
        <v/>
      </c>
      <c r="FD17" s="217" t="str">
        <f t="shared" si="122"/>
        <v/>
      </c>
      <c r="FE17" s="217" t="str">
        <f t="shared" si="122"/>
        <v/>
      </c>
      <c r="FF17" s="217" t="str">
        <f t="shared" si="122"/>
        <v/>
      </c>
      <c r="FG17" s="217" t="str">
        <f t="shared" si="122"/>
        <v/>
      </c>
      <c r="FH17" s="217" t="str">
        <f t="shared" si="122"/>
        <v/>
      </c>
      <c r="FI17" s="217" t="str">
        <f t="shared" si="122"/>
        <v/>
      </c>
      <c r="FJ17" s="217" t="str">
        <f t="shared" si="122"/>
        <v/>
      </c>
      <c r="FK17" s="220" t="str">
        <f t="shared" si="122"/>
        <v/>
      </c>
      <c r="FL17" s="48">
        <f t="shared" si="23"/>
        <v>0</v>
      </c>
      <c r="FM17" s="216" t="str">
        <f t="shared" ref="FM17:GF17" si="123">IF(E17="B",E40,"")</f>
        <v/>
      </c>
      <c r="FN17" s="217" t="str">
        <f t="shared" si="123"/>
        <v/>
      </c>
      <c r="FO17" s="217" t="str">
        <f t="shared" si="123"/>
        <v/>
      </c>
      <c r="FP17" s="217" t="str">
        <f t="shared" si="123"/>
        <v/>
      </c>
      <c r="FQ17" s="217" t="str">
        <f t="shared" si="123"/>
        <v/>
      </c>
      <c r="FR17" s="217" t="str">
        <f t="shared" si="123"/>
        <v/>
      </c>
      <c r="FS17" s="217" t="str">
        <f t="shared" si="123"/>
        <v/>
      </c>
      <c r="FT17" s="217" t="str">
        <f t="shared" si="123"/>
        <v/>
      </c>
      <c r="FU17" s="217" t="str">
        <f t="shared" si="123"/>
        <v/>
      </c>
      <c r="FV17" s="217" t="str">
        <f t="shared" si="123"/>
        <v/>
      </c>
      <c r="FW17" s="217" t="str">
        <f t="shared" si="123"/>
        <v/>
      </c>
      <c r="FX17" s="218" t="str">
        <f t="shared" si="123"/>
        <v/>
      </c>
      <c r="FY17" s="218" t="str">
        <f t="shared" si="123"/>
        <v/>
      </c>
      <c r="FZ17" s="218" t="str">
        <f t="shared" si="123"/>
        <v/>
      </c>
      <c r="GA17" s="218" t="str">
        <f t="shared" si="123"/>
        <v/>
      </c>
      <c r="GB17" s="218" t="str">
        <f t="shared" si="123"/>
        <v/>
      </c>
      <c r="GC17" s="218" t="str">
        <f t="shared" si="123"/>
        <v/>
      </c>
      <c r="GD17" s="218" t="str">
        <f t="shared" si="123"/>
        <v/>
      </c>
      <c r="GE17" s="218" t="str">
        <f t="shared" si="123"/>
        <v/>
      </c>
      <c r="GF17" s="219" t="str">
        <f t="shared" si="123"/>
        <v/>
      </c>
      <c r="GG17" s="48">
        <f t="shared" si="25"/>
        <v>0</v>
      </c>
      <c r="GH17" s="216" t="str">
        <f>IF(E17="P",E40,"")</f>
        <v/>
      </c>
      <c r="GI17" s="217" t="str">
        <f>IF(F17="P",F40,"")</f>
        <v/>
      </c>
      <c r="GJ17" s="217" t="str">
        <f>IF(G17="P",G40,"")</f>
        <v/>
      </c>
      <c r="GK17" s="217" t="str">
        <f>IF(H17="P",H40,"")</f>
        <v/>
      </c>
      <c r="GL17" s="217" t="str">
        <f>IF(I17="P",I40,"")</f>
        <v/>
      </c>
      <c r="GM17" s="217" t="str">
        <f>IF(J16="P",J40,"")</f>
        <v/>
      </c>
      <c r="GN17" s="217" t="str">
        <f t="shared" ref="GN17:HA17" si="124">IF(K17="P",K40,"")</f>
        <v/>
      </c>
      <c r="GO17" s="217" t="str">
        <f t="shared" si="124"/>
        <v/>
      </c>
      <c r="GP17" s="217" t="str">
        <f t="shared" si="124"/>
        <v/>
      </c>
      <c r="GQ17" s="217" t="str">
        <f t="shared" si="124"/>
        <v/>
      </c>
      <c r="GR17" s="217" t="str">
        <f t="shared" si="124"/>
        <v/>
      </c>
      <c r="GS17" s="218" t="str">
        <f t="shared" si="124"/>
        <v/>
      </c>
      <c r="GT17" s="218" t="str">
        <f t="shared" si="124"/>
        <v/>
      </c>
      <c r="GU17" s="218" t="str">
        <f t="shared" si="124"/>
        <v/>
      </c>
      <c r="GV17" s="218" t="str">
        <f t="shared" si="124"/>
        <v/>
      </c>
      <c r="GW17" s="218" t="str">
        <f t="shared" si="124"/>
        <v/>
      </c>
      <c r="GX17" s="218" t="str">
        <f t="shared" si="124"/>
        <v/>
      </c>
      <c r="GY17" s="218" t="str">
        <f t="shared" si="124"/>
        <v/>
      </c>
      <c r="GZ17" s="218" t="str">
        <f t="shared" si="124"/>
        <v/>
      </c>
      <c r="HA17" s="219" t="str">
        <f t="shared" si="124"/>
        <v/>
      </c>
      <c r="HB17" s="48">
        <f t="shared" si="27"/>
        <v>0</v>
      </c>
    </row>
    <row r="18" spans="1:210" s="215" customFormat="1" ht="21.75" customHeight="1" thickBot="1">
      <c r="A18" s="214" t="str">
        <f ca="1">('Game Summary'!B18)</f>
        <v>AK-47</v>
      </c>
      <c r="B18" s="293" t="str">
        <f ca="1">('Game Summary'!C18)</f>
        <v>CHARISNAKOV</v>
      </c>
      <c r="C18" s="281"/>
      <c r="D18" s="282"/>
      <c r="E18" s="511"/>
      <c r="F18" s="512"/>
      <c r="G18" s="512"/>
      <c r="H18" s="512"/>
      <c r="I18" s="512"/>
      <c r="J18" s="512"/>
      <c r="K18" s="512"/>
      <c r="L18" s="512"/>
      <c r="M18" s="512"/>
      <c r="N18" s="512"/>
      <c r="O18" s="512"/>
      <c r="P18" s="512"/>
      <c r="Q18" s="513"/>
      <c r="R18" s="513"/>
      <c r="S18" s="513"/>
      <c r="T18" s="513"/>
      <c r="U18" s="513"/>
      <c r="V18" s="513"/>
      <c r="W18" s="513"/>
      <c r="X18" s="514"/>
      <c r="Z18" s="246" t="str">
        <f>IF(E18="J",E20,"")</f>
        <v/>
      </c>
      <c r="AA18" s="247" t="str">
        <f>IF(F18="J",F20,"")</f>
        <v/>
      </c>
      <c r="AB18" s="247" t="str">
        <f>IF(G18="J",G20,"")</f>
        <v/>
      </c>
      <c r="AC18" s="247" t="str">
        <f t="shared" ref="AC18:AS18" si="125">IF(H18="J",H20,"")</f>
        <v/>
      </c>
      <c r="AD18" s="247" t="str">
        <f t="shared" si="125"/>
        <v/>
      </c>
      <c r="AE18" s="247" t="str">
        <f t="shared" si="125"/>
        <v/>
      </c>
      <c r="AF18" s="247" t="str">
        <f t="shared" si="125"/>
        <v/>
      </c>
      <c r="AG18" s="247" t="str">
        <f t="shared" si="125"/>
        <v/>
      </c>
      <c r="AH18" s="247" t="str">
        <f t="shared" si="125"/>
        <v/>
      </c>
      <c r="AI18" s="247" t="str">
        <f t="shared" si="125"/>
        <v/>
      </c>
      <c r="AJ18" s="247" t="str">
        <f t="shared" si="125"/>
        <v/>
      </c>
      <c r="AK18" s="248" t="str">
        <f t="shared" si="125"/>
        <v/>
      </c>
      <c r="AL18" s="248" t="str">
        <f t="shared" si="125"/>
        <v/>
      </c>
      <c r="AM18" s="248" t="str">
        <f t="shared" si="125"/>
        <v/>
      </c>
      <c r="AN18" s="248" t="str">
        <f t="shared" si="125"/>
        <v/>
      </c>
      <c r="AO18" s="248" t="str">
        <f t="shared" si="125"/>
        <v/>
      </c>
      <c r="AP18" s="248" t="str">
        <f t="shared" si="125"/>
        <v/>
      </c>
      <c r="AQ18" s="248" t="str">
        <f t="shared" si="125"/>
        <v/>
      </c>
      <c r="AR18" s="248" t="str">
        <f t="shared" si="125"/>
        <v/>
      </c>
      <c r="AS18" s="249" t="str">
        <f t="shared" si="125"/>
        <v/>
      </c>
      <c r="AT18" s="48">
        <f t="shared" si="1"/>
        <v>0</v>
      </c>
      <c r="AU18" s="246" t="str">
        <f>IF(E18="LJ",E20,"")</f>
        <v/>
      </c>
      <c r="AV18" s="247" t="str">
        <f>IF(F18="LJ",F20,"")</f>
        <v/>
      </c>
      <c r="AW18" s="247" t="str">
        <f>IF(G18="LJ",G20,"")</f>
        <v/>
      </c>
      <c r="AX18" s="247" t="str">
        <f t="shared" ref="AX18:BN18" si="126">IF(H18="LJ",H20,"")</f>
        <v/>
      </c>
      <c r="AY18" s="247" t="str">
        <f t="shared" si="126"/>
        <v/>
      </c>
      <c r="AZ18" s="247" t="str">
        <f t="shared" si="126"/>
        <v/>
      </c>
      <c r="BA18" s="247" t="str">
        <f t="shared" si="126"/>
        <v/>
      </c>
      <c r="BB18" s="247" t="str">
        <f t="shared" si="126"/>
        <v/>
      </c>
      <c r="BC18" s="247" t="str">
        <f t="shared" si="126"/>
        <v/>
      </c>
      <c r="BD18" s="247" t="str">
        <f t="shared" si="126"/>
        <v/>
      </c>
      <c r="BE18" s="247" t="str">
        <f t="shared" si="126"/>
        <v/>
      </c>
      <c r="BF18" s="247" t="str">
        <f t="shared" si="126"/>
        <v/>
      </c>
      <c r="BG18" s="247" t="str">
        <f t="shared" si="126"/>
        <v/>
      </c>
      <c r="BH18" s="247" t="str">
        <f t="shared" si="126"/>
        <v/>
      </c>
      <c r="BI18" s="247" t="str">
        <f t="shared" si="126"/>
        <v/>
      </c>
      <c r="BJ18" s="247" t="str">
        <f t="shared" si="126"/>
        <v/>
      </c>
      <c r="BK18" s="247" t="str">
        <f t="shared" si="126"/>
        <v/>
      </c>
      <c r="BL18" s="247" t="str">
        <f t="shared" si="126"/>
        <v/>
      </c>
      <c r="BM18" s="247" t="str">
        <f t="shared" si="126"/>
        <v/>
      </c>
      <c r="BN18" s="250" t="str">
        <f t="shared" si="126"/>
        <v/>
      </c>
      <c r="BO18" s="48">
        <f t="shared" si="3"/>
        <v>0</v>
      </c>
      <c r="BP18" s="246" t="str">
        <f t="shared" ref="BP18:CI18" si="127">IF(E18="B",E20,"")</f>
        <v/>
      </c>
      <c r="BQ18" s="247" t="str">
        <f t="shared" si="127"/>
        <v/>
      </c>
      <c r="BR18" s="247" t="str">
        <f t="shared" si="127"/>
        <v/>
      </c>
      <c r="BS18" s="247" t="str">
        <f t="shared" si="127"/>
        <v/>
      </c>
      <c r="BT18" s="247" t="str">
        <f t="shared" si="127"/>
        <v/>
      </c>
      <c r="BU18" s="247" t="str">
        <f t="shared" si="127"/>
        <v/>
      </c>
      <c r="BV18" s="247" t="str">
        <f t="shared" si="127"/>
        <v/>
      </c>
      <c r="BW18" s="247" t="str">
        <f t="shared" si="127"/>
        <v/>
      </c>
      <c r="BX18" s="247" t="str">
        <f t="shared" si="127"/>
        <v/>
      </c>
      <c r="BY18" s="247" t="str">
        <f t="shared" si="127"/>
        <v/>
      </c>
      <c r="BZ18" s="247" t="str">
        <f t="shared" si="127"/>
        <v/>
      </c>
      <c r="CA18" s="248" t="str">
        <f t="shared" si="127"/>
        <v/>
      </c>
      <c r="CB18" s="248" t="str">
        <f t="shared" si="127"/>
        <v/>
      </c>
      <c r="CC18" s="248" t="str">
        <f t="shared" si="127"/>
        <v/>
      </c>
      <c r="CD18" s="248" t="str">
        <f t="shared" si="127"/>
        <v/>
      </c>
      <c r="CE18" s="248" t="str">
        <f t="shared" si="127"/>
        <v/>
      </c>
      <c r="CF18" s="248" t="str">
        <f t="shared" si="127"/>
        <v/>
      </c>
      <c r="CG18" s="248" t="str">
        <f t="shared" si="127"/>
        <v/>
      </c>
      <c r="CH18" s="248" t="str">
        <f t="shared" si="127"/>
        <v/>
      </c>
      <c r="CI18" s="249" t="str">
        <f t="shared" si="127"/>
        <v/>
      </c>
      <c r="CJ18" s="48">
        <f t="shared" si="5"/>
        <v>0</v>
      </c>
      <c r="CK18" s="246" t="str">
        <f t="shared" ref="CK18:CP18" si="128">IF(E18="P",E20,"")</f>
        <v/>
      </c>
      <c r="CL18" s="247" t="str">
        <f t="shared" si="128"/>
        <v/>
      </c>
      <c r="CM18" s="247" t="str">
        <f t="shared" si="128"/>
        <v/>
      </c>
      <c r="CN18" s="247" t="str">
        <f t="shared" si="128"/>
        <v/>
      </c>
      <c r="CO18" s="247" t="str">
        <f t="shared" si="128"/>
        <v/>
      </c>
      <c r="CP18" s="247" t="str">
        <f t="shared" si="128"/>
        <v/>
      </c>
      <c r="CQ18" s="247" t="str">
        <f t="shared" ref="CQ18:DD18" si="129">IF(K18="P",K20,"")</f>
        <v/>
      </c>
      <c r="CR18" s="247" t="str">
        <f t="shared" si="129"/>
        <v/>
      </c>
      <c r="CS18" s="247" t="str">
        <f t="shared" si="129"/>
        <v/>
      </c>
      <c r="CT18" s="247" t="str">
        <f t="shared" si="129"/>
        <v/>
      </c>
      <c r="CU18" s="247" t="str">
        <f t="shared" si="129"/>
        <v/>
      </c>
      <c r="CV18" s="247" t="str">
        <f t="shared" si="129"/>
        <v/>
      </c>
      <c r="CW18" s="247" t="str">
        <f t="shared" si="129"/>
        <v/>
      </c>
      <c r="CX18" s="247" t="str">
        <f t="shared" si="129"/>
        <v/>
      </c>
      <c r="CY18" s="247" t="str">
        <f t="shared" si="129"/>
        <v/>
      </c>
      <c r="CZ18" s="247" t="str">
        <f t="shared" si="129"/>
        <v/>
      </c>
      <c r="DA18" s="247" t="str">
        <f t="shared" si="129"/>
        <v/>
      </c>
      <c r="DB18" s="247" t="str">
        <f t="shared" si="129"/>
        <v/>
      </c>
      <c r="DC18" s="247" t="str">
        <f t="shared" si="129"/>
        <v/>
      </c>
      <c r="DD18" s="249" t="str">
        <f t="shared" si="129"/>
        <v/>
      </c>
      <c r="DE18" s="48">
        <f t="shared" si="7"/>
        <v>0</v>
      </c>
      <c r="DG18" s="251">
        <f t="shared" si="8"/>
        <v>0</v>
      </c>
      <c r="DH18" s="248">
        <f t="shared" si="9"/>
        <v>0</v>
      </c>
      <c r="DI18" s="248">
        <f t="shared" si="10"/>
        <v>0</v>
      </c>
      <c r="DJ18" s="252">
        <f t="shared" si="11"/>
        <v>0</v>
      </c>
      <c r="DK18" s="253">
        <f>(SUM(DG18:DI18)/COUNT(E19:X19))</f>
        <v>0</v>
      </c>
      <c r="DL18" s="251">
        <f t="shared" si="12"/>
        <v>0</v>
      </c>
      <c r="DM18" s="254" t="e">
        <f t="shared" si="13"/>
        <v>#DIV/0!</v>
      </c>
      <c r="DN18" s="255">
        <f t="shared" si="14"/>
        <v>0</v>
      </c>
      <c r="DO18" s="256" t="e">
        <f t="shared" si="15"/>
        <v>#DIV/0!</v>
      </c>
      <c r="DP18" s="257">
        <f t="shared" si="16"/>
        <v>0</v>
      </c>
      <c r="DQ18" s="257">
        <f t="shared" si="17"/>
        <v>0</v>
      </c>
      <c r="DR18" s="257">
        <f t="shared" si="18"/>
        <v>0</v>
      </c>
      <c r="DS18" s="257" t="e">
        <f>SUM((DQ18/DJ18)-(D2))</f>
        <v>#DIV/0!</v>
      </c>
      <c r="DT18" s="257" t="e">
        <f>SUM((DR18/DJ18)-(D22))</f>
        <v>#DIV/0!</v>
      </c>
      <c r="DU18" s="258" t="e">
        <f t="shared" si="19"/>
        <v>#DIV/0!</v>
      </c>
      <c r="DW18" s="246" t="str">
        <f>IF(E18="J",SUM((E20)-(E40)),"")</f>
        <v/>
      </c>
      <c r="DX18" s="247" t="str">
        <f t="shared" ref="DX18:EP18" si="130">IF(F18="J",SUM((F20)-(F40)),"")</f>
        <v/>
      </c>
      <c r="DY18" s="247" t="str">
        <f t="shared" si="130"/>
        <v/>
      </c>
      <c r="DZ18" s="247" t="str">
        <f t="shared" si="130"/>
        <v/>
      </c>
      <c r="EA18" s="247" t="str">
        <f t="shared" si="130"/>
        <v/>
      </c>
      <c r="EB18" s="247" t="str">
        <f t="shared" si="130"/>
        <v/>
      </c>
      <c r="EC18" s="247" t="str">
        <f t="shared" si="130"/>
        <v/>
      </c>
      <c r="ED18" s="247" t="str">
        <f t="shared" si="130"/>
        <v/>
      </c>
      <c r="EE18" s="247" t="str">
        <f t="shared" si="130"/>
        <v/>
      </c>
      <c r="EF18" s="247" t="str">
        <f t="shared" si="130"/>
        <v/>
      </c>
      <c r="EG18" s="247" t="str">
        <f t="shared" si="130"/>
        <v/>
      </c>
      <c r="EH18" s="247" t="str">
        <f t="shared" si="130"/>
        <v/>
      </c>
      <c r="EI18" s="247" t="str">
        <f t="shared" si="130"/>
        <v/>
      </c>
      <c r="EJ18" s="247" t="str">
        <f t="shared" si="130"/>
        <v/>
      </c>
      <c r="EK18" s="247" t="str">
        <f t="shared" si="130"/>
        <v/>
      </c>
      <c r="EL18" s="247" t="str">
        <f t="shared" si="130"/>
        <v/>
      </c>
      <c r="EM18" s="247" t="str">
        <f t="shared" si="130"/>
        <v/>
      </c>
      <c r="EN18" s="247" t="str">
        <f t="shared" si="130"/>
        <v/>
      </c>
      <c r="EO18" s="247" t="str">
        <f t="shared" si="130"/>
        <v/>
      </c>
      <c r="EP18" s="250" t="str">
        <f t="shared" si="130"/>
        <v/>
      </c>
      <c r="EQ18" s="48">
        <f t="shared" si="21"/>
        <v>0</v>
      </c>
      <c r="ER18" s="246" t="str">
        <f>IF(E18="LJ",SUM((E20)-(E40)),"")</f>
        <v/>
      </c>
      <c r="ES18" s="247" t="str">
        <f>IF(F18="LJ",SUM((F4)-(F24)),"")</f>
        <v/>
      </c>
      <c r="ET18" s="247" t="str">
        <f t="shared" ref="ET18:FK18" si="131">IF(G18="LJ",SUM((G20)-(G40)),"")</f>
        <v/>
      </c>
      <c r="EU18" s="247" t="str">
        <f t="shared" si="131"/>
        <v/>
      </c>
      <c r="EV18" s="247" t="str">
        <f t="shared" si="131"/>
        <v/>
      </c>
      <c r="EW18" s="247" t="str">
        <f t="shared" si="131"/>
        <v/>
      </c>
      <c r="EX18" s="247" t="str">
        <f t="shared" si="131"/>
        <v/>
      </c>
      <c r="EY18" s="247" t="str">
        <f t="shared" si="131"/>
        <v/>
      </c>
      <c r="EZ18" s="247" t="str">
        <f t="shared" si="131"/>
        <v/>
      </c>
      <c r="FA18" s="247" t="str">
        <f t="shared" si="131"/>
        <v/>
      </c>
      <c r="FB18" s="247" t="str">
        <f t="shared" si="131"/>
        <v/>
      </c>
      <c r="FC18" s="247" t="str">
        <f t="shared" si="131"/>
        <v/>
      </c>
      <c r="FD18" s="247" t="str">
        <f t="shared" si="131"/>
        <v/>
      </c>
      <c r="FE18" s="247" t="str">
        <f t="shared" si="131"/>
        <v/>
      </c>
      <c r="FF18" s="247" t="str">
        <f t="shared" si="131"/>
        <v/>
      </c>
      <c r="FG18" s="247" t="str">
        <f t="shared" si="131"/>
        <v/>
      </c>
      <c r="FH18" s="247" t="str">
        <f t="shared" si="131"/>
        <v/>
      </c>
      <c r="FI18" s="247" t="str">
        <f t="shared" si="131"/>
        <v/>
      </c>
      <c r="FJ18" s="247" t="str">
        <f t="shared" si="131"/>
        <v/>
      </c>
      <c r="FK18" s="250" t="str">
        <f t="shared" si="131"/>
        <v/>
      </c>
      <c r="FL18" s="48">
        <f t="shared" si="23"/>
        <v>0</v>
      </c>
      <c r="FM18" s="246" t="str">
        <f t="shared" ref="FM18:GF18" si="132">IF(E18="B",E40,"")</f>
        <v/>
      </c>
      <c r="FN18" s="247" t="str">
        <f t="shared" si="132"/>
        <v/>
      </c>
      <c r="FO18" s="247" t="str">
        <f t="shared" si="132"/>
        <v/>
      </c>
      <c r="FP18" s="247" t="str">
        <f t="shared" si="132"/>
        <v/>
      </c>
      <c r="FQ18" s="247" t="str">
        <f t="shared" si="132"/>
        <v/>
      </c>
      <c r="FR18" s="247" t="str">
        <f t="shared" si="132"/>
        <v/>
      </c>
      <c r="FS18" s="247" t="str">
        <f t="shared" si="132"/>
        <v/>
      </c>
      <c r="FT18" s="247" t="str">
        <f t="shared" si="132"/>
        <v/>
      </c>
      <c r="FU18" s="247" t="str">
        <f t="shared" si="132"/>
        <v/>
      </c>
      <c r="FV18" s="247" t="str">
        <f t="shared" si="132"/>
        <v/>
      </c>
      <c r="FW18" s="247" t="str">
        <f t="shared" si="132"/>
        <v/>
      </c>
      <c r="FX18" s="248" t="str">
        <f t="shared" si="132"/>
        <v/>
      </c>
      <c r="FY18" s="248" t="str">
        <f t="shared" si="132"/>
        <v/>
      </c>
      <c r="FZ18" s="248" t="str">
        <f t="shared" si="132"/>
        <v/>
      </c>
      <c r="GA18" s="248" t="str">
        <f t="shared" si="132"/>
        <v/>
      </c>
      <c r="GB18" s="248" t="str">
        <f t="shared" si="132"/>
        <v/>
      </c>
      <c r="GC18" s="248" t="str">
        <f t="shared" si="132"/>
        <v/>
      </c>
      <c r="GD18" s="248" t="str">
        <f t="shared" si="132"/>
        <v/>
      </c>
      <c r="GE18" s="248" t="str">
        <f t="shared" si="132"/>
        <v/>
      </c>
      <c r="GF18" s="249" t="str">
        <f t="shared" si="132"/>
        <v/>
      </c>
      <c r="GG18" s="48">
        <f t="shared" si="25"/>
        <v>0</v>
      </c>
      <c r="GH18" s="246" t="str">
        <f>IF(E18="P",E40,"")</f>
        <v/>
      </c>
      <c r="GI18" s="247" t="str">
        <f>IF(F18="P",F40,"")</f>
        <v/>
      </c>
      <c r="GJ18" s="247" t="str">
        <f>IF(G18="P",G40,"")</f>
        <v/>
      </c>
      <c r="GK18" s="247" t="str">
        <f>IF(DL18="P",DL40,"")</f>
        <v/>
      </c>
      <c r="GL18" s="247" t="str">
        <f>IF(I18="P",I40,"")</f>
        <v/>
      </c>
      <c r="GM18" s="247" t="str">
        <f>IF(J17="P",J40,"")</f>
        <v/>
      </c>
      <c r="GN18" s="247" t="str">
        <f t="shared" ref="GN18:HA18" si="133">IF(K18="P",K40,"")</f>
        <v/>
      </c>
      <c r="GO18" s="247" t="str">
        <f t="shared" si="133"/>
        <v/>
      </c>
      <c r="GP18" s="247" t="str">
        <f t="shared" si="133"/>
        <v/>
      </c>
      <c r="GQ18" s="247" t="str">
        <f t="shared" si="133"/>
        <v/>
      </c>
      <c r="GR18" s="247" t="str">
        <f t="shared" si="133"/>
        <v/>
      </c>
      <c r="GS18" s="248" t="str">
        <f t="shared" si="133"/>
        <v/>
      </c>
      <c r="GT18" s="248" t="str">
        <f t="shared" si="133"/>
        <v/>
      </c>
      <c r="GU18" s="248" t="str">
        <f t="shared" si="133"/>
        <v/>
      </c>
      <c r="GV18" s="248" t="str">
        <f t="shared" si="133"/>
        <v/>
      </c>
      <c r="GW18" s="248" t="str">
        <f t="shared" si="133"/>
        <v/>
      </c>
      <c r="GX18" s="248" t="str">
        <f t="shared" si="133"/>
        <v/>
      </c>
      <c r="GY18" s="248" t="str">
        <f t="shared" si="133"/>
        <v/>
      </c>
      <c r="GZ18" s="248" t="str">
        <f t="shared" si="133"/>
        <v/>
      </c>
      <c r="HA18" s="249" t="str">
        <f t="shared" si="133"/>
        <v/>
      </c>
      <c r="HB18" s="48">
        <f t="shared" si="27"/>
        <v>0</v>
      </c>
    </row>
    <row r="19" spans="1:210" s="215" customFormat="1" ht="21.75" customHeight="1" thickBot="1">
      <c r="A19" s="259"/>
      <c r="B19" s="260"/>
      <c r="C19" s="261"/>
      <c r="D19" s="262" t="s">
        <v>39</v>
      </c>
      <c r="E19" s="525">
        <f t="shared" ref="E19:X19" si="134">SUM(E20)-(E40)</f>
        <v>0</v>
      </c>
      <c r="F19" s="526">
        <f t="shared" si="134"/>
        <v>0</v>
      </c>
      <c r="G19" s="526">
        <f t="shared" si="134"/>
        <v>0</v>
      </c>
      <c r="H19" s="526">
        <f t="shared" si="134"/>
        <v>0</v>
      </c>
      <c r="I19" s="526">
        <f t="shared" si="134"/>
        <v>0</v>
      </c>
      <c r="J19" s="526">
        <f t="shared" si="134"/>
        <v>0</v>
      </c>
      <c r="K19" s="526">
        <f t="shared" si="134"/>
        <v>0</v>
      </c>
      <c r="L19" s="526">
        <f t="shared" si="134"/>
        <v>0</v>
      </c>
      <c r="M19" s="526">
        <f t="shared" si="134"/>
        <v>0</v>
      </c>
      <c r="N19" s="526">
        <f t="shared" si="134"/>
        <v>0</v>
      </c>
      <c r="O19" s="526">
        <f t="shared" si="134"/>
        <v>0</v>
      </c>
      <c r="P19" s="526">
        <f t="shared" si="134"/>
        <v>0</v>
      </c>
      <c r="Q19" s="526">
        <f t="shared" si="134"/>
        <v>0</v>
      </c>
      <c r="R19" s="526">
        <f t="shared" si="134"/>
        <v>0</v>
      </c>
      <c r="S19" s="526">
        <f t="shared" si="134"/>
        <v>0</v>
      </c>
      <c r="T19" s="526">
        <f t="shared" si="134"/>
        <v>0</v>
      </c>
      <c r="U19" s="526">
        <f t="shared" si="134"/>
        <v>0</v>
      </c>
      <c r="V19" s="526">
        <f t="shared" si="134"/>
        <v>0</v>
      </c>
      <c r="W19" s="526">
        <f t="shared" si="134"/>
        <v>0</v>
      </c>
      <c r="X19" s="526">
        <f t="shared" si="134"/>
        <v>0</v>
      </c>
      <c r="Z19" s="263"/>
      <c r="AA19" s="263"/>
      <c r="AB19" s="263"/>
      <c r="AC19" s="263"/>
      <c r="AD19" s="263"/>
      <c r="AE19" s="263"/>
      <c r="AF19" s="263"/>
      <c r="AG19" s="263"/>
      <c r="AH19" s="263"/>
      <c r="AI19" s="263"/>
      <c r="AJ19" s="263"/>
      <c r="AK19" s="264"/>
      <c r="AL19" s="264"/>
      <c r="AM19" s="264"/>
      <c r="AN19" s="264"/>
      <c r="AO19" s="264"/>
      <c r="AP19" s="264"/>
      <c r="AQ19" s="264"/>
      <c r="AR19" s="264"/>
      <c r="BX19" s="215" t="str">
        <f>IF(M5="B",M20,"")</f>
        <v/>
      </c>
      <c r="DG19" s="48">
        <f>SUM(DG5:DG18)</f>
        <v>0</v>
      </c>
      <c r="DH19" s="48">
        <f>SUM(DH5:DH18)</f>
        <v>0</v>
      </c>
      <c r="DI19" s="48">
        <f>SUM(DI5:DI18)</f>
        <v>0</v>
      </c>
      <c r="DJ19" s="48">
        <f t="shared" si="11"/>
        <v>0</v>
      </c>
      <c r="DN19" s="48">
        <f>SUM(DN5:DN18)</f>
        <v>0</v>
      </c>
      <c r="DO19" s="48" t="e">
        <f t="shared" si="15"/>
        <v>#DIV/0!</v>
      </c>
      <c r="DQ19" s="48">
        <f>SUM(DQ5:DQ18)</f>
        <v>0</v>
      </c>
      <c r="DR19" s="48">
        <f>SUM(DR5:DR18)</f>
        <v>0</v>
      </c>
    </row>
    <row r="20" spans="1:210" s="215" customFormat="1" ht="21.75" customHeight="1" thickBot="1">
      <c r="A20" s="265" t="s">
        <v>48</v>
      </c>
      <c r="B20" s="265">
        <f>COUNT(E20:X20)</f>
        <v>0</v>
      </c>
      <c r="C20" s="261" t="s">
        <v>81</v>
      </c>
      <c r="D20" s="31">
        <f ca="1">'Period 3'!X4</f>
        <v>101</v>
      </c>
      <c r="E20" s="527"/>
      <c r="F20" s="528"/>
      <c r="G20" s="528"/>
      <c r="H20" s="528"/>
      <c r="I20" s="528"/>
      <c r="J20" s="528"/>
      <c r="K20" s="528"/>
      <c r="L20" s="528"/>
      <c r="M20" s="528"/>
      <c r="N20" s="528"/>
      <c r="O20" s="528"/>
      <c r="P20" s="528"/>
      <c r="Q20" s="528"/>
      <c r="R20" s="528"/>
      <c r="S20" s="528"/>
      <c r="T20" s="528"/>
      <c r="U20" s="528"/>
      <c r="V20" s="528"/>
      <c r="W20" s="528"/>
      <c r="X20" s="528"/>
      <c r="Z20" s="263"/>
      <c r="AA20" s="263"/>
      <c r="AB20" s="263"/>
      <c r="AC20" s="263"/>
      <c r="AD20" s="263"/>
      <c r="AE20" s="263"/>
      <c r="AF20" s="263"/>
      <c r="AG20" s="263"/>
      <c r="AH20" s="263"/>
      <c r="AI20" s="263"/>
      <c r="AJ20" s="263"/>
      <c r="AK20" s="264"/>
      <c r="AL20" s="264"/>
      <c r="AM20" s="264"/>
      <c r="AN20" s="264"/>
      <c r="AO20" s="264"/>
      <c r="AP20" s="264"/>
      <c r="AQ20" s="264"/>
      <c r="AR20" s="264"/>
    </row>
    <row r="21" spans="1:210" s="187" customFormat="1" ht="21.75" customHeight="1" thickBot="1">
      <c r="A21" s="19" t="s">
        <v>2</v>
      </c>
      <c r="B21" s="19"/>
      <c r="C21" s="21"/>
      <c r="D21" s="635" t="str">
        <f ca="1">('Period 1'!C21)</f>
        <v>Artful Dodger</v>
      </c>
      <c r="E21" s="635"/>
      <c r="F21" s="635"/>
      <c r="G21" s="635"/>
      <c r="H21" s="19" t="s">
        <v>20</v>
      </c>
      <c r="I21" s="613">
        <f ca="1">('Game Summary'!L2)</f>
        <v>39655</v>
      </c>
      <c r="J21" s="613"/>
      <c r="K21" s="613"/>
      <c r="L21" s="183" t="s">
        <v>80</v>
      </c>
      <c r="M21" s="184" t="str">
        <f ca="1">('Period 1'!M21)</f>
        <v>Stat-O-Mat</v>
      </c>
      <c r="N21" s="186"/>
      <c r="O21" s="186"/>
      <c r="Z21" s="190"/>
      <c r="AA21" s="190"/>
      <c r="AB21" s="190"/>
      <c r="AC21" s="190"/>
      <c r="AD21" s="190"/>
      <c r="AE21" s="190"/>
      <c r="AF21" s="190"/>
      <c r="AG21" s="190"/>
      <c r="AH21" s="190"/>
      <c r="AI21" s="190"/>
      <c r="AJ21" s="190"/>
      <c r="AK21" s="190"/>
      <c r="AL21" s="190"/>
      <c r="AM21" s="190"/>
      <c r="AN21" s="190"/>
      <c r="AO21" s="190"/>
      <c r="AP21" s="190"/>
      <c r="AQ21" s="190"/>
      <c r="AR21" s="190"/>
      <c r="AS21" s="190"/>
      <c r="AT21" s="190"/>
    </row>
    <row r="22" spans="1:210" s="187" customFormat="1" ht="21.75" customHeight="1">
      <c r="A22" s="189" t="s">
        <v>29</v>
      </c>
      <c r="B22" s="19">
        <f>SUM(E40:X40)</f>
        <v>0</v>
      </c>
      <c r="C22" s="19" t="s">
        <v>28</v>
      </c>
      <c r="D22" s="183" t="e">
        <f>AVERAGE(E40:X40)</f>
        <v>#DIV/0!</v>
      </c>
      <c r="E22" s="614" t="s">
        <v>69</v>
      </c>
      <c r="F22" s="615"/>
      <c r="G22" s="615"/>
      <c r="H22" s="615"/>
      <c r="I22" s="615"/>
      <c r="J22" s="615"/>
      <c r="K22" s="615"/>
      <c r="L22" s="615"/>
      <c r="M22" s="615"/>
      <c r="N22" s="615"/>
      <c r="O22" s="615"/>
      <c r="P22" s="615"/>
      <c r="Q22" s="616"/>
      <c r="R22" s="616"/>
      <c r="S22" s="616"/>
      <c r="T22" s="616"/>
      <c r="U22" s="616"/>
      <c r="V22" s="616"/>
      <c r="W22" s="616"/>
      <c r="X22" s="617"/>
      <c r="Z22" s="607" t="s">
        <v>55</v>
      </c>
      <c r="AA22" s="608"/>
      <c r="AB22" s="608"/>
      <c r="AC22" s="608"/>
      <c r="AD22" s="608"/>
      <c r="AE22" s="608"/>
      <c r="AF22" s="608"/>
      <c r="AG22" s="608"/>
      <c r="AH22" s="608"/>
      <c r="AI22" s="608"/>
      <c r="AJ22" s="608"/>
      <c r="AK22" s="608"/>
      <c r="AL22" s="608"/>
      <c r="AM22" s="608"/>
      <c r="AN22" s="608"/>
      <c r="AO22" s="608"/>
      <c r="AP22" s="608"/>
      <c r="AQ22" s="608"/>
      <c r="AR22" s="608"/>
      <c r="AS22" s="609"/>
      <c r="AU22" s="607" t="s">
        <v>56</v>
      </c>
      <c r="AV22" s="608"/>
      <c r="AW22" s="608"/>
      <c r="AX22" s="608"/>
      <c r="AY22" s="608"/>
      <c r="AZ22" s="608"/>
      <c r="BA22" s="608"/>
      <c r="BB22" s="608"/>
      <c r="BC22" s="608"/>
      <c r="BD22" s="608"/>
      <c r="BE22" s="608"/>
      <c r="BF22" s="608"/>
      <c r="BG22" s="608"/>
      <c r="BH22" s="608"/>
      <c r="BI22" s="608"/>
      <c r="BJ22" s="608"/>
      <c r="BK22" s="608"/>
      <c r="BL22" s="608"/>
      <c r="BM22" s="608"/>
      <c r="BN22" s="609"/>
      <c r="BO22" s="190"/>
      <c r="BP22" s="607" t="s">
        <v>57</v>
      </c>
      <c r="BQ22" s="608"/>
      <c r="BR22" s="608"/>
      <c r="BS22" s="608"/>
      <c r="BT22" s="608"/>
      <c r="BU22" s="608"/>
      <c r="BV22" s="608"/>
      <c r="BW22" s="608"/>
      <c r="BX22" s="608"/>
      <c r="BY22" s="608"/>
      <c r="BZ22" s="608"/>
      <c r="CA22" s="608"/>
      <c r="CB22" s="608"/>
      <c r="CC22" s="608"/>
      <c r="CD22" s="608"/>
      <c r="CE22" s="608"/>
      <c r="CF22" s="608"/>
      <c r="CG22" s="608"/>
      <c r="CH22" s="608"/>
      <c r="CI22" s="609"/>
      <c r="CK22" s="607" t="s">
        <v>58</v>
      </c>
      <c r="CL22" s="608"/>
      <c r="CM22" s="608"/>
      <c r="CN22" s="608"/>
      <c r="CO22" s="608"/>
      <c r="CP22" s="608"/>
      <c r="CQ22" s="608"/>
      <c r="CR22" s="608"/>
      <c r="CS22" s="608"/>
      <c r="CT22" s="608"/>
      <c r="CU22" s="608"/>
      <c r="CV22" s="608"/>
      <c r="CW22" s="608"/>
      <c r="CX22" s="608"/>
      <c r="CY22" s="608"/>
      <c r="CZ22" s="608"/>
      <c r="DA22" s="608"/>
      <c r="DB22" s="608"/>
      <c r="DC22" s="608"/>
      <c r="DD22" s="609"/>
      <c r="DF22" s="190"/>
      <c r="DW22" s="607" t="s">
        <v>59</v>
      </c>
      <c r="DX22" s="608"/>
      <c r="DY22" s="608"/>
      <c r="DZ22" s="608"/>
      <c r="EA22" s="608"/>
      <c r="EB22" s="608"/>
      <c r="EC22" s="608"/>
      <c r="ED22" s="608"/>
      <c r="EE22" s="608"/>
      <c r="EF22" s="608"/>
      <c r="EG22" s="608"/>
      <c r="EH22" s="608"/>
      <c r="EI22" s="608"/>
      <c r="EJ22" s="608"/>
      <c r="EK22" s="608"/>
      <c r="EL22" s="608"/>
      <c r="EM22" s="608"/>
      <c r="EN22" s="608"/>
      <c r="EO22" s="608"/>
      <c r="EP22" s="609"/>
      <c r="ER22" s="607" t="s">
        <v>60</v>
      </c>
      <c r="ES22" s="608"/>
      <c r="ET22" s="608"/>
      <c r="EU22" s="608"/>
      <c r="EV22" s="608"/>
      <c r="EW22" s="608"/>
      <c r="EX22" s="608"/>
      <c r="EY22" s="608"/>
      <c r="EZ22" s="608"/>
      <c r="FA22" s="608"/>
      <c r="FB22" s="608"/>
      <c r="FC22" s="608"/>
      <c r="FD22" s="608"/>
      <c r="FE22" s="608"/>
      <c r="FF22" s="608"/>
      <c r="FG22" s="608"/>
      <c r="FH22" s="608"/>
      <c r="FI22" s="608"/>
      <c r="FJ22" s="608"/>
      <c r="FK22" s="609"/>
      <c r="FL22" s="190"/>
      <c r="FM22" s="607" t="s">
        <v>61</v>
      </c>
      <c r="FN22" s="608"/>
      <c r="FO22" s="608"/>
      <c r="FP22" s="608"/>
      <c r="FQ22" s="608"/>
      <c r="FR22" s="608"/>
      <c r="FS22" s="608"/>
      <c r="FT22" s="608"/>
      <c r="FU22" s="608"/>
      <c r="FV22" s="608"/>
      <c r="FW22" s="608"/>
      <c r="FX22" s="608"/>
      <c r="FY22" s="608"/>
      <c r="FZ22" s="608"/>
      <c r="GA22" s="608"/>
      <c r="GB22" s="608"/>
      <c r="GC22" s="608"/>
      <c r="GD22" s="608"/>
      <c r="GE22" s="608"/>
      <c r="GF22" s="609"/>
      <c r="GH22" s="607" t="s">
        <v>62</v>
      </c>
      <c r="GI22" s="608"/>
      <c r="GJ22" s="608"/>
      <c r="GK22" s="608"/>
      <c r="GL22" s="608"/>
      <c r="GM22" s="608"/>
      <c r="GN22" s="608"/>
      <c r="GO22" s="608"/>
      <c r="GP22" s="608"/>
      <c r="GQ22" s="608"/>
      <c r="GR22" s="608"/>
      <c r="GS22" s="608"/>
      <c r="GT22" s="608"/>
      <c r="GU22" s="608"/>
      <c r="GV22" s="608"/>
      <c r="GW22" s="608"/>
      <c r="GX22" s="608"/>
      <c r="GY22" s="608"/>
      <c r="GZ22" s="608"/>
      <c r="HA22" s="609"/>
    </row>
    <row r="23" spans="1:210" s="187" customFormat="1" ht="21.75" customHeight="1" thickBot="1">
      <c r="A23" s="189"/>
      <c r="B23" s="19"/>
      <c r="C23" s="620" t="s">
        <v>52</v>
      </c>
      <c r="D23" s="621"/>
      <c r="E23" s="266">
        <v>1</v>
      </c>
      <c r="F23" s="267">
        <v>2</v>
      </c>
      <c r="G23" s="267">
        <v>3</v>
      </c>
      <c r="H23" s="267">
        <v>4</v>
      </c>
      <c r="I23" s="267">
        <v>5</v>
      </c>
      <c r="J23" s="267">
        <v>6</v>
      </c>
      <c r="K23" s="267">
        <v>7</v>
      </c>
      <c r="L23" s="267">
        <v>8</v>
      </c>
      <c r="M23" s="267">
        <v>9</v>
      </c>
      <c r="N23" s="267">
        <v>10</v>
      </c>
      <c r="O23" s="267">
        <v>11</v>
      </c>
      <c r="P23" s="267">
        <v>12</v>
      </c>
      <c r="Q23" s="268">
        <v>13</v>
      </c>
      <c r="R23" s="268">
        <v>14</v>
      </c>
      <c r="S23" s="268">
        <v>15</v>
      </c>
      <c r="T23" s="268">
        <v>16</v>
      </c>
      <c r="U23" s="268">
        <v>17</v>
      </c>
      <c r="V23" s="268">
        <v>18</v>
      </c>
      <c r="W23" s="268">
        <v>19</v>
      </c>
      <c r="X23" s="269">
        <v>20</v>
      </c>
      <c r="Z23" s="195"/>
      <c r="AA23" s="196"/>
      <c r="AB23" s="196"/>
      <c r="AC23" s="196"/>
      <c r="AD23" s="196"/>
      <c r="AE23" s="196"/>
      <c r="AF23" s="196"/>
      <c r="AG23" s="196"/>
      <c r="AH23" s="196"/>
      <c r="AI23" s="196"/>
      <c r="AJ23" s="196"/>
      <c r="AK23" s="196"/>
      <c r="AL23" s="196"/>
      <c r="AM23" s="196"/>
      <c r="AN23" s="196"/>
      <c r="AO23" s="196"/>
      <c r="AP23" s="196"/>
      <c r="AQ23" s="196"/>
      <c r="AR23" s="196"/>
      <c r="AS23" s="197"/>
      <c r="AU23" s="195"/>
      <c r="AV23" s="196"/>
      <c r="AW23" s="196"/>
      <c r="AX23" s="196"/>
      <c r="AY23" s="196"/>
      <c r="AZ23" s="196"/>
      <c r="BA23" s="196"/>
      <c r="BB23" s="196"/>
      <c r="BC23" s="196"/>
      <c r="BD23" s="196"/>
      <c r="BE23" s="196"/>
      <c r="BF23" s="196"/>
      <c r="BG23" s="196"/>
      <c r="BH23" s="196"/>
      <c r="BI23" s="196"/>
      <c r="BJ23" s="196"/>
      <c r="BK23" s="196"/>
      <c r="BL23" s="196"/>
      <c r="BM23" s="196"/>
      <c r="BN23" s="197"/>
      <c r="BO23" s="190"/>
      <c r="BP23" s="195"/>
      <c r="BQ23" s="196"/>
      <c r="BR23" s="196"/>
      <c r="BS23" s="196"/>
      <c r="BT23" s="196"/>
      <c r="BU23" s="196"/>
      <c r="BV23" s="196"/>
      <c r="BW23" s="196"/>
      <c r="BX23" s="196"/>
      <c r="BY23" s="196"/>
      <c r="BZ23" s="196"/>
      <c r="CA23" s="196"/>
      <c r="CB23" s="196"/>
      <c r="CC23" s="196"/>
      <c r="CD23" s="196"/>
      <c r="CE23" s="196"/>
      <c r="CF23" s="196"/>
      <c r="CG23" s="196"/>
      <c r="CH23" s="196"/>
      <c r="CI23" s="197"/>
      <c r="CK23" s="195"/>
      <c r="CL23" s="196"/>
      <c r="CM23" s="196"/>
      <c r="CN23" s="196"/>
      <c r="CO23" s="196"/>
      <c r="CP23" s="196"/>
      <c r="CQ23" s="196"/>
      <c r="CR23" s="196"/>
      <c r="CS23" s="196"/>
      <c r="CT23" s="196"/>
      <c r="CU23" s="196"/>
      <c r="CV23" s="196"/>
      <c r="CW23" s="196"/>
      <c r="CX23" s="196"/>
      <c r="CY23" s="196"/>
      <c r="CZ23" s="196"/>
      <c r="DA23" s="196"/>
      <c r="DB23" s="196"/>
      <c r="DC23" s="196"/>
      <c r="DD23" s="197"/>
      <c r="DF23" s="190"/>
      <c r="DW23" s="195"/>
      <c r="DX23" s="196"/>
      <c r="DY23" s="196"/>
      <c r="DZ23" s="196"/>
      <c r="EA23" s="196"/>
      <c r="EB23" s="196"/>
      <c r="EC23" s="196"/>
      <c r="ED23" s="196"/>
      <c r="EE23" s="196"/>
      <c r="EF23" s="196"/>
      <c r="EG23" s="196"/>
      <c r="EH23" s="196"/>
      <c r="EI23" s="196"/>
      <c r="EJ23" s="196"/>
      <c r="EK23" s="196"/>
      <c r="EL23" s="196"/>
      <c r="EM23" s="196"/>
      <c r="EN23" s="196"/>
      <c r="EO23" s="196"/>
      <c r="EP23" s="197"/>
      <c r="ER23" s="195"/>
      <c r="ES23" s="196"/>
      <c r="ET23" s="196"/>
      <c r="EU23" s="196"/>
      <c r="EV23" s="196"/>
      <c r="EW23" s="196"/>
      <c r="EX23" s="196"/>
      <c r="EY23" s="196"/>
      <c r="EZ23" s="196"/>
      <c r="FA23" s="196"/>
      <c r="FB23" s="196"/>
      <c r="FC23" s="196"/>
      <c r="FD23" s="196"/>
      <c r="FE23" s="196"/>
      <c r="FF23" s="196"/>
      <c r="FG23" s="196"/>
      <c r="FH23" s="196"/>
      <c r="FI23" s="196"/>
      <c r="FJ23" s="196"/>
      <c r="FK23" s="197"/>
      <c r="FL23" s="190"/>
      <c r="FM23" s="195"/>
      <c r="FN23" s="196"/>
      <c r="FO23" s="196"/>
      <c r="FP23" s="196"/>
      <c r="FQ23" s="196"/>
      <c r="FR23" s="196"/>
      <c r="FS23" s="196"/>
      <c r="FT23" s="196"/>
      <c r="FU23" s="196"/>
      <c r="FV23" s="196"/>
      <c r="FW23" s="196"/>
      <c r="FX23" s="196"/>
      <c r="FY23" s="196"/>
      <c r="FZ23" s="196"/>
      <c r="GA23" s="196"/>
      <c r="GB23" s="196"/>
      <c r="GC23" s="196"/>
      <c r="GD23" s="196"/>
      <c r="GE23" s="196"/>
      <c r="GF23" s="197"/>
      <c r="GH23" s="195"/>
      <c r="GI23" s="196"/>
      <c r="GJ23" s="196"/>
      <c r="GK23" s="196"/>
      <c r="GL23" s="196"/>
      <c r="GM23" s="196"/>
      <c r="GN23" s="196"/>
      <c r="GO23" s="196"/>
      <c r="GP23" s="196"/>
      <c r="GQ23" s="196"/>
      <c r="GR23" s="196"/>
      <c r="GS23" s="196"/>
      <c r="GT23" s="196"/>
      <c r="GU23" s="196"/>
      <c r="GV23" s="196"/>
      <c r="GW23" s="196"/>
      <c r="GX23" s="196"/>
      <c r="GY23" s="196"/>
      <c r="GZ23" s="196"/>
      <c r="HA23" s="197"/>
    </row>
    <row r="24" spans="1:210" s="48" customFormat="1" ht="21.75" customHeight="1" thickBot="1">
      <c r="A24" s="628" t="str">
        <f ca="1">('Game Summary'!A24)</f>
        <v>Detriot</v>
      </c>
      <c r="B24" s="636"/>
      <c r="C24" s="636"/>
      <c r="D24" s="637"/>
      <c r="E24" s="529">
        <f>SUM(D40:E40)</f>
        <v>64</v>
      </c>
      <c r="F24" s="530">
        <f>SUM(D40:F40)</f>
        <v>64</v>
      </c>
      <c r="G24" s="530">
        <f>SUM(D40:G40)</f>
        <v>64</v>
      </c>
      <c r="H24" s="530">
        <f>SUM(D40:H40)</f>
        <v>64</v>
      </c>
      <c r="I24" s="530">
        <f>SUM(D40:I40)</f>
        <v>64</v>
      </c>
      <c r="J24" s="530">
        <f>SUM(D40:J40)</f>
        <v>64</v>
      </c>
      <c r="K24" s="530">
        <f>SUM(D40:K40)</f>
        <v>64</v>
      </c>
      <c r="L24" s="530">
        <f>SUM(D40:L40)</f>
        <v>64</v>
      </c>
      <c r="M24" s="530">
        <f>SUM(D40:M40)</f>
        <v>64</v>
      </c>
      <c r="N24" s="530">
        <f>SUM(D40:N40)</f>
        <v>64</v>
      </c>
      <c r="O24" s="530">
        <f>SUM(D40:O40)</f>
        <v>64</v>
      </c>
      <c r="P24" s="530">
        <f>SUM(D40:P40)</f>
        <v>64</v>
      </c>
      <c r="Q24" s="530">
        <f>SUM(D40:Q40)</f>
        <v>64</v>
      </c>
      <c r="R24" s="530">
        <f>SUM(D40:R40)</f>
        <v>64</v>
      </c>
      <c r="S24" s="530">
        <f>SUM(D40:S40)</f>
        <v>64</v>
      </c>
      <c r="T24" s="530">
        <f>SUM(D40:T40)</f>
        <v>64</v>
      </c>
      <c r="U24" s="530">
        <f>SUM(D40:U40)</f>
        <v>64</v>
      </c>
      <c r="V24" s="530">
        <f>SUM(D40:V40)</f>
        <v>64</v>
      </c>
      <c r="W24" s="530">
        <f>SUM(D40:W40)</f>
        <v>64</v>
      </c>
      <c r="X24" s="530">
        <f>SUM(D40:X40)</f>
        <v>64</v>
      </c>
      <c r="Z24" s="200">
        <v>1</v>
      </c>
      <c r="AA24" s="201">
        <v>2</v>
      </c>
      <c r="AB24" s="201">
        <v>3</v>
      </c>
      <c r="AC24" s="201">
        <v>4</v>
      </c>
      <c r="AD24" s="201">
        <v>5</v>
      </c>
      <c r="AE24" s="201">
        <v>6</v>
      </c>
      <c r="AF24" s="201">
        <v>7</v>
      </c>
      <c r="AG24" s="201">
        <v>8</v>
      </c>
      <c r="AH24" s="201">
        <v>9</v>
      </c>
      <c r="AI24" s="201">
        <v>10</v>
      </c>
      <c r="AJ24" s="201">
        <v>11</v>
      </c>
      <c r="AK24" s="201">
        <v>12</v>
      </c>
      <c r="AL24" s="202">
        <v>13</v>
      </c>
      <c r="AM24" s="202">
        <v>14</v>
      </c>
      <c r="AN24" s="202">
        <v>15</v>
      </c>
      <c r="AO24" s="202">
        <v>16</v>
      </c>
      <c r="AP24" s="202">
        <v>17</v>
      </c>
      <c r="AQ24" s="202">
        <v>18</v>
      </c>
      <c r="AR24" s="202">
        <v>19</v>
      </c>
      <c r="AS24" s="203">
        <v>20</v>
      </c>
      <c r="AT24" s="48" t="s">
        <v>34</v>
      </c>
      <c r="AU24" s="200">
        <v>1</v>
      </c>
      <c r="AV24" s="201">
        <v>2</v>
      </c>
      <c r="AW24" s="201">
        <v>3</v>
      </c>
      <c r="AX24" s="201">
        <v>4</v>
      </c>
      <c r="AY24" s="201">
        <v>5</v>
      </c>
      <c r="AZ24" s="201">
        <v>6</v>
      </c>
      <c r="BA24" s="201">
        <v>7</v>
      </c>
      <c r="BB24" s="201">
        <v>8</v>
      </c>
      <c r="BC24" s="201">
        <v>9</v>
      </c>
      <c r="BD24" s="201">
        <v>10</v>
      </c>
      <c r="BE24" s="201">
        <v>11</v>
      </c>
      <c r="BF24" s="201">
        <v>12</v>
      </c>
      <c r="BG24" s="201">
        <v>13</v>
      </c>
      <c r="BH24" s="201">
        <v>14</v>
      </c>
      <c r="BI24" s="201">
        <v>15</v>
      </c>
      <c r="BJ24" s="201">
        <v>16</v>
      </c>
      <c r="BK24" s="201">
        <v>17</v>
      </c>
      <c r="BL24" s="201">
        <v>18</v>
      </c>
      <c r="BM24" s="201">
        <v>19</v>
      </c>
      <c r="BN24" s="203">
        <v>20</v>
      </c>
      <c r="BO24" s="48" t="s">
        <v>32</v>
      </c>
      <c r="BP24" s="200">
        <v>1</v>
      </c>
      <c r="BQ24" s="201">
        <v>2</v>
      </c>
      <c r="BR24" s="201">
        <v>3</v>
      </c>
      <c r="BS24" s="201">
        <v>4</v>
      </c>
      <c r="BT24" s="201">
        <v>5</v>
      </c>
      <c r="BU24" s="201">
        <v>6</v>
      </c>
      <c r="BV24" s="201">
        <v>7</v>
      </c>
      <c r="BW24" s="201">
        <v>8</v>
      </c>
      <c r="BX24" s="201">
        <v>9</v>
      </c>
      <c r="BY24" s="201">
        <v>10</v>
      </c>
      <c r="BZ24" s="201">
        <v>11</v>
      </c>
      <c r="CA24" s="201">
        <v>12</v>
      </c>
      <c r="CB24" s="202">
        <v>13</v>
      </c>
      <c r="CC24" s="202">
        <v>14</v>
      </c>
      <c r="CD24" s="202">
        <v>15</v>
      </c>
      <c r="CE24" s="202">
        <v>16</v>
      </c>
      <c r="CF24" s="202">
        <v>17</v>
      </c>
      <c r="CG24" s="202">
        <v>18</v>
      </c>
      <c r="CH24" s="202">
        <v>19</v>
      </c>
      <c r="CI24" s="203">
        <v>20</v>
      </c>
      <c r="CK24" s="200">
        <v>1</v>
      </c>
      <c r="CL24" s="201">
        <v>2</v>
      </c>
      <c r="CM24" s="201">
        <v>3</v>
      </c>
      <c r="CN24" s="201">
        <v>4</v>
      </c>
      <c r="CO24" s="201">
        <v>5</v>
      </c>
      <c r="CP24" s="201">
        <v>6</v>
      </c>
      <c r="CQ24" s="201">
        <v>7</v>
      </c>
      <c r="CR24" s="201">
        <v>8</v>
      </c>
      <c r="CS24" s="201">
        <v>9</v>
      </c>
      <c r="CT24" s="201">
        <v>10</v>
      </c>
      <c r="CU24" s="201">
        <v>11</v>
      </c>
      <c r="CV24" s="201">
        <v>12</v>
      </c>
      <c r="CW24" s="202">
        <v>13</v>
      </c>
      <c r="CX24" s="202">
        <v>14</v>
      </c>
      <c r="CY24" s="202">
        <v>15</v>
      </c>
      <c r="CZ24" s="202">
        <v>16</v>
      </c>
      <c r="DA24" s="202">
        <v>17</v>
      </c>
      <c r="DB24" s="202">
        <v>18</v>
      </c>
      <c r="DC24" s="202">
        <v>19</v>
      </c>
      <c r="DD24" s="203">
        <v>20</v>
      </c>
      <c r="DE24" s="48" t="s">
        <v>34</v>
      </c>
      <c r="DG24" s="207" t="s">
        <v>19</v>
      </c>
      <c r="DH24" s="208" t="s">
        <v>17</v>
      </c>
      <c r="DI24" s="208" t="s">
        <v>18</v>
      </c>
      <c r="DJ24" s="209" t="s">
        <v>42</v>
      </c>
      <c r="DK24" s="210" t="s">
        <v>9</v>
      </c>
      <c r="DL24" s="207" t="s">
        <v>10</v>
      </c>
      <c r="DM24" s="209" t="s">
        <v>11</v>
      </c>
      <c r="DN24" s="211" t="s">
        <v>12</v>
      </c>
      <c r="DO24" s="212" t="s">
        <v>13</v>
      </c>
      <c r="DP24" s="213" t="s">
        <v>22</v>
      </c>
      <c r="DQ24" s="213" t="s">
        <v>43</v>
      </c>
      <c r="DR24" s="213" t="s">
        <v>44</v>
      </c>
      <c r="DS24" s="207" t="s">
        <v>37</v>
      </c>
      <c r="DT24" s="208" t="s">
        <v>38</v>
      </c>
      <c r="DU24" s="210" t="s">
        <v>27</v>
      </c>
      <c r="DW24" s="200">
        <v>1</v>
      </c>
      <c r="DX24" s="201">
        <v>2</v>
      </c>
      <c r="DY24" s="201">
        <v>3</v>
      </c>
      <c r="DZ24" s="201">
        <v>4</v>
      </c>
      <c r="EA24" s="201">
        <v>5</v>
      </c>
      <c r="EB24" s="201">
        <v>6</v>
      </c>
      <c r="EC24" s="201">
        <v>7</v>
      </c>
      <c r="ED24" s="201">
        <v>8</v>
      </c>
      <c r="EE24" s="201">
        <v>9</v>
      </c>
      <c r="EF24" s="201">
        <v>10</v>
      </c>
      <c r="EG24" s="201">
        <v>11</v>
      </c>
      <c r="EH24" s="201">
        <v>12</v>
      </c>
      <c r="EI24" s="202">
        <v>13</v>
      </c>
      <c r="EJ24" s="202">
        <v>14</v>
      </c>
      <c r="EK24" s="202">
        <v>15</v>
      </c>
      <c r="EL24" s="202">
        <v>16</v>
      </c>
      <c r="EM24" s="202">
        <v>17</v>
      </c>
      <c r="EN24" s="202">
        <v>18</v>
      </c>
      <c r="EO24" s="202">
        <v>19</v>
      </c>
      <c r="EP24" s="203">
        <v>20</v>
      </c>
      <c r="EQ24" s="48" t="s">
        <v>34</v>
      </c>
      <c r="ER24" s="200">
        <v>1</v>
      </c>
      <c r="ES24" s="201">
        <v>2</v>
      </c>
      <c r="ET24" s="201">
        <v>3</v>
      </c>
      <c r="EU24" s="201">
        <v>4</v>
      </c>
      <c r="EV24" s="201">
        <v>5</v>
      </c>
      <c r="EW24" s="201">
        <v>6</v>
      </c>
      <c r="EX24" s="201">
        <v>7</v>
      </c>
      <c r="EY24" s="201">
        <v>8</v>
      </c>
      <c r="EZ24" s="201">
        <v>9</v>
      </c>
      <c r="FA24" s="201">
        <v>10</v>
      </c>
      <c r="FB24" s="201">
        <v>11</v>
      </c>
      <c r="FC24" s="201">
        <v>12</v>
      </c>
      <c r="FD24" s="202">
        <v>13</v>
      </c>
      <c r="FE24" s="202">
        <v>14</v>
      </c>
      <c r="FF24" s="202">
        <v>15</v>
      </c>
      <c r="FG24" s="202">
        <v>16</v>
      </c>
      <c r="FH24" s="202">
        <v>17</v>
      </c>
      <c r="FI24" s="202">
        <v>18</v>
      </c>
      <c r="FJ24" s="202">
        <v>19</v>
      </c>
      <c r="FK24" s="203">
        <v>20</v>
      </c>
      <c r="FL24" s="48" t="s">
        <v>32</v>
      </c>
      <c r="FM24" s="200">
        <v>1</v>
      </c>
      <c r="FN24" s="201">
        <v>2</v>
      </c>
      <c r="FO24" s="201">
        <v>3</v>
      </c>
      <c r="FP24" s="201">
        <v>4</v>
      </c>
      <c r="FQ24" s="201">
        <v>5</v>
      </c>
      <c r="FR24" s="201">
        <v>6</v>
      </c>
      <c r="FS24" s="201">
        <v>7</v>
      </c>
      <c r="FT24" s="201">
        <v>8</v>
      </c>
      <c r="FU24" s="201">
        <v>9</v>
      </c>
      <c r="FV24" s="201">
        <v>10</v>
      </c>
      <c r="FW24" s="201">
        <v>11</v>
      </c>
      <c r="FX24" s="201">
        <v>12</v>
      </c>
      <c r="FY24" s="202">
        <v>13</v>
      </c>
      <c r="FZ24" s="202">
        <v>14</v>
      </c>
      <c r="GA24" s="202">
        <v>15</v>
      </c>
      <c r="GB24" s="202">
        <v>16</v>
      </c>
      <c r="GC24" s="202">
        <v>17</v>
      </c>
      <c r="GD24" s="202">
        <v>18</v>
      </c>
      <c r="GE24" s="202">
        <v>19</v>
      </c>
      <c r="GF24" s="203">
        <v>20</v>
      </c>
      <c r="GH24" s="200">
        <v>1</v>
      </c>
      <c r="GI24" s="201">
        <v>2</v>
      </c>
      <c r="GJ24" s="201">
        <v>3</v>
      </c>
      <c r="GK24" s="201">
        <v>4</v>
      </c>
      <c r="GL24" s="201">
        <v>5</v>
      </c>
      <c r="GM24" s="201">
        <v>6</v>
      </c>
      <c r="GN24" s="201">
        <v>7</v>
      </c>
      <c r="GO24" s="201">
        <v>8</v>
      </c>
      <c r="GP24" s="201">
        <v>9</v>
      </c>
      <c r="GQ24" s="201">
        <v>10</v>
      </c>
      <c r="GR24" s="201">
        <v>11</v>
      </c>
      <c r="GS24" s="201">
        <v>12</v>
      </c>
      <c r="GT24" s="202">
        <v>13</v>
      </c>
      <c r="GU24" s="202">
        <v>14</v>
      </c>
      <c r="GV24" s="202">
        <v>15</v>
      </c>
      <c r="GW24" s="202">
        <v>16</v>
      </c>
      <c r="GX24" s="202">
        <v>17</v>
      </c>
      <c r="GY24" s="202">
        <v>18</v>
      </c>
      <c r="GZ24" s="202">
        <v>19</v>
      </c>
      <c r="HA24" s="203">
        <v>20</v>
      </c>
      <c r="HB24" s="48" t="s">
        <v>34</v>
      </c>
    </row>
    <row r="25" spans="1:210" s="215" customFormat="1" ht="21.75" customHeight="1">
      <c r="A25" s="531" t="s">
        <v>130</v>
      </c>
      <c r="B25" s="286" t="str">
        <f ca="1">('Game Summary'!C25)</f>
        <v>Cold Fusion</v>
      </c>
      <c r="C25" s="287"/>
      <c r="D25" s="288"/>
      <c r="E25" s="221"/>
      <c r="F25" s="222"/>
      <c r="G25" s="222"/>
      <c r="H25" s="222"/>
      <c r="I25" s="222"/>
      <c r="J25" s="222"/>
      <c r="K25" s="222"/>
      <c r="L25" s="222"/>
      <c r="M25" s="222"/>
      <c r="N25" s="222"/>
      <c r="O25" s="222"/>
      <c r="P25" s="222"/>
      <c r="Q25" s="223"/>
      <c r="R25" s="223"/>
      <c r="S25" s="223"/>
      <c r="T25" s="223"/>
      <c r="U25" s="223"/>
      <c r="V25" s="223"/>
      <c r="W25" s="223"/>
      <c r="X25" s="515"/>
      <c r="Z25" s="216" t="str">
        <f t="shared" ref="Z25:AS25" si="135">IF(E25="J",E40,"")</f>
        <v/>
      </c>
      <c r="AA25" s="217" t="str">
        <f t="shared" si="135"/>
        <v/>
      </c>
      <c r="AB25" s="217" t="str">
        <f t="shared" si="135"/>
        <v/>
      </c>
      <c r="AC25" s="217" t="str">
        <f t="shared" si="135"/>
        <v/>
      </c>
      <c r="AD25" s="217" t="str">
        <f t="shared" si="135"/>
        <v/>
      </c>
      <c r="AE25" s="217" t="str">
        <f t="shared" si="135"/>
        <v/>
      </c>
      <c r="AF25" s="217" t="str">
        <f t="shared" si="135"/>
        <v/>
      </c>
      <c r="AG25" s="217" t="str">
        <f t="shared" si="135"/>
        <v/>
      </c>
      <c r="AH25" s="217" t="str">
        <f t="shared" si="135"/>
        <v/>
      </c>
      <c r="AI25" s="217" t="str">
        <f t="shared" si="135"/>
        <v/>
      </c>
      <c r="AJ25" s="217" t="str">
        <f t="shared" si="135"/>
        <v/>
      </c>
      <c r="AK25" s="218" t="str">
        <f t="shared" si="135"/>
        <v/>
      </c>
      <c r="AL25" s="218" t="str">
        <f t="shared" si="135"/>
        <v/>
      </c>
      <c r="AM25" s="218" t="str">
        <f t="shared" si="135"/>
        <v/>
      </c>
      <c r="AN25" s="218" t="str">
        <f t="shared" si="135"/>
        <v/>
      </c>
      <c r="AO25" s="218" t="str">
        <f t="shared" si="135"/>
        <v/>
      </c>
      <c r="AP25" s="218" t="str">
        <f t="shared" si="135"/>
        <v/>
      </c>
      <c r="AQ25" s="218" t="str">
        <f t="shared" si="135"/>
        <v/>
      </c>
      <c r="AR25" s="218" t="str">
        <f t="shared" si="135"/>
        <v/>
      </c>
      <c r="AS25" s="219" t="str">
        <f t="shared" si="135"/>
        <v/>
      </c>
      <c r="AT25" s="48">
        <f t="shared" ref="AT25:AT38" si="136">SUM(Z25:AS25)</f>
        <v>0</v>
      </c>
      <c r="AU25" s="216" t="str">
        <f t="shared" ref="AU25:BN25" si="137">IF(E25="LJ",E40,"")</f>
        <v/>
      </c>
      <c r="AV25" s="217" t="str">
        <f t="shared" si="137"/>
        <v/>
      </c>
      <c r="AW25" s="217" t="str">
        <f t="shared" si="137"/>
        <v/>
      </c>
      <c r="AX25" s="217" t="str">
        <f t="shared" si="137"/>
        <v/>
      </c>
      <c r="AY25" s="217" t="str">
        <f t="shared" si="137"/>
        <v/>
      </c>
      <c r="AZ25" s="217" t="str">
        <f t="shared" si="137"/>
        <v/>
      </c>
      <c r="BA25" s="217" t="str">
        <f t="shared" si="137"/>
        <v/>
      </c>
      <c r="BB25" s="217" t="str">
        <f t="shared" si="137"/>
        <v/>
      </c>
      <c r="BC25" s="217" t="str">
        <f t="shared" si="137"/>
        <v/>
      </c>
      <c r="BD25" s="217" t="str">
        <f t="shared" si="137"/>
        <v/>
      </c>
      <c r="BE25" s="217" t="str">
        <f t="shared" si="137"/>
        <v/>
      </c>
      <c r="BF25" s="217" t="str">
        <f t="shared" si="137"/>
        <v/>
      </c>
      <c r="BG25" s="217" t="str">
        <f t="shared" si="137"/>
        <v/>
      </c>
      <c r="BH25" s="217" t="str">
        <f t="shared" si="137"/>
        <v/>
      </c>
      <c r="BI25" s="217" t="str">
        <f t="shared" si="137"/>
        <v/>
      </c>
      <c r="BJ25" s="217" t="str">
        <f t="shared" si="137"/>
        <v/>
      </c>
      <c r="BK25" s="217" t="str">
        <f t="shared" si="137"/>
        <v/>
      </c>
      <c r="BL25" s="217" t="str">
        <f t="shared" si="137"/>
        <v/>
      </c>
      <c r="BM25" s="217" t="str">
        <f t="shared" si="137"/>
        <v/>
      </c>
      <c r="BN25" s="220" t="str">
        <f t="shared" si="137"/>
        <v/>
      </c>
      <c r="BO25" s="48">
        <f t="shared" ref="BO25:BO38" si="138">SUM(AU25:BN25)</f>
        <v>0</v>
      </c>
      <c r="BP25" s="216" t="str">
        <f t="shared" ref="BP25:CI25" si="139">IF(E25="B",E40,"")</f>
        <v/>
      </c>
      <c r="BQ25" s="217" t="str">
        <f t="shared" si="139"/>
        <v/>
      </c>
      <c r="BR25" s="217" t="str">
        <f t="shared" si="139"/>
        <v/>
      </c>
      <c r="BS25" s="217" t="str">
        <f t="shared" si="139"/>
        <v/>
      </c>
      <c r="BT25" s="217" t="str">
        <f t="shared" si="139"/>
        <v/>
      </c>
      <c r="BU25" s="217" t="str">
        <f t="shared" si="139"/>
        <v/>
      </c>
      <c r="BV25" s="217" t="str">
        <f t="shared" si="139"/>
        <v/>
      </c>
      <c r="BW25" s="217" t="str">
        <f t="shared" si="139"/>
        <v/>
      </c>
      <c r="BX25" s="217" t="str">
        <f t="shared" si="139"/>
        <v/>
      </c>
      <c r="BY25" s="217" t="str">
        <f t="shared" si="139"/>
        <v/>
      </c>
      <c r="BZ25" s="217" t="str">
        <f t="shared" si="139"/>
        <v/>
      </c>
      <c r="CA25" s="218" t="str">
        <f t="shared" si="139"/>
        <v/>
      </c>
      <c r="CB25" s="218" t="str">
        <f t="shared" si="139"/>
        <v/>
      </c>
      <c r="CC25" s="218" t="str">
        <f t="shared" si="139"/>
        <v/>
      </c>
      <c r="CD25" s="218" t="str">
        <f t="shared" si="139"/>
        <v/>
      </c>
      <c r="CE25" s="218" t="str">
        <f t="shared" si="139"/>
        <v/>
      </c>
      <c r="CF25" s="218" t="str">
        <f t="shared" si="139"/>
        <v/>
      </c>
      <c r="CG25" s="218" t="str">
        <f t="shared" si="139"/>
        <v/>
      </c>
      <c r="CH25" s="218" t="str">
        <f t="shared" si="139"/>
        <v/>
      </c>
      <c r="CI25" s="219" t="str">
        <f t="shared" si="139"/>
        <v/>
      </c>
      <c r="CJ25" s="48">
        <f t="shared" ref="CJ25:CJ38" si="140">SUM(BP25:CI25)</f>
        <v>0</v>
      </c>
      <c r="CK25" s="216" t="str">
        <f t="shared" ref="CK25:DD25" si="141">IF(E25="P",E40,"")</f>
        <v/>
      </c>
      <c r="CL25" s="217" t="str">
        <f t="shared" si="141"/>
        <v/>
      </c>
      <c r="CM25" s="217" t="str">
        <f t="shared" si="141"/>
        <v/>
      </c>
      <c r="CN25" s="217" t="str">
        <f t="shared" si="141"/>
        <v/>
      </c>
      <c r="CO25" s="217" t="str">
        <f t="shared" si="141"/>
        <v/>
      </c>
      <c r="CP25" s="217" t="str">
        <f t="shared" si="141"/>
        <v/>
      </c>
      <c r="CQ25" s="217" t="str">
        <f t="shared" si="141"/>
        <v/>
      </c>
      <c r="CR25" s="217" t="str">
        <f t="shared" si="141"/>
        <v/>
      </c>
      <c r="CS25" s="217" t="str">
        <f t="shared" si="141"/>
        <v/>
      </c>
      <c r="CT25" s="217" t="str">
        <f t="shared" si="141"/>
        <v/>
      </c>
      <c r="CU25" s="217" t="str">
        <f t="shared" si="141"/>
        <v/>
      </c>
      <c r="CV25" s="217" t="str">
        <f t="shared" si="141"/>
        <v/>
      </c>
      <c r="CW25" s="217" t="str">
        <f t="shared" si="141"/>
        <v/>
      </c>
      <c r="CX25" s="217" t="str">
        <f t="shared" si="141"/>
        <v/>
      </c>
      <c r="CY25" s="217" t="str">
        <f t="shared" si="141"/>
        <v/>
      </c>
      <c r="CZ25" s="217" t="str">
        <f t="shared" si="141"/>
        <v/>
      </c>
      <c r="DA25" s="217" t="str">
        <f t="shared" si="141"/>
        <v/>
      </c>
      <c r="DB25" s="217" t="str">
        <f t="shared" si="141"/>
        <v/>
      </c>
      <c r="DC25" s="217" t="str">
        <f t="shared" si="141"/>
        <v/>
      </c>
      <c r="DD25" s="219" t="str">
        <f t="shared" si="141"/>
        <v/>
      </c>
      <c r="DE25" s="48">
        <f t="shared" ref="DE25:DE38" si="142">SUM(CK25:DD25)</f>
        <v>0</v>
      </c>
      <c r="DG25" s="221">
        <f t="shared" ref="DG25:DG38" si="143">SUM((COUNTIF(E25:X25,"J")),(COUNTIF(E25:X25,"LJ")))</f>
        <v>0</v>
      </c>
      <c r="DH25" s="222">
        <f t="shared" ref="DH25:DH38" si="144">COUNTIF(E25:X25,"P")</f>
        <v>0</v>
      </c>
      <c r="DI25" s="222">
        <f t="shared" ref="DI25:DI38" si="145">COUNTIF(E25:X25,"B")</f>
        <v>0</v>
      </c>
      <c r="DJ25" s="223">
        <f t="shared" ref="DJ25:DJ36" si="146">SUM(DH25+DI25)</f>
        <v>0</v>
      </c>
      <c r="DK25" s="224">
        <f>(SUM(DG25:DI25)/COUNT(E39:X39))</f>
        <v>0</v>
      </c>
      <c r="DL25" s="221">
        <f t="shared" ref="DL25:DL38" si="147">COUNTIF(E25:O25,"LJ")</f>
        <v>0</v>
      </c>
      <c r="DM25" s="225" t="e">
        <f t="shared" ref="DM25:DM38" si="148">DL25/DG25</f>
        <v>#DIV/0!</v>
      </c>
      <c r="DN25" s="226">
        <f t="shared" ref="DN25:DN38" si="149">SUM((AT25)+(BO25))</f>
        <v>0</v>
      </c>
      <c r="DO25" s="227" t="e">
        <f t="shared" ref="DO25:DO39" si="150">DN25/DG25</f>
        <v>#DIV/0!</v>
      </c>
      <c r="DP25" s="228">
        <f t="shared" ref="DP25:DP38" si="151">SUM(EQ25+FL25)</f>
        <v>0</v>
      </c>
      <c r="DQ25" s="228">
        <f t="shared" ref="DQ25:DQ38" si="152">SUM((CJ25+DE25))</f>
        <v>0</v>
      </c>
      <c r="DR25" s="228">
        <f t="shared" ref="DR25:DR38" si="153">SUM(GG25+HB25)</f>
        <v>0</v>
      </c>
      <c r="DS25" s="228" t="e">
        <f>SUM((DQ25/DJ25)-(D22))</f>
        <v>#DIV/0!</v>
      </c>
      <c r="DT25" s="228" t="e">
        <f>SUM((DR25/DJ25)-(D2))</f>
        <v>#DIV/0!</v>
      </c>
      <c r="DU25" s="229" t="e">
        <f t="shared" ref="DU25:DU38" si="154">SUM(DS25-DT25)</f>
        <v>#DIV/0!</v>
      </c>
      <c r="DW25" s="216" t="str">
        <f>IF(E25="J",SUM((E40)-(E20)),"")</f>
        <v/>
      </c>
      <c r="DX25" s="217" t="str">
        <f t="shared" ref="DX25:EP25" si="155">IF(F25="J",SUM((F40)-(F20)),"")</f>
        <v/>
      </c>
      <c r="DY25" s="217" t="str">
        <f t="shared" si="155"/>
        <v/>
      </c>
      <c r="DZ25" s="217" t="str">
        <f t="shared" si="155"/>
        <v/>
      </c>
      <c r="EA25" s="217" t="str">
        <f t="shared" si="155"/>
        <v/>
      </c>
      <c r="EB25" s="217" t="str">
        <f t="shared" si="155"/>
        <v/>
      </c>
      <c r="EC25" s="217" t="str">
        <f t="shared" si="155"/>
        <v/>
      </c>
      <c r="ED25" s="217" t="str">
        <f t="shared" si="155"/>
        <v/>
      </c>
      <c r="EE25" s="217" t="str">
        <f t="shared" si="155"/>
        <v/>
      </c>
      <c r="EF25" s="217" t="str">
        <f t="shared" si="155"/>
        <v/>
      </c>
      <c r="EG25" s="217" t="str">
        <f t="shared" si="155"/>
        <v/>
      </c>
      <c r="EH25" s="217" t="str">
        <f t="shared" si="155"/>
        <v/>
      </c>
      <c r="EI25" s="217" t="str">
        <f t="shared" si="155"/>
        <v/>
      </c>
      <c r="EJ25" s="217" t="str">
        <f t="shared" si="155"/>
        <v/>
      </c>
      <c r="EK25" s="217" t="str">
        <f t="shared" si="155"/>
        <v/>
      </c>
      <c r="EL25" s="217" t="str">
        <f t="shared" si="155"/>
        <v/>
      </c>
      <c r="EM25" s="217" t="str">
        <f t="shared" si="155"/>
        <v/>
      </c>
      <c r="EN25" s="217" t="str">
        <f t="shared" si="155"/>
        <v/>
      </c>
      <c r="EO25" s="217" t="str">
        <f t="shared" si="155"/>
        <v/>
      </c>
      <c r="EP25" s="220" t="str">
        <f t="shared" si="155"/>
        <v/>
      </c>
      <c r="EQ25" s="48">
        <f t="shared" ref="EQ25:EQ38" si="156">SUM(DW25:EP25)</f>
        <v>0</v>
      </c>
      <c r="ER25" s="216" t="str">
        <f>IF(E5="LJ",SUM((E40)-(E20)),"")</f>
        <v/>
      </c>
      <c r="ES25" s="217" t="str">
        <f t="shared" ref="ES25:FK25" si="157">IF(F5="LJ",SUM((F40)-(F20)),"")</f>
        <v/>
      </c>
      <c r="ET25" s="217" t="str">
        <f t="shared" si="157"/>
        <v/>
      </c>
      <c r="EU25" s="217" t="str">
        <f t="shared" si="157"/>
        <v/>
      </c>
      <c r="EV25" s="217" t="str">
        <f t="shared" si="157"/>
        <v/>
      </c>
      <c r="EW25" s="217" t="str">
        <f t="shared" si="157"/>
        <v/>
      </c>
      <c r="EX25" s="217" t="str">
        <f t="shared" si="157"/>
        <v/>
      </c>
      <c r="EY25" s="217" t="str">
        <f t="shared" si="157"/>
        <v/>
      </c>
      <c r="EZ25" s="217" t="str">
        <f t="shared" si="157"/>
        <v/>
      </c>
      <c r="FA25" s="217" t="str">
        <f t="shared" si="157"/>
        <v/>
      </c>
      <c r="FB25" s="217" t="str">
        <f t="shared" si="157"/>
        <v/>
      </c>
      <c r="FC25" s="217" t="str">
        <f t="shared" si="157"/>
        <v/>
      </c>
      <c r="FD25" s="217" t="str">
        <f t="shared" si="157"/>
        <v/>
      </c>
      <c r="FE25" s="217" t="str">
        <f t="shared" si="157"/>
        <v/>
      </c>
      <c r="FF25" s="217" t="str">
        <f t="shared" si="157"/>
        <v/>
      </c>
      <c r="FG25" s="217" t="str">
        <f t="shared" si="157"/>
        <v/>
      </c>
      <c r="FH25" s="217" t="str">
        <f t="shared" si="157"/>
        <v/>
      </c>
      <c r="FI25" s="217" t="str">
        <f t="shared" si="157"/>
        <v/>
      </c>
      <c r="FJ25" s="217" t="str">
        <f t="shared" si="157"/>
        <v/>
      </c>
      <c r="FK25" s="220" t="str">
        <f t="shared" si="157"/>
        <v/>
      </c>
      <c r="FL25" s="48">
        <f t="shared" ref="FL25:FL38" si="158">SUM(ER25:FK25)</f>
        <v>0</v>
      </c>
      <c r="FM25" s="216" t="str">
        <f t="shared" ref="FM25:GF25" si="159">IF(E25="B",E20,"")</f>
        <v/>
      </c>
      <c r="FN25" s="217" t="str">
        <f t="shared" si="159"/>
        <v/>
      </c>
      <c r="FO25" s="217" t="str">
        <f t="shared" si="159"/>
        <v/>
      </c>
      <c r="FP25" s="217" t="str">
        <f t="shared" si="159"/>
        <v/>
      </c>
      <c r="FQ25" s="217" t="str">
        <f t="shared" si="159"/>
        <v/>
      </c>
      <c r="FR25" s="217" t="str">
        <f t="shared" si="159"/>
        <v/>
      </c>
      <c r="FS25" s="217" t="str">
        <f t="shared" si="159"/>
        <v/>
      </c>
      <c r="FT25" s="217" t="str">
        <f t="shared" si="159"/>
        <v/>
      </c>
      <c r="FU25" s="217" t="str">
        <f t="shared" si="159"/>
        <v/>
      </c>
      <c r="FV25" s="217" t="str">
        <f t="shared" si="159"/>
        <v/>
      </c>
      <c r="FW25" s="217" t="str">
        <f t="shared" si="159"/>
        <v/>
      </c>
      <c r="FX25" s="218" t="str">
        <f t="shared" si="159"/>
        <v/>
      </c>
      <c r="FY25" s="218" t="str">
        <f t="shared" si="159"/>
        <v/>
      </c>
      <c r="FZ25" s="218" t="str">
        <f t="shared" si="159"/>
        <v/>
      </c>
      <c r="GA25" s="218" t="str">
        <f t="shared" si="159"/>
        <v/>
      </c>
      <c r="GB25" s="218" t="str">
        <f t="shared" si="159"/>
        <v/>
      </c>
      <c r="GC25" s="218" t="str">
        <f t="shared" si="159"/>
        <v/>
      </c>
      <c r="GD25" s="218" t="str">
        <f t="shared" si="159"/>
        <v/>
      </c>
      <c r="GE25" s="218" t="str">
        <f t="shared" si="159"/>
        <v/>
      </c>
      <c r="GF25" s="219" t="str">
        <f t="shared" si="159"/>
        <v/>
      </c>
      <c r="GG25" s="48">
        <f t="shared" ref="GG25:GG38" si="160">SUM(FM25:GF25)</f>
        <v>0</v>
      </c>
      <c r="GH25" s="216" t="str">
        <f t="shared" ref="GH25:HA25" si="161">IF(E25="P",E20,"")</f>
        <v/>
      </c>
      <c r="GI25" s="217" t="str">
        <f t="shared" si="161"/>
        <v/>
      </c>
      <c r="GJ25" s="217" t="str">
        <f t="shared" si="161"/>
        <v/>
      </c>
      <c r="GK25" s="217" t="str">
        <f t="shared" si="161"/>
        <v/>
      </c>
      <c r="GL25" s="217" t="str">
        <f t="shared" si="161"/>
        <v/>
      </c>
      <c r="GM25" s="217" t="str">
        <f t="shared" si="161"/>
        <v/>
      </c>
      <c r="GN25" s="217" t="str">
        <f t="shared" si="161"/>
        <v/>
      </c>
      <c r="GO25" s="217" t="str">
        <f t="shared" si="161"/>
        <v/>
      </c>
      <c r="GP25" s="217" t="str">
        <f t="shared" si="161"/>
        <v/>
      </c>
      <c r="GQ25" s="217" t="str">
        <f t="shared" si="161"/>
        <v/>
      </c>
      <c r="GR25" s="217" t="str">
        <f t="shared" si="161"/>
        <v/>
      </c>
      <c r="GS25" s="218" t="str">
        <f t="shared" si="161"/>
        <v/>
      </c>
      <c r="GT25" s="218" t="str">
        <f t="shared" si="161"/>
        <v/>
      </c>
      <c r="GU25" s="218" t="str">
        <f t="shared" si="161"/>
        <v/>
      </c>
      <c r="GV25" s="218" t="str">
        <f t="shared" si="161"/>
        <v/>
      </c>
      <c r="GW25" s="218" t="str">
        <f t="shared" si="161"/>
        <v/>
      </c>
      <c r="GX25" s="218" t="str">
        <f t="shared" si="161"/>
        <v/>
      </c>
      <c r="GY25" s="218" t="str">
        <f t="shared" si="161"/>
        <v/>
      </c>
      <c r="GZ25" s="218" t="str">
        <f t="shared" si="161"/>
        <v/>
      </c>
      <c r="HA25" s="219" t="str">
        <f t="shared" si="161"/>
        <v/>
      </c>
      <c r="HB25" s="48">
        <f t="shared" ref="HB25:HB38" si="162">SUM(GH25:HA25)</f>
        <v>0</v>
      </c>
    </row>
    <row r="26" spans="1:210" s="215" customFormat="1" ht="21.75" customHeight="1">
      <c r="A26" s="270">
        <f ca="1">('Game Summary'!B26)</f>
        <v>5</v>
      </c>
      <c r="B26" s="289" t="str">
        <f ca="1">('Game Summary'!C26)</f>
        <v>Damsel Distresser</v>
      </c>
      <c r="C26" s="290"/>
      <c r="D26" s="291"/>
      <c r="E26" s="230"/>
      <c r="F26" s="218"/>
      <c r="G26" s="218"/>
      <c r="H26" s="218"/>
      <c r="I26" s="218"/>
      <c r="J26" s="218"/>
      <c r="K26" s="218"/>
      <c r="L26" s="218"/>
      <c r="M26" s="218"/>
      <c r="N26" s="218"/>
      <c r="O26" s="218"/>
      <c r="P26" s="218"/>
      <c r="Q26" s="231"/>
      <c r="R26" s="231"/>
      <c r="S26" s="231"/>
      <c r="T26" s="231"/>
      <c r="U26" s="231"/>
      <c r="V26" s="231"/>
      <c r="W26" s="231"/>
      <c r="X26" s="219"/>
      <c r="Z26" s="216" t="str">
        <f t="shared" ref="Z26:AS26" si="163">IF(E26="J",E40,"")</f>
        <v/>
      </c>
      <c r="AA26" s="217" t="str">
        <f t="shared" si="163"/>
        <v/>
      </c>
      <c r="AB26" s="217" t="str">
        <f t="shared" si="163"/>
        <v/>
      </c>
      <c r="AC26" s="217" t="str">
        <f t="shared" si="163"/>
        <v/>
      </c>
      <c r="AD26" s="217" t="str">
        <f t="shared" si="163"/>
        <v/>
      </c>
      <c r="AE26" s="217" t="str">
        <f t="shared" si="163"/>
        <v/>
      </c>
      <c r="AF26" s="217" t="str">
        <f t="shared" si="163"/>
        <v/>
      </c>
      <c r="AG26" s="217" t="str">
        <f t="shared" si="163"/>
        <v/>
      </c>
      <c r="AH26" s="217" t="str">
        <f t="shared" si="163"/>
        <v/>
      </c>
      <c r="AI26" s="217" t="str">
        <f t="shared" si="163"/>
        <v/>
      </c>
      <c r="AJ26" s="217" t="str">
        <f t="shared" si="163"/>
        <v/>
      </c>
      <c r="AK26" s="218" t="str">
        <f t="shared" si="163"/>
        <v/>
      </c>
      <c r="AL26" s="218" t="str">
        <f t="shared" si="163"/>
        <v/>
      </c>
      <c r="AM26" s="218" t="str">
        <f t="shared" si="163"/>
        <v/>
      </c>
      <c r="AN26" s="218" t="str">
        <f t="shared" si="163"/>
        <v/>
      </c>
      <c r="AO26" s="218" t="str">
        <f t="shared" si="163"/>
        <v/>
      </c>
      <c r="AP26" s="218" t="str">
        <f t="shared" si="163"/>
        <v/>
      </c>
      <c r="AQ26" s="218" t="str">
        <f t="shared" si="163"/>
        <v/>
      </c>
      <c r="AR26" s="218" t="str">
        <f t="shared" si="163"/>
        <v/>
      </c>
      <c r="AS26" s="219" t="str">
        <f t="shared" si="163"/>
        <v/>
      </c>
      <c r="AT26" s="48">
        <f t="shared" si="136"/>
        <v>0</v>
      </c>
      <c r="AU26" s="216" t="str">
        <f t="shared" ref="AU26:BN26" si="164">IF(E26="LJ",E40,"")</f>
        <v/>
      </c>
      <c r="AV26" s="217" t="str">
        <f t="shared" si="164"/>
        <v/>
      </c>
      <c r="AW26" s="217" t="str">
        <f t="shared" si="164"/>
        <v/>
      </c>
      <c r="AX26" s="217" t="str">
        <f t="shared" si="164"/>
        <v/>
      </c>
      <c r="AY26" s="217" t="str">
        <f t="shared" si="164"/>
        <v/>
      </c>
      <c r="AZ26" s="217" t="str">
        <f t="shared" si="164"/>
        <v/>
      </c>
      <c r="BA26" s="217" t="str">
        <f t="shared" si="164"/>
        <v/>
      </c>
      <c r="BB26" s="217" t="str">
        <f t="shared" si="164"/>
        <v/>
      </c>
      <c r="BC26" s="217" t="str">
        <f t="shared" si="164"/>
        <v/>
      </c>
      <c r="BD26" s="217" t="str">
        <f t="shared" si="164"/>
        <v/>
      </c>
      <c r="BE26" s="217" t="str">
        <f t="shared" si="164"/>
        <v/>
      </c>
      <c r="BF26" s="217" t="str">
        <f t="shared" si="164"/>
        <v/>
      </c>
      <c r="BG26" s="217" t="str">
        <f t="shared" si="164"/>
        <v/>
      </c>
      <c r="BH26" s="217" t="str">
        <f t="shared" si="164"/>
        <v/>
      </c>
      <c r="BI26" s="217" t="str">
        <f t="shared" si="164"/>
        <v/>
      </c>
      <c r="BJ26" s="217" t="str">
        <f t="shared" si="164"/>
        <v/>
      </c>
      <c r="BK26" s="217" t="str">
        <f t="shared" si="164"/>
        <v/>
      </c>
      <c r="BL26" s="217" t="str">
        <f t="shared" si="164"/>
        <v/>
      </c>
      <c r="BM26" s="217" t="str">
        <f t="shared" si="164"/>
        <v/>
      </c>
      <c r="BN26" s="220" t="str">
        <f t="shared" si="164"/>
        <v/>
      </c>
      <c r="BO26" s="48">
        <f t="shared" si="138"/>
        <v>0</v>
      </c>
      <c r="BP26" s="216" t="str">
        <f t="shared" ref="BP26:CI26" si="165">IF(E26="B",E40,"")</f>
        <v/>
      </c>
      <c r="BQ26" s="217" t="str">
        <f t="shared" si="165"/>
        <v/>
      </c>
      <c r="BR26" s="217" t="str">
        <f t="shared" si="165"/>
        <v/>
      </c>
      <c r="BS26" s="217" t="str">
        <f t="shared" si="165"/>
        <v/>
      </c>
      <c r="BT26" s="217" t="str">
        <f t="shared" si="165"/>
        <v/>
      </c>
      <c r="BU26" s="217" t="str">
        <f t="shared" si="165"/>
        <v/>
      </c>
      <c r="BV26" s="217" t="str">
        <f t="shared" si="165"/>
        <v/>
      </c>
      <c r="BW26" s="217" t="str">
        <f t="shared" si="165"/>
        <v/>
      </c>
      <c r="BX26" s="217" t="str">
        <f t="shared" si="165"/>
        <v/>
      </c>
      <c r="BY26" s="217" t="str">
        <f t="shared" si="165"/>
        <v/>
      </c>
      <c r="BZ26" s="217" t="str">
        <f t="shared" si="165"/>
        <v/>
      </c>
      <c r="CA26" s="218" t="str">
        <f t="shared" si="165"/>
        <v/>
      </c>
      <c r="CB26" s="218" t="str">
        <f t="shared" si="165"/>
        <v/>
      </c>
      <c r="CC26" s="218" t="str">
        <f t="shared" si="165"/>
        <v/>
      </c>
      <c r="CD26" s="218" t="str">
        <f t="shared" si="165"/>
        <v/>
      </c>
      <c r="CE26" s="218" t="str">
        <f t="shared" si="165"/>
        <v/>
      </c>
      <c r="CF26" s="218" t="str">
        <f t="shared" si="165"/>
        <v/>
      </c>
      <c r="CG26" s="218" t="str">
        <f t="shared" si="165"/>
        <v/>
      </c>
      <c r="CH26" s="218" t="str">
        <f t="shared" si="165"/>
        <v/>
      </c>
      <c r="CI26" s="219" t="str">
        <f t="shared" si="165"/>
        <v/>
      </c>
      <c r="CJ26" s="48">
        <f t="shared" si="140"/>
        <v>0</v>
      </c>
      <c r="CK26" s="216" t="str">
        <f t="shared" ref="CK26:DD26" si="166">IF(E26="P",E40,"")</f>
        <v/>
      </c>
      <c r="CL26" s="217" t="str">
        <f t="shared" si="166"/>
        <v/>
      </c>
      <c r="CM26" s="217" t="str">
        <f t="shared" si="166"/>
        <v/>
      </c>
      <c r="CN26" s="217" t="str">
        <f t="shared" si="166"/>
        <v/>
      </c>
      <c r="CO26" s="217" t="str">
        <f t="shared" si="166"/>
        <v/>
      </c>
      <c r="CP26" s="217" t="str">
        <f t="shared" si="166"/>
        <v/>
      </c>
      <c r="CQ26" s="217" t="str">
        <f t="shared" si="166"/>
        <v/>
      </c>
      <c r="CR26" s="217" t="str">
        <f t="shared" si="166"/>
        <v/>
      </c>
      <c r="CS26" s="217" t="str">
        <f t="shared" si="166"/>
        <v/>
      </c>
      <c r="CT26" s="217" t="str">
        <f t="shared" si="166"/>
        <v/>
      </c>
      <c r="CU26" s="217" t="str">
        <f t="shared" si="166"/>
        <v/>
      </c>
      <c r="CV26" s="217" t="str">
        <f t="shared" si="166"/>
        <v/>
      </c>
      <c r="CW26" s="217" t="str">
        <f t="shared" si="166"/>
        <v/>
      </c>
      <c r="CX26" s="217" t="str">
        <f t="shared" si="166"/>
        <v/>
      </c>
      <c r="CY26" s="217" t="str">
        <f t="shared" si="166"/>
        <v/>
      </c>
      <c r="CZ26" s="217" t="str">
        <f t="shared" si="166"/>
        <v/>
      </c>
      <c r="DA26" s="217" t="str">
        <f t="shared" si="166"/>
        <v/>
      </c>
      <c r="DB26" s="217" t="str">
        <f t="shared" si="166"/>
        <v/>
      </c>
      <c r="DC26" s="217" t="str">
        <f t="shared" si="166"/>
        <v/>
      </c>
      <c r="DD26" s="219" t="str">
        <f t="shared" si="166"/>
        <v/>
      </c>
      <c r="DE26" s="48">
        <f t="shared" si="142"/>
        <v>0</v>
      </c>
      <c r="DG26" s="230">
        <f t="shared" si="143"/>
        <v>0</v>
      </c>
      <c r="DH26" s="218">
        <f t="shared" si="144"/>
        <v>0</v>
      </c>
      <c r="DI26" s="218">
        <f t="shared" si="145"/>
        <v>0</v>
      </c>
      <c r="DJ26" s="231">
        <f t="shared" si="146"/>
        <v>0</v>
      </c>
      <c r="DK26" s="232">
        <f>(SUM(DG26:DI26)/COUNT(E39:X39))</f>
        <v>0</v>
      </c>
      <c r="DL26" s="230">
        <f t="shared" si="147"/>
        <v>0</v>
      </c>
      <c r="DM26" s="233" t="e">
        <f t="shared" si="148"/>
        <v>#DIV/0!</v>
      </c>
      <c r="DN26" s="234">
        <f t="shared" si="149"/>
        <v>0</v>
      </c>
      <c r="DO26" s="235" t="e">
        <f t="shared" si="150"/>
        <v>#DIV/0!</v>
      </c>
      <c r="DP26" s="48">
        <f t="shared" si="151"/>
        <v>0</v>
      </c>
      <c r="DQ26" s="48">
        <f t="shared" si="152"/>
        <v>0</v>
      </c>
      <c r="DR26" s="48">
        <f t="shared" si="153"/>
        <v>0</v>
      </c>
      <c r="DS26" s="48" t="e">
        <f>SUM((DQ26/DJ26)-(D22))</f>
        <v>#DIV/0!</v>
      </c>
      <c r="DT26" s="48" t="e">
        <f>SUM((DR26/DJ26)-(D2))</f>
        <v>#DIV/0!</v>
      </c>
      <c r="DU26" s="236" t="e">
        <f t="shared" si="154"/>
        <v>#DIV/0!</v>
      </c>
      <c r="DW26" s="216" t="str">
        <f>IF(E26="J",SUM((E40)-(E20)),"")</f>
        <v/>
      </c>
      <c r="DX26" s="217" t="str">
        <f t="shared" ref="DX26:EP26" si="167">IF(F26="J",SUM((F40)-(F20)),"")</f>
        <v/>
      </c>
      <c r="DY26" s="217" t="str">
        <f t="shared" si="167"/>
        <v/>
      </c>
      <c r="DZ26" s="217" t="str">
        <f t="shared" si="167"/>
        <v/>
      </c>
      <c r="EA26" s="217" t="str">
        <f t="shared" si="167"/>
        <v/>
      </c>
      <c r="EB26" s="217" t="str">
        <f t="shared" si="167"/>
        <v/>
      </c>
      <c r="EC26" s="217" t="str">
        <f t="shared" si="167"/>
        <v/>
      </c>
      <c r="ED26" s="217" t="str">
        <f t="shared" si="167"/>
        <v/>
      </c>
      <c r="EE26" s="217" t="str">
        <f t="shared" si="167"/>
        <v/>
      </c>
      <c r="EF26" s="217" t="str">
        <f t="shared" si="167"/>
        <v/>
      </c>
      <c r="EG26" s="217" t="str">
        <f t="shared" si="167"/>
        <v/>
      </c>
      <c r="EH26" s="217" t="str">
        <f t="shared" si="167"/>
        <v/>
      </c>
      <c r="EI26" s="217" t="str">
        <f t="shared" si="167"/>
        <v/>
      </c>
      <c r="EJ26" s="217" t="str">
        <f t="shared" si="167"/>
        <v/>
      </c>
      <c r="EK26" s="217" t="str">
        <f t="shared" si="167"/>
        <v/>
      </c>
      <c r="EL26" s="217" t="str">
        <f t="shared" si="167"/>
        <v/>
      </c>
      <c r="EM26" s="217" t="str">
        <f t="shared" si="167"/>
        <v/>
      </c>
      <c r="EN26" s="217" t="str">
        <f t="shared" si="167"/>
        <v/>
      </c>
      <c r="EO26" s="217" t="str">
        <f t="shared" si="167"/>
        <v/>
      </c>
      <c r="EP26" s="220" t="str">
        <f t="shared" si="167"/>
        <v/>
      </c>
      <c r="EQ26" s="48">
        <f t="shared" si="156"/>
        <v>0</v>
      </c>
      <c r="ER26" s="216" t="str">
        <f>IF(E26="LJ",SUM((E40)-(E20)),"")</f>
        <v/>
      </c>
      <c r="ES26" s="217" t="str">
        <f t="shared" ref="ES26:FK26" si="168">IF(F26="LJ",SUM((F40)-(F20)),"")</f>
        <v/>
      </c>
      <c r="ET26" s="217" t="str">
        <f t="shared" si="168"/>
        <v/>
      </c>
      <c r="EU26" s="217" t="str">
        <f t="shared" si="168"/>
        <v/>
      </c>
      <c r="EV26" s="217" t="str">
        <f t="shared" si="168"/>
        <v/>
      </c>
      <c r="EW26" s="217" t="str">
        <f t="shared" si="168"/>
        <v/>
      </c>
      <c r="EX26" s="217" t="str">
        <f t="shared" si="168"/>
        <v/>
      </c>
      <c r="EY26" s="217" t="str">
        <f t="shared" si="168"/>
        <v/>
      </c>
      <c r="EZ26" s="217" t="str">
        <f t="shared" si="168"/>
        <v/>
      </c>
      <c r="FA26" s="217" t="str">
        <f t="shared" si="168"/>
        <v/>
      </c>
      <c r="FB26" s="217" t="str">
        <f t="shared" si="168"/>
        <v/>
      </c>
      <c r="FC26" s="217" t="str">
        <f t="shared" si="168"/>
        <v/>
      </c>
      <c r="FD26" s="217" t="str">
        <f t="shared" si="168"/>
        <v/>
      </c>
      <c r="FE26" s="217" t="str">
        <f t="shared" si="168"/>
        <v/>
      </c>
      <c r="FF26" s="217" t="str">
        <f t="shared" si="168"/>
        <v/>
      </c>
      <c r="FG26" s="217" t="str">
        <f t="shared" si="168"/>
        <v/>
      </c>
      <c r="FH26" s="217" t="str">
        <f t="shared" si="168"/>
        <v/>
      </c>
      <c r="FI26" s="217" t="str">
        <f t="shared" si="168"/>
        <v/>
      </c>
      <c r="FJ26" s="217" t="str">
        <f t="shared" si="168"/>
        <v/>
      </c>
      <c r="FK26" s="220" t="str">
        <f t="shared" si="168"/>
        <v/>
      </c>
      <c r="FL26" s="48">
        <f t="shared" si="158"/>
        <v>0</v>
      </c>
      <c r="FM26" s="216" t="str">
        <f t="shared" ref="FM26:GF26" si="169">IF(E26="B",E20,"")</f>
        <v/>
      </c>
      <c r="FN26" s="217" t="str">
        <f t="shared" si="169"/>
        <v/>
      </c>
      <c r="FO26" s="217" t="str">
        <f t="shared" si="169"/>
        <v/>
      </c>
      <c r="FP26" s="217" t="str">
        <f t="shared" si="169"/>
        <v/>
      </c>
      <c r="FQ26" s="217" t="str">
        <f t="shared" si="169"/>
        <v/>
      </c>
      <c r="FR26" s="217" t="str">
        <f t="shared" si="169"/>
        <v/>
      </c>
      <c r="FS26" s="217" t="str">
        <f t="shared" si="169"/>
        <v/>
      </c>
      <c r="FT26" s="217" t="str">
        <f t="shared" si="169"/>
        <v/>
      </c>
      <c r="FU26" s="217" t="str">
        <f t="shared" si="169"/>
        <v/>
      </c>
      <c r="FV26" s="217" t="str">
        <f t="shared" si="169"/>
        <v/>
      </c>
      <c r="FW26" s="217" t="str">
        <f t="shared" si="169"/>
        <v/>
      </c>
      <c r="FX26" s="218" t="str">
        <f t="shared" si="169"/>
        <v/>
      </c>
      <c r="FY26" s="218" t="str">
        <f t="shared" si="169"/>
        <v/>
      </c>
      <c r="FZ26" s="218" t="str">
        <f t="shared" si="169"/>
        <v/>
      </c>
      <c r="GA26" s="218" t="str">
        <f t="shared" si="169"/>
        <v/>
      </c>
      <c r="GB26" s="218" t="str">
        <f t="shared" si="169"/>
        <v/>
      </c>
      <c r="GC26" s="218" t="str">
        <f t="shared" si="169"/>
        <v/>
      </c>
      <c r="GD26" s="218" t="str">
        <f t="shared" si="169"/>
        <v/>
      </c>
      <c r="GE26" s="218" t="str">
        <f t="shared" si="169"/>
        <v/>
      </c>
      <c r="GF26" s="219" t="str">
        <f t="shared" si="169"/>
        <v/>
      </c>
      <c r="GG26" s="48">
        <f t="shared" si="160"/>
        <v>0</v>
      </c>
      <c r="GH26" s="216" t="str">
        <f t="shared" ref="GH26:HA26" si="170">IF(E26="P",E20,"")</f>
        <v/>
      </c>
      <c r="GI26" s="217" t="str">
        <f t="shared" si="170"/>
        <v/>
      </c>
      <c r="GJ26" s="217" t="str">
        <f t="shared" si="170"/>
        <v/>
      </c>
      <c r="GK26" s="217" t="str">
        <f t="shared" si="170"/>
        <v/>
      </c>
      <c r="GL26" s="217" t="str">
        <f t="shared" si="170"/>
        <v/>
      </c>
      <c r="GM26" s="217" t="str">
        <f t="shared" si="170"/>
        <v/>
      </c>
      <c r="GN26" s="217" t="str">
        <f t="shared" si="170"/>
        <v/>
      </c>
      <c r="GO26" s="217" t="str">
        <f t="shared" si="170"/>
        <v/>
      </c>
      <c r="GP26" s="217" t="str">
        <f t="shared" si="170"/>
        <v/>
      </c>
      <c r="GQ26" s="217" t="str">
        <f t="shared" si="170"/>
        <v/>
      </c>
      <c r="GR26" s="217" t="str">
        <f t="shared" si="170"/>
        <v/>
      </c>
      <c r="GS26" s="218" t="str">
        <f t="shared" si="170"/>
        <v/>
      </c>
      <c r="GT26" s="218" t="str">
        <f t="shared" si="170"/>
        <v/>
      </c>
      <c r="GU26" s="218" t="str">
        <f t="shared" si="170"/>
        <v/>
      </c>
      <c r="GV26" s="218" t="str">
        <f t="shared" si="170"/>
        <v/>
      </c>
      <c r="GW26" s="218" t="str">
        <f t="shared" si="170"/>
        <v/>
      </c>
      <c r="GX26" s="218" t="str">
        <f t="shared" si="170"/>
        <v/>
      </c>
      <c r="GY26" s="218" t="str">
        <f t="shared" si="170"/>
        <v/>
      </c>
      <c r="GZ26" s="218" t="str">
        <f t="shared" si="170"/>
        <v/>
      </c>
      <c r="HA26" s="219" t="str">
        <f t="shared" si="170"/>
        <v/>
      </c>
      <c r="HB26" s="48">
        <f t="shared" si="162"/>
        <v>0</v>
      </c>
    </row>
    <row r="27" spans="1:210" s="215" customFormat="1" ht="21.75" customHeight="1">
      <c r="A27" s="270">
        <f ca="1">('Game Summary'!B27)</f>
        <v>23</v>
      </c>
      <c r="B27" s="289" t="str">
        <f ca="1">('Game Summary'!C27)</f>
        <v>Ima Wrecker</v>
      </c>
      <c r="C27" s="290"/>
      <c r="D27" s="291"/>
      <c r="E27" s="230"/>
      <c r="F27" s="218"/>
      <c r="G27" s="218"/>
      <c r="H27" s="218"/>
      <c r="I27" s="218"/>
      <c r="J27" s="218"/>
      <c r="K27" s="218"/>
      <c r="L27" s="218"/>
      <c r="M27" s="218"/>
      <c r="N27" s="218"/>
      <c r="O27" s="218"/>
      <c r="P27" s="218"/>
      <c r="Q27" s="231"/>
      <c r="R27" s="231"/>
      <c r="S27" s="231"/>
      <c r="T27" s="231"/>
      <c r="U27" s="231"/>
      <c r="V27" s="231"/>
      <c r="W27" s="231"/>
      <c r="X27" s="219"/>
      <c r="Z27" s="216" t="str">
        <f t="shared" ref="Z27:AS27" si="171">IF(E27="J",E40,"")</f>
        <v/>
      </c>
      <c r="AA27" s="217" t="str">
        <f t="shared" si="171"/>
        <v/>
      </c>
      <c r="AB27" s="217" t="str">
        <f t="shared" si="171"/>
        <v/>
      </c>
      <c r="AC27" s="217" t="str">
        <f t="shared" si="171"/>
        <v/>
      </c>
      <c r="AD27" s="217" t="str">
        <f t="shared" si="171"/>
        <v/>
      </c>
      <c r="AE27" s="217" t="str">
        <f t="shared" si="171"/>
        <v/>
      </c>
      <c r="AF27" s="217" t="str">
        <f t="shared" si="171"/>
        <v/>
      </c>
      <c r="AG27" s="217" t="str">
        <f t="shared" si="171"/>
        <v/>
      </c>
      <c r="AH27" s="217" t="str">
        <f t="shared" si="171"/>
        <v/>
      </c>
      <c r="AI27" s="217" t="str">
        <f t="shared" si="171"/>
        <v/>
      </c>
      <c r="AJ27" s="217" t="str">
        <f t="shared" si="171"/>
        <v/>
      </c>
      <c r="AK27" s="218" t="str">
        <f t="shared" si="171"/>
        <v/>
      </c>
      <c r="AL27" s="218" t="str">
        <f t="shared" si="171"/>
        <v/>
      </c>
      <c r="AM27" s="218" t="str">
        <f t="shared" si="171"/>
        <v/>
      </c>
      <c r="AN27" s="218" t="str">
        <f t="shared" si="171"/>
        <v/>
      </c>
      <c r="AO27" s="218" t="str">
        <f t="shared" si="171"/>
        <v/>
      </c>
      <c r="AP27" s="218" t="str">
        <f t="shared" si="171"/>
        <v/>
      </c>
      <c r="AQ27" s="218" t="str">
        <f t="shared" si="171"/>
        <v/>
      </c>
      <c r="AR27" s="218" t="str">
        <f t="shared" si="171"/>
        <v/>
      </c>
      <c r="AS27" s="219" t="str">
        <f t="shared" si="171"/>
        <v/>
      </c>
      <c r="AT27" s="48">
        <f t="shared" si="136"/>
        <v>0</v>
      </c>
      <c r="AU27" s="216" t="str">
        <f t="shared" ref="AU27:BN27" si="172">IF(E27="LJ",E40,"")</f>
        <v/>
      </c>
      <c r="AV27" s="217" t="str">
        <f t="shared" si="172"/>
        <v/>
      </c>
      <c r="AW27" s="217" t="str">
        <f t="shared" si="172"/>
        <v/>
      </c>
      <c r="AX27" s="217" t="str">
        <f t="shared" si="172"/>
        <v/>
      </c>
      <c r="AY27" s="217" t="str">
        <f t="shared" si="172"/>
        <v/>
      </c>
      <c r="AZ27" s="217" t="str">
        <f t="shared" si="172"/>
        <v/>
      </c>
      <c r="BA27" s="217" t="str">
        <f t="shared" si="172"/>
        <v/>
      </c>
      <c r="BB27" s="217" t="str">
        <f t="shared" si="172"/>
        <v/>
      </c>
      <c r="BC27" s="217" t="str">
        <f t="shared" si="172"/>
        <v/>
      </c>
      <c r="BD27" s="217" t="str">
        <f t="shared" si="172"/>
        <v/>
      </c>
      <c r="BE27" s="217" t="str">
        <f t="shared" si="172"/>
        <v/>
      </c>
      <c r="BF27" s="217" t="str">
        <f t="shared" si="172"/>
        <v/>
      </c>
      <c r="BG27" s="217" t="str">
        <f t="shared" si="172"/>
        <v/>
      </c>
      <c r="BH27" s="217" t="str">
        <f t="shared" si="172"/>
        <v/>
      </c>
      <c r="BI27" s="217" t="str">
        <f t="shared" si="172"/>
        <v/>
      </c>
      <c r="BJ27" s="217" t="str">
        <f t="shared" si="172"/>
        <v/>
      </c>
      <c r="BK27" s="217" t="str">
        <f t="shared" si="172"/>
        <v/>
      </c>
      <c r="BL27" s="217" t="str">
        <f t="shared" si="172"/>
        <v/>
      </c>
      <c r="BM27" s="217" t="str">
        <f t="shared" si="172"/>
        <v/>
      </c>
      <c r="BN27" s="220" t="str">
        <f t="shared" si="172"/>
        <v/>
      </c>
      <c r="BO27" s="48">
        <f t="shared" si="138"/>
        <v>0</v>
      </c>
      <c r="BP27" s="216" t="str">
        <f t="shared" ref="BP27:CI27" si="173">IF(E27="B",E40,"")</f>
        <v/>
      </c>
      <c r="BQ27" s="217" t="str">
        <f t="shared" si="173"/>
        <v/>
      </c>
      <c r="BR27" s="217" t="str">
        <f t="shared" si="173"/>
        <v/>
      </c>
      <c r="BS27" s="217" t="str">
        <f t="shared" si="173"/>
        <v/>
      </c>
      <c r="BT27" s="217" t="str">
        <f t="shared" si="173"/>
        <v/>
      </c>
      <c r="BU27" s="217" t="str">
        <f t="shared" si="173"/>
        <v/>
      </c>
      <c r="BV27" s="217" t="str">
        <f t="shared" si="173"/>
        <v/>
      </c>
      <c r="BW27" s="217" t="str">
        <f t="shared" si="173"/>
        <v/>
      </c>
      <c r="BX27" s="217" t="str">
        <f t="shared" si="173"/>
        <v/>
      </c>
      <c r="BY27" s="217" t="str">
        <f t="shared" si="173"/>
        <v/>
      </c>
      <c r="BZ27" s="217" t="str">
        <f t="shared" si="173"/>
        <v/>
      </c>
      <c r="CA27" s="218" t="str">
        <f t="shared" si="173"/>
        <v/>
      </c>
      <c r="CB27" s="218" t="str">
        <f t="shared" si="173"/>
        <v/>
      </c>
      <c r="CC27" s="218" t="str">
        <f t="shared" si="173"/>
        <v/>
      </c>
      <c r="CD27" s="218" t="str">
        <f t="shared" si="173"/>
        <v/>
      </c>
      <c r="CE27" s="218" t="str">
        <f t="shared" si="173"/>
        <v/>
      </c>
      <c r="CF27" s="218" t="str">
        <f t="shared" si="173"/>
        <v/>
      </c>
      <c r="CG27" s="218" t="str">
        <f t="shared" si="173"/>
        <v/>
      </c>
      <c r="CH27" s="218" t="str">
        <f t="shared" si="173"/>
        <v/>
      </c>
      <c r="CI27" s="219" t="str">
        <f t="shared" si="173"/>
        <v/>
      </c>
      <c r="CJ27" s="48">
        <f t="shared" si="140"/>
        <v>0</v>
      </c>
      <c r="CK27" s="216" t="str">
        <f t="shared" ref="CK27:DD27" si="174">IF(E27="P",E40,"")</f>
        <v/>
      </c>
      <c r="CL27" s="217" t="str">
        <f t="shared" si="174"/>
        <v/>
      </c>
      <c r="CM27" s="217" t="str">
        <f t="shared" si="174"/>
        <v/>
      </c>
      <c r="CN27" s="217" t="str">
        <f t="shared" si="174"/>
        <v/>
      </c>
      <c r="CO27" s="217" t="str">
        <f t="shared" si="174"/>
        <v/>
      </c>
      <c r="CP27" s="217" t="str">
        <f t="shared" si="174"/>
        <v/>
      </c>
      <c r="CQ27" s="217" t="str">
        <f t="shared" si="174"/>
        <v/>
      </c>
      <c r="CR27" s="217" t="str">
        <f t="shared" si="174"/>
        <v/>
      </c>
      <c r="CS27" s="217" t="str">
        <f t="shared" si="174"/>
        <v/>
      </c>
      <c r="CT27" s="217" t="str">
        <f t="shared" si="174"/>
        <v/>
      </c>
      <c r="CU27" s="217" t="str">
        <f t="shared" si="174"/>
        <v/>
      </c>
      <c r="CV27" s="217" t="str">
        <f t="shared" si="174"/>
        <v/>
      </c>
      <c r="CW27" s="217" t="str">
        <f t="shared" si="174"/>
        <v/>
      </c>
      <c r="CX27" s="217" t="str">
        <f t="shared" si="174"/>
        <v/>
      </c>
      <c r="CY27" s="217" t="str">
        <f t="shared" si="174"/>
        <v/>
      </c>
      <c r="CZ27" s="217" t="str">
        <f t="shared" si="174"/>
        <v/>
      </c>
      <c r="DA27" s="217" t="str">
        <f t="shared" si="174"/>
        <v/>
      </c>
      <c r="DB27" s="217" t="str">
        <f t="shared" si="174"/>
        <v/>
      </c>
      <c r="DC27" s="217" t="str">
        <f t="shared" si="174"/>
        <v/>
      </c>
      <c r="DD27" s="219" t="str">
        <f t="shared" si="174"/>
        <v/>
      </c>
      <c r="DE27" s="48">
        <f t="shared" si="142"/>
        <v>0</v>
      </c>
      <c r="DG27" s="230">
        <f t="shared" si="143"/>
        <v>0</v>
      </c>
      <c r="DH27" s="218">
        <f t="shared" si="144"/>
        <v>0</v>
      </c>
      <c r="DI27" s="218">
        <f t="shared" si="145"/>
        <v>0</v>
      </c>
      <c r="DJ27" s="231">
        <f t="shared" si="146"/>
        <v>0</v>
      </c>
      <c r="DK27" s="232">
        <f>(SUM(DG27:DI27)/COUNT(E39:X39))</f>
        <v>0</v>
      </c>
      <c r="DL27" s="230">
        <f t="shared" si="147"/>
        <v>0</v>
      </c>
      <c r="DM27" s="233" t="e">
        <f t="shared" si="148"/>
        <v>#DIV/0!</v>
      </c>
      <c r="DN27" s="234">
        <f t="shared" si="149"/>
        <v>0</v>
      </c>
      <c r="DO27" s="235" t="e">
        <f t="shared" si="150"/>
        <v>#DIV/0!</v>
      </c>
      <c r="DP27" s="48">
        <f t="shared" si="151"/>
        <v>0</v>
      </c>
      <c r="DQ27" s="48">
        <f t="shared" si="152"/>
        <v>0</v>
      </c>
      <c r="DR27" s="48">
        <f t="shared" si="153"/>
        <v>0</v>
      </c>
      <c r="DS27" s="48" t="e">
        <f>SUM((DQ27/DJ27)-(D22))</f>
        <v>#DIV/0!</v>
      </c>
      <c r="DT27" s="48" t="e">
        <f>SUM((DR27/DJ27)-(D2))</f>
        <v>#DIV/0!</v>
      </c>
      <c r="DU27" s="236" t="e">
        <f t="shared" si="154"/>
        <v>#DIV/0!</v>
      </c>
      <c r="DW27" s="216" t="str">
        <f>IF(E27="J",SUM((E40)-(E20)),"")</f>
        <v/>
      </c>
      <c r="DX27" s="217" t="str">
        <f t="shared" ref="DX27:EP27" si="175">IF(F27="J",SUM((F40)-(F20)),"")</f>
        <v/>
      </c>
      <c r="DY27" s="217" t="str">
        <f t="shared" si="175"/>
        <v/>
      </c>
      <c r="DZ27" s="217" t="str">
        <f t="shared" si="175"/>
        <v/>
      </c>
      <c r="EA27" s="217" t="str">
        <f t="shared" si="175"/>
        <v/>
      </c>
      <c r="EB27" s="217" t="str">
        <f t="shared" si="175"/>
        <v/>
      </c>
      <c r="EC27" s="217" t="str">
        <f t="shared" si="175"/>
        <v/>
      </c>
      <c r="ED27" s="217" t="str">
        <f t="shared" si="175"/>
        <v/>
      </c>
      <c r="EE27" s="217" t="str">
        <f t="shared" si="175"/>
        <v/>
      </c>
      <c r="EF27" s="217" t="str">
        <f t="shared" si="175"/>
        <v/>
      </c>
      <c r="EG27" s="217" t="str">
        <f t="shared" si="175"/>
        <v/>
      </c>
      <c r="EH27" s="217" t="str">
        <f t="shared" si="175"/>
        <v/>
      </c>
      <c r="EI27" s="217" t="str">
        <f t="shared" si="175"/>
        <v/>
      </c>
      <c r="EJ27" s="217" t="str">
        <f t="shared" si="175"/>
        <v/>
      </c>
      <c r="EK27" s="217" t="str">
        <f t="shared" si="175"/>
        <v/>
      </c>
      <c r="EL27" s="217" t="str">
        <f t="shared" si="175"/>
        <v/>
      </c>
      <c r="EM27" s="217" t="str">
        <f t="shared" si="175"/>
        <v/>
      </c>
      <c r="EN27" s="217" t="str">
        <f t="shared" si="175"/>
        <v/>
      </c>
      <c r="EO27" s="217" t="str">
        <f t="shared" si="175"/>
        <v/>
      </c>
      <c r="EP27" s="220" t="str">
        <f t="shared" si="175"/>
        <v/>
      </c>
      <c r="EQ27" s="48">
        <f t="shared" si="156"/>
        <v>0</v>
      </c>
      <c r="ER27" s="216" t="str">
        <f>IF(E27="LJ",SUM((E40)-(E20)),"")</f>
        <v/>
      </c>
      <c r="ES27" s="217" t="str">
        <f t="shared" ref="ES27:FK27" si="176">IF(F27="LJ",SUM((F40)-(F20)),"")</f>
        <v/>
      </c>
      <c r="ET27" s="217" t="str">
        <f t="shared" si="176"/>
        <v/>
      </c>
      <c r="EU27" s="217" t="str">
        <f t="shared" si="176"/>
        <v/>
      </c>
      <c r="EV27" s="217" t="str">
        <f t="shared" si="176"/>
        <v/>
      </c>
      <c r="EW27" s="217" t="str">
        <f t="shared" si="176"/>
        <v/>
      </c>
      <c r="EX27" s="217" t="str">
        <f t="shared" si="176"/>
        <v/>
      </c>
      <c r="EY27" s="217" t="str">
        <f t="shared" si="176"/>
        <v/>
      </c>
      <c r="EZ27" s="217" t="str">
        <f t="shared" si="176"/>
        <v/>
      </c>
      <c r="FA27" s="217" t="str">
        <f t="shared" si="176"/>
        <v/>
      </c>
      <c r="FB27" s="217" t="str">
        <f t="shared" si="176"/>
        <v/>
      </c>
      <c r="FC27" s="217" t="str">
        <f t="shared" si="176"/>
        <v/>
      </c>
      <c r="FD27" s="217" t="str">
        <f t="shared" si="176"/>
        <v/>
      </c>
      <c r="FE27" s="217" t="str">
        <f t="shared" si="176"/>
        <v/>
      </c>
      <c r="FF27" s="217" t="str">
        <f t="shared" si="176"/>
        <v/>
      </c>
      <c r="FG27" s="217" t="str">
        <f t="shared" si="176"/>
        <v/>
      </c>
      <c r="FH27" s="217" t="str">
        <f t="shared" si="176"/>
        <v/>
      </c>
      <c r="FI27" s="217" t="str">
        <f t="shared" si="176"/>
        <v/>
      </c>
      <c r="FJ27" s="217" t="str">
        <f t="shared" si="176"/>
        <v/>
      </c>
      <c r="FK27" s="220" t="str">
        <f t="shared" si="176"/>
        <v/>
      </c>
      <c r="FL27" s="48">
        <f t="shared" si="158"/>
        <v>0</v>
      </c>
      <c r="FM27" s="216" t="str">
        <f t="shared" ref="FM27:GF27" si="177">IF(E27="B",E20,"")</f>
        <v/>
      </c>
      <c r="FN27" s="217" t="str">
        <f t="shared" si="177"/>
        <v/>
      </c>
      <c r="FO27" s="217" t="str">
        <f t="shared" si="177"/>
        <v/>
      </c>
      <c r="FP27" s="217" t="str">
        <f t="shared" si="177"/>
        <v/>
      </c>
      <c r="FQ27" s="217" t="str">
        <f t="shared" si="177"/>
        <v/>
      </c>
      <c r="FR27" s="217" t="str">
        <f t="shared" si="177"/>
        <v/>
      </c>
      <c r="FS27" s="217" t="str">
        <f t="shared" si="177"/>
        <v/>
      </c>
      <c r="FT27" s="217" t="str">
        <f t="shared" si="177"/>
        <v/>
      </c>
      <c r="FU27" s="217" t="str">
        <f t="shared" si="177"/>
        <v/>
      </c>
      <c r="FV27" s="217" t="str">
        <f t="shared" si="177"/>
        <v/>
      </c>
      <c r="FW27" s="217" t="str">
        <f t="shared" si="177"/>
        <v/>
      </c>
      <c r="FX27" s="218" t="str">
        <f t="shared" si="177"/>
        <v/>
      </c>
      <c r="FY27" s="218" t="str">
        <f t="shared" si="177"/>
        <v/>
      </c>
      <c r="FZ27" s="218" t="str">
        <f t="shared" si="177"/>
        <v/>
      </c>
      <c r="GA27" s="218" t="str">
        <f t="shared" si="177"/>
        <v/>
      </c>
      <c r="GB27" s="218" t="str">
        <f t="shared" si="177"/>
        <v/>
      </c>
      <c r="GC27" s="218" t="str">
        <f t="shared" si="177"/>
        <v/>
      </c>
      <c r="GD27" s="218" t="str">
        <f t="shared" si="177"/>
        <v/>
      </c>
      <c r="GE27" s="218" t="str">
        <f t="shared" si="177"/>
        <v/>
      </c>
      <c r="GF27" s="219" t="str">
        <f t="shared" si="177"/>
        <v/>
      </c>
      <c r="GG27" s="48">
        <f t="shared" si="160"/>
        <v>0</v>
      </c>
      <c r="GH27" s="216" t="str">
        <f t="shared" ref="GH27:HA27" si="178">IF(E27="P",E20,"")</f>
        <v/>
      </c>
      <c r="GI27" s="217" t="str">
        <f t="shared" si="178"/>
        <v/>
      </c>
      <c r="GJ27" s="217" t="str">
        <f t="shared" si="178"/>
        <v/>
      </c>
      <c r="GK27" s="217" t="str">
        <f t="shared" si="178"/>
        <v/>
      </c>
      <c r="GL27" s="217" t="str">
        <f t="shared" si="178"/>
        <v/>
      </c>
      <c r="GM27" s="217" t="str">
        <f t="shared" si="178"/>
        <v/>
      </c>
      <c r="GN27" s="217" t="str">
        <f t="shared" si="178"/>
        <v/>
      </c>
      <c r="GO27" s="217" t="str">
        <f t="shared" si="178"/>
        <v/>
      </c>
      <c r="GP27" s="217" t="str">
        <f t="shared" si="178"/>
        <v/>
      </c>
      <c r="GQ27" s="217" t="str">
        <f t="shared" si="178"/>
        <v/>
      </c>
      <c r="GR27" s="217" t="str">
        <f t="shared" si="178"/>
        <v/>
      </c>
      <c r="GS27" s="218" t="str">
        <f t="shared" si="178"/>
        <v/>
      </c>
      <c r="GT27" s="218" t="str">
        <f t="shared" si="178"/>
        <v/>
      </c>
      <c r="GU27" s="218" t="str">
        <f t="shared" si="178"/>
        <v/>
      </c>
      <c r="GV27" s="218" t="str">
        <f t="shared" si="178"/>
        <v/>
      </c>
      <c r="GW27" s="218" t="str">
        <f t="shared" si="178"/>
        <v/>
      </c>
      <c r="GX27" s="218" t="str">
        <f t="shared" si="178"/>
        <v/>
      </c>
      <c r="GY27" s="218" t="str">
        <f t="shared" si="178"/>
        <v/>
      </c>
      <c r="GZ27" s="218" t="str">
        <f t="shared" si="178"/>
        <v/>
      </c>
      <c r="HA27" s="219" t="str">
        <f t="shared" si="178"/>
        <v/>
      </c>
      <c r="HB27" s="48">
        <f t="shared" si="162"/>
        <v>0</v>
      </c>
    </row>
    <row r="28" spans="1:210" s="215" customFormat="1" ht="21.75" customHeight="1">
      <c r="A28" s="270">
        <f ca="1">('Game Summary'!B28)</f>
        <v>31</v>
      </c>
      <c r="B28" s="289" t="str">
        <f ca="1">('Game Summary'!C28)</f>
        <v>Whiskey Soured</v>
      </c>
      <c r="C28" s="290"/>
      <c r="D28" s="291"/>
      <c r="E28" s="230"/>
      <c r="F28" s="218"/>
      <c r="G28" s="218"/>
      <c r="H28" s="218"/>
      <c r="I28" s="218"/>
      <c r="J28" s="218"/>
      <c r="K28" s="218"/>
      <c r="L28" s="218"/>
      <c r="M28" s="218"/>
      <c r="N28" s="218"/>
      <c r="O28" s="218"/>
      <c r="P28" s="218"/>
      <c r="Q28" s="231"/>
      <c r="R28" s="231"/>
      <c r="S28" s="231"/>
      <c r="T28" s="231"/>
      <c r="U28" s="231"/>
      <c r="V28" s="231"/>
      <c r="W28" s="231"/>
      <c r="X28" s="219"/>
      <c r="Z28" s="216" t="str">
        <f t="shared" ref="Z28:AS28" si="179">IF(E28="J",E40,"")</f>
        <v/>
      </c>
      <c r="AA28" s="217" t="str">
        <f t="shared" si="179"/>
        <v/>
      </c>
      <c r="AB28" s="217" t="str">
        <f t="shared" si="179"/>
        <v/>
      </c>
      <c r="AC28" s="217" t="str">
        <f t="shared" si="179"/>
        <v/>
      </c>
      <c r="AD28" s="217" t="str">
        <f t="shared" si="179"/>
        <v/>
      </c>
      <c r="AE28" s="217" t="str">
        <f t="shared" si="179"/>
        <v/>
      </c>
      <c r="AF28" s="217" t="str">
        <f t="shared" si="179"/>
        <v/>
      </c>
      <c r="AG28" s="217" t="str">
        <f t="shared" si="179"/>
        <v/>
      </c>
      <c r="AH28" s="217" t="str">
        <f t="shared" si="179"/>
        <v/>
      </c>
      <c r="AI28" s="217" t="str">
        <f t="shared" si="179"/>
        <v/>
      </c>
      <c r="AJ28" s="217" t="str">
        <f t="shared" si="179"/>
        <v/>
      </c>
      <c r="AK28" s="218" t="str">
        <f t="shared" si="179"/>
        <v/>
      </c>
      <c r="AL28" s="218" t="str">
        <f t="shared" si="179"/>
        <v/>
      </c>
      <c r="AM28" s="218" t="str">
        <f t="shared" si="179"/>
        <v/>
      </c>
      <c r="AN28" s="218" t="str">
        <f t="shared" si="179"/>
        <v/>
      </c>
      <c r="AO28" s="218" t="str">
        <f t="shared" si="179"/>
        <v/>
      </c>
      <c r="AP28" s="218" t="str">
        <f t="shared" si="179"/>
        <v/>
      </c>
      <c r="AQ28" s="218" t="str">
        <f t="shared" si="179"/>
        <v/>
      </c>
      <c r="AR28" s="218" t="str">
        <f t="shared" si="179"/>
        <v/>
      </c>
      <c r="AS28" s="219" t="str">
        <f t="shared" si="179"/>
        <v/>
      </c>
      <c r="AT28" s="48">
        <f t="shared" si="136"/>
        <v>0</v>
      </c>
      <c r="AU28" s="216" t="str">
        <f t="shared" ref="AU28:BN28" si="180">IF(E28="LJ",E40,"")</f>
        <v/>
      </c>
      <c r="AV28" s="217" t="str">
        <f t="shared" si="180"/>
        <v/>
      </c>
      <c r="AW28" s="217" t="str">
        <f t="shared" si="180"/>
        <v/>
      </c>
      <c r="AX28" s="217" t="str">
        <f t="shared" si="180"/>
        <v/>
      </c>
      <c r="AY28" s="217" t="str">
        <f t="shared" si="180"/>
        <v/>
      </c>
      <c r="AZ28" s="217" t="str">
        <f t="shared" si="180"/>
        <v/>
      </c>
      <c r="BA28" s="217" t="str">
        <f t="shared" si="180"/>
        <v/>
      </c>
      <c r="BB28" s="217" t="str">
        <f t="shared" si="180"/>
        <v/>
      </c>
      <c r="BC28" s="217" t="str">
        <f t="shared" si="180"/>
        <v/>
      </c>
      <c r="BD28" s="217" t="str">
        <f t="shared" si="180"/>
        <v/>
      </c>
      <c r="BE28" s="217" t="str">
        <f t="shared" si="180"/>
        <v/>
      </c>
      <c r="BF28" s="217" t="str">
        <f t="shared" si="180"/>
        <v/>
      </c>
      <c r="BG28" s="217" t="str">
        <f t="shared" si="180"/>
        <v/>
      </c>
      <c r="BH28" s="217" t="str">
        <f t="shared" si="180"/>
        <v/>
      </c>
      <c r="BI28" s="217" t="str">
        <f t="shared" si="180"/>
        <v/>
      </c>
      <c r="BJ28" s="217" t="str">
        <f t="shared" si="180"/>
        <v/>
      </c>
      <c r="BK28" s="217" t="str">
        <f t="shared" si="180"/>
        <v/>
      </c>
      <c r="BL28" s="217" t="str">
        <f t="shared" si="180"/>
        <v/>
      </c>
      <c r="BM28" s="217" t="str">
        <f t="shared" si="180"/>
        <v/>
      </c>
      <c r="BN28" s="220" t="str">
        <f t="shared" si="180"/>
        <v/>
      </c>
      <c r="BO28" s="48">
        <f t="shared" si="138"/>
        <v>0</v>
      </c>
      <c r="BP28" s="216" t="str">
        <f t="shared" ref="BP28:CI28" si="181">IF(E28="B",E40,"")</f>
        <v/>
      </c>
      <c r="BQ28" s="217" t="str">
        <f t="shared" si="181"/>
        <v/>
      </c>
      <c r="BR28" s="217" t="str">
        <f t="shared" si="181"/>
        <v/>
      </c>
      <c r="BS28" s="217" t="str">
        <f t="shared" si="181"/>
        <v/>
      </c>
      <c r="BT28" s="217" t="str">
        <f t="shared" si="181"/>
        <v/>
      </c>
      <c r="BU28" s="217" t="str">
        <f t="shared" si="181"/>
        <v/>
      </c>
      <c r="BV28" s="217" t="str">
        <f t="shared" si="181"/>
        <v/>
      </c>
      <c r="BW28" s="217" t="str">
        <f t="shared" si="181"/>
        <v/>
      </c>
      <c r="BX28" s="217" t="str">
        <f t="shared" si="181"/>
        <v/>
      </c>
      <c r="BY28" s="217" t="str">
        <f t="shared" si="181"/>
        <v/>
      </c>
      <c r="BZ28" s="217" t="str">
        <f t="shared" si="181"/>
        <v/>
      </c>
      <c r="CA28" s="218" t="str">
        <f t="shared" si="181"/>
        <v/>
      </c>
      <c r="CB28" s="218" t="str">
        <f t="shared" si="181"/>
        <v/>
      </c>
      <c r="CC28" s="218" t="str">
        <f t="shared" si="181"/>
        <v/>
      </c>
      <c r="CD28" s="218" t="str">
        <f t="shared" si="181"/>
        <v/>
      </c>
      <c r="CE28" s="218" t="str">
        <f t="shared" si="181"/>
        <v/>
      </c>
      <c r="CF28" s="218" t="str">
        <f t="shared" si="181"/>
        <v/>
      </c>
      <c r="CG28" s="218" t="str">
        <f t="shared" si="181"/>
        <v/>
      </c>
      <c r="CH28" s="218" t="str">
        <f t="shared" si="181"/>
        <v/>
      </c>
      <c r="CI28" s="219" t="str">
        <f t="shared" si="181"/>
        <v/>
      </c>
      <c r="CJ28" s="48">
        <f t="shared" si="140"/>
        <v>0</v>
      </c>
      <c r="CK28" s="216" t="str">
        <f t="shared" ref="CK28:DD28" si="182">IF(E28="P",E40,"")</f>
        <v/>
      </c>
      <c r="CL28" s="217" t="str">
        <f t="shared" si="182"/>
        <v/>
      </c>
      <c r="CM28" s="217" t="str">
        <f t="shared" si="182"/>
        <v/>
      </c>
      <c r="CN28" s="217" t="str">
        <f t="shared" si="182"/>
        <v/>
      </c>
      <c r="CO28" s="217" t="str">
        <f t="shared" si="182"/>
        <v/>
      </c>
      <c r="CP28" s="217" t="str">
        <f t="shared" si="182"/>
        <v/>
      </c>
      <c r="CQ28" s="217" t="str">
        <f t="shared" si="182"/>
        <v/>
      </c>
      <c r="CR28" s="217" t="str">
        <f t="shared" si="182"/>
        <v/>
      </c>
      <c r="CS28" s="217" t="str">
        <f t="shared" si="182"/>
        <v/>
      </c>
      <c r="CT28" s="217" t="str">
        <f t="shared" si="182"/>
        <v/>
      </c>
      <c r="CU28" s="217" t="str">
        <f t="shared" si="182"/>
        <v/>
      </c>
      <c r="CV28" s="217" t="str">
        <f t="shared" si="182"/>
        <v/>
      </c>
      <c r="CW28" s="217" t="str">
        <f t="shared" si="182"/>
        <v/>
      </c>
      <c r="CX28" s="217" t="str">
        <f t="shared" si="182"/>
        <v/>
      </c>
      <c r="CY28" s="217" t="str">
        <f t="shared" si="182"/>
        <v/>
      </c>
      <c r="CZ28" s="217" t="str">
        <f t="shared" si="182"/>
        <v/>
      </c>
      <c r="DA28" s="217" t="str">
        <f t="shared" si="182"/>
        <v/>
      </c>
      <c r="DB28" s="217" t="str">
        <f t="shared" si="182"/>
        <v/>
      </c>
      <c r="DC28" s="217" t="str">
        <f t="shared" si="182"/>
        <v/>
      </c>
      <c r="DD28" s="219" t="str">
        <f t="shared" si="182"/>
        <v/>
      </c>
      <c r="DE28" s="48">
        <f t="shared" si="142"/>
        <v>0</v>
      </c>
      <c r="DG28" s="230">
        <f t="shared" si="143"/>
        <v>0</v>
      </c>
      <c r="DH28" s="218">
        <f t="shared" si="144"/>
        <v>0</v>
      </c>
      <c r="DI28" s="218">
        <f t="shared" si="145"/>
        <v>0</v>
      </c>
      <c r="DJ28" s="231">
        <f t="shared" si="146"/>
        <v>0</v>
      </c>
      <c r="DK28" s="232">
        <f>(SUM(DG28:DI28)/COUNT(E39:X39))</f>
        <v>0</v>
      </c>
      <c r="DL28" s="230">
        <f t="shared" si="147"/>
        <v>0</v>
      </c>
      <c r="DM28" s="233" t="e">
        <f t="shared" si="148"/>
        <v>#DIV/0!</v>
      </c>
      <c r="DN28" s="234">
        <f t="shared" si="149"/>
        <v>0</v>
      </c>
      <c r="DO28" s="235" t="e">
        <f t="shared" si="150"/>
        <v>#DIV/0!</v>
      </c>
      <c r="DP28" s="48">
        <f t="shared" si="151"/>
        <v>0</v>
      </c>
      <c r="DQ28" s="48">
        <f t="shared" si="152"/>
        <v>0</v>
      </c>
      <c r="DR28" s="48">
        <f t="shared" si="153"/>
        <v>0</v>
      </c>
      <c r="DS28" s="48" t="e">
        <f>SUM((DQ28/DJ28)-(D22))</f>
        <v>#DIV/0!</v>
      </c>
      <c r="DT28" s="48" t="e">
        <f>SUM((DR28/DJ28)-(D2))</f>
        <v>#DIV/0!</v>
      </c>
      <c r="DU28" s="236" t="e">
        <f t="shared" si="154"/>
        <v>#DIV/0!</v>
      </c>
      <c r="DW28" s="216" t="str">
        <f>IF(E28="J",SUM((E40)-(E20)),"")</f>
        <v/>
      </c>
      <c r="DX28" s="217" t="str">
        <f t="shared" ref="DX28:EP28" si="183">IF(F28="J",SUM((F40)-(F20)),"")</f>
        <v/>
      </c>
      <c r="DY28" s="217" t="str">
        <f t="shared" si="183"/>
        <v/>
      </c>
      <c r="DZ28" s="217" t="str">
        <f t="shared" si="183"/>
        <v/>
      </c>
      <c r="EA28" s="217" t="str">
        <f t="shared" si="183"/>
        <v/>
      </c>
      <c r="EB28" s="217" t="str">
        <f t="shared" si="183"/>
        <v/>
      </c>
      <c r="EC28" s="217" t="str">
        <f t="shared" si="183"/>
        <v/>
      </c>
      <c r="ED28" s="217" t="str">
        <f t="shared" si="183"/>
        <v/>
      </c>
      <c r="EE28" s="217" t="str">
        <f t="shared" si="183"/>
        <v/>
      </c>
      <c r="EF28" s="217" t="str">
        <f t="shared" si="183"/>
        <v/>
      </c>
      <c r="EG28" s="217" t="str">
        <f t="shared" si="183"/>
        <v/>
      </c>
      <c r="EH28" s="217" t="str">
        <f t="shared" si="183"/>
        <v/>
      </c>
      <c r="EI28" s="217" t="str">
        <f t="shared" si="183"/>
        <v/>
      </c>
      <c r="EJ28" s="217" t="str">
        <f t="shared" si="183"/>
        <v/>
      </c>
      <c r="EK28" s="217" t="str">
        <f t="shared" si="183"/>
        <v/>
      </c>
      <c r="EL28" s="217" t="str">
        <f t="shared" si="183"/>
        <v/>
      </c>
      <c r="EM28" s="217" t="str">
        <f t="shared" si="183"/>
        <v/>
      </c>
      <c r="EN28" s="217" t="str">
        <f t="shared" si="183"/>
        <v/>
      </c>
      <c r="EO28" s="217" t="str">
        <f t="shared" si="183"/>
        <v/>
      </c>
      <c r="EP28" s="220" t="str">
        <f t="shared" si="183"/>
        <v/>
      </c>
      <c r="EQ28" s="48">
        <f t="shared" si="156"/>
        <v>0</v>
      </c>
      <c r="ER28" s="216" t="str">
        <f>IF(E28="LJ",SUM((E40)-(E20)),"")</f>
        <v/>
      </c>
      <c r="ES28" s="217" t="str">
        <f t="shared" ref="ES28:FK28" si="184">IF(F28="LJ",SUM((F40)-(F20)),"")</f>
        <v/>
      </c>
      <c r="ET28" s="217" t="str">
        <f t="shared" si="184"/>
        <v/>
      </c>
      <c r="EU28" s="217" t="str">
        <f t="shared" si="184"/>
        <v/>
      </c>
      <c r="EV28" s="217" t="str">
        <f t="shared" si="184"/>
        <v/>
      </c>
      <c r="EW28" s="217" t="str">
        <f t="shared" si="184"/>
        <v/>
      </c>
      <c r="EX28" s="217" t="str">
        <f t="shared" si="184"/>
        <v/>
      </c>
      <c r="EY28" s="217" t="str">
        <f t="shared" si="184"/>
        <v/>
      </c>
      <c r="EZ28" s="217" t="str">
        <f t="shared" si="184"/>
        <v/>
      </c>
      <c r="FA28" s="217" t="str">
        <f t="shared" si="184"/>
        <v/>
      </c>
      <c r="FB28" s="217" t="str">
        <f t="shared" si="184"/>
        <v/>
      </c>
      <c r="FC28" s="217" t="str">
        <f t="shared" si="184"/>
        <v/>
      </c>
      <c r="FD28" s="217" t="str">
        <f t="shared" si="184"/>
        <v/>
      </c>
      <c r="FE28" s="217" t="str">
        <f t="shared" si="184"/>
        <v/>
      </c>
      <c r="FF28" s="217" t="str">
        <f t="shared" si="184"/>
        <v/>
      </c>
      <c r="FG28" s="217" t="str">
        <f t="shared" si="184"/>
        <v/>
      </c>
      <c r="FH28" s="217" t="str">
        <f t="shared" si="184"/>
        <v/>
      </c>
      <c r="FI28" s="217" t="str">
        <f t="shared" si="184"/>
        <v/>
      </c>
      <c r="FJ28" s="217" t="str">
        <f t="shared" si="184"/>
        <v/>
      </c>
      <c r="FK28" s="220" t="str">
        <f t="shared" si="184"/>
        <v/>
      </c>
      <c r="FL28" s="48">
        <f t="shared" si="158"/>
        <v>0</v>
      </c>
      <c r="FM28" s="216" t="str">
        <f t="shared" ref="FM28:GF28" si="185">IF(E28="B",E20,"")</f>
        <v/>
      </c>
      <c r="FN28" s="217" t="str">
        <f t="shared" si="185"/>
        <v/>
      </c>
      <c r="FO28" s="217" t="str">
        <f t="shared" si="185"/>
        <v/>
      </c>
      <c r="FP28" s="217" t="str">
        <f t="shared" si="185"/>
        <v/>
      </c>
      <c r="FQ28" s="217" t="str">
        <f t="shared" si="185"/>
        <v/>
      </c>
      <c r="FR28" s="217" t="str">
        <f t="shared" si="185"/>
        <v/>
      </c>
      <c r="FS28" s="217" t="str">
        <f t="shared" si="185"/>
        <v/>
      </c>
      <c r="FT28" s="217" t="str">
        <f t="shared" si="185"/>
        <v/>
      </c>
      <c r="FU28" s="217" t="str">
        <f t="shared" si="185"/>
        <v/>
      </c>
      <c r="FV28" s="217" t="str">
        <f t="shared" si="185"/>
        <v/>
      </c>
      <c r="FW28" s="217" t="str">
        <f t="shared" si="185"/>
        <v/>
      </c>
      <c r="FX28" s="218" t="str">
        <f t="shared" si="185"/>
        <v/>
      </c>
      <c r="FY28" s="218" t="str">
        <f t="shared" si="185"/>
        <v/>
      </c>
      <c r="FZ28" s="218" t="str">
        <f t="shared" si="185"/>
        <v/>
      </c>
      <c r="GA28" s="218" t="str">
        <f t="shared" si="185"/>
        <v/>
      </c>
      <c r="GB28" s="218" t="str">
        <f t="shared" si="185"/>
        <v/>
      </c>
      <c r="GC28" s="218" t="str">
        <f t="shared" si="185"/>
        <v/>
      </c>
      <c r="GD28" s="218" t="str">
        <f t="shared" si="185"/>
        <v/>
      </c>
      <c r="GE28" s="218" t="str">
        <f t="shared" si="185"/>
        <v/>
      </c>
      <c r="GF28" s="219" t="str">
        <f t="shared" si="185"/>
        <v/>
      </c>
      <c r="GG28" s="48">
        <f t="shared" si="160"/>
        <v>0</v>
      </c>
      <c r="GH28" s="216" t="str">
        <f t="shared" ref="GH28:HA28" si="186">IF(E28="P",E20,"")</f>
        <v/>
      </c>
      <c r="GI28" s="217" t="str">
        <f t="shared" si="186"/>
        <v/>
      </c>
      <c r="GJ28" s="217" t="str">
        <f t="shared" si="186"/>
        <v/>
      </c>
      <c r="GK28" s="217" t="str">
        <f t="shared" si="186"/>
        <v/>
      </c>
      <c r="GL28" s="217" t="str">
        <f t="shared" si="186"/>
        <v/>
      </c>
      <c r="GM28" s="217" t="str">
        <f t="shared" si="186"/>
        <v/>
      </c>
      <c r="GN28" s="217" t="str">
        <f t="shared" si="186"/>
        <v/>
      </c>
      <c r="GO28" s="217" t="str">
        <f t="shared" si="186"/>
        <v/>
      </c>
      <c r="GP28" s="217" t="str">
        <f t="shared" si="186"/>
        <v/>
      </c>
      <c r="GQ28" s="217" t="str">
        <f t="shared" si="186"/>
        <v/>
      </c>
      <c r="GR28" s="217" t="str">
        <f t="shared" si="186"/>
        <v/>
      </c>
      <c r="GS28" s="218" t="str">
        <f t="shared" si="186"/>
        <v/>
      </c>
      <c r="GT28" s="218" t="str">
        <f t="shared" si="186"/>
        <v/>
      </c>
      <c r="GU28" s="218" t="str">
        <f t="shared" si="186"/>
        <v/>
      </c>
      <c r="GV28" s="218" t="str">
        <f t="shared" si="186"/>
        <v/>
      </c>
      <c r="GW28" s="218" t="str">
        <f t="shared" si="186"/>
        <v/>
      </c>
      <c r="GX28" s="218" t="str">
        <f t="shared" si="186"/>
        <v/>
      </c>
      <c r="GY28" s="218" t="str">
        <f t="shared" si="186"/>
        <v/>
      </c>
      <c r="GZ28" s="218" t="str">
        <f t="shared" si="186"/>
        <v/>
      </c>
      <c r="HA28" s="219" t="str">
        <f t="shared" si="186"/>
        <v/>
      </c>
      <c r="HB28" s="48">
        <f t="shared" si="162"/>
        <v>0</v>
      </c>
    </row>
    <row r="29" spans="1:210" s="215" customFormat="1" ht="21.75" customHeight="1">
      <c r="A29" s="270">
        <f ca="1">('Game Summary'!B29)</f>
        <v>187</v>
      </c>
      <c r="B29" s="289" t="str">
        <f ca="1">('Game Summary'!C29)</f>
        <v>Lady MacDeath</v>
      </c>
      <c r="C29" s="290"/>
      <c r="D29" s="291"/>
      <c r="E29" s="230"/>
      <c r="F29" s="218"/>
      <c r="G29" s="218"/>
      <c r="H29" s="218"/>
      <c r="I29" s="218"/>
      <c r="J29" s="218"/>
      <c r="K29" s="218"/>
      <c r="L29" s="218"/>
      <c r="M29" s="218"/>
      <c r="N29" s="218"/>
      <c r="O29" s="218"/>
      <c r="P29" s="218"/>
      <c r="Q29" s="231"/>
      <c r="R29" s="231"/>
      <c r="S29" s="231"/>
      <c r="T29" s="231"/>
      <c r="U29" s="231"/>
      <c r="V29" s="231"/>
      <c r="W29" s="231"/>
      <c r="X29" s="219"/>
      <c r="Z29" s="216" t="str">
        <f t="shared" ref="Z29:AS29" si="187">IF(E29="J",E40,"")</f>
        <v/>
      </c>
      <c r="AA29" s="217" t="str">
        <f t="shared" si="187"/>
        <v/>
      </c>
      <c r="AB29" s="217" t="str">
        <f t="shared" si="187"/>
        <v/>
      </c>
      <c r="AC29" s="217" t="str">
        <f t="shared" si="187"/>
        <v/>
      </c>
      <c r="AD29" s="217" t="str">
        <f t="shared" si="187"/>
        <v/>
      </c>
      <c r="AE29" s="217" t="str">
        <f t="shared" si="187"/>
        <v/>
      </c>
      <c r="AF29" s="217" t="str">
        <f t="shared" si="187"/>
        <v/>
      </c>
      <c r="AG29" s="217" t="str">
        <f t="shared" si="187"/>
        <v/>
      </c>
      <c r="AH29" s="217" t="str">
        <f t="shared" si="187"/>
        <v/>
      </c>
      <c r="AI29" s="217" t="str">
        <f t="shared" si="187"/>
        <v/>
      </c>
      <c r="AJ29" s="217" t="str">
        <f t="shared" si="187"/>
        <v/>
      </c>
      <c r="AK29" s="218" t="str">
        <f t="shared" si="187"/>
        <v/>
      </c>
      <c r="AL29" s="218" t="str">
        <f t="shared" si="187"/>
        <v/>
      </c>
      <c r="AM29" s="218" t="str">
        <f t="shared" si="187"/>
        <v/>
      </c>
      <c r="AN29" s="218" t="str">
        <f t="shared" si="187"/>
        <v/>
      </c>
      <c r="AO29" s="218" t="str">
        <f t="shared" si="187"/>
        <v/>
      </c>
      <c r="AP29" s="218" t="str">
        <f t="shared" si="187"/>
        <v/>
      </c>
      <c r="AQ29" s="218" t="str">
        <f t="shared" si="187"/>
        <v/>
      </c>
      <c r="AR29" s="218" t="str">
        <f t="shared" si="187"/>
        <v/>
      </c>
      <c r="AS29" s="219" t="str">
        <f t="shared" si="187"/>
        <v/>
      </c>
      <c r="AT29" s="48">
        <f t="shared" si="136"/>
        <v>0</v>
      </c>
      <c r="AU29" s="216" t="str">
        <f t="shared" ref="AU29:BN29" si="188">IF(E29="LJ",E40,"")</f>
        <v/>
      </c>
      <c r="AV29" s="217" t="str">
        <f t="shared" si="188"/>
        <v/>
      </c>
      <c r="AW29" s="217" t="str">
        <f t="shared" si="188"/>
        <v/>
      </c>
      <c r="AX29" s="217" t="str">
        <f t="shared" si="188"/>
        <v/>
      </c>
      <c r="AY29" s="217" t="str">
        <f t="shared" si="188"/>
        <v/>
      </c>
      <c r="AZ29" s="217" t="str">
        <f t="shared" si="188"/>
        <v/>
      </c>
      <c r="BA29" s="217" t="str">
        <f t="shared" si="188"/>
        <v/>
      </c>
      <c r="BB29" s="217" t="str">
        <f t="shared" si="188"/>
        <v/>
      </c>
      <c r="BC29" s="217" t="str">
        <f t="shared" si="188"/>
        <v/>
      </c>
      <c r="BD29" s="217" t="str">
        <f t="shared" si="188"/>
        <v/>
      </c>
      <c r="BE29" s="217" t="str">
        <f t="shared" si="188"/>
        <v/>
      </c>
      <c r="BF29" s="217" t="str">
        <f t="shared" si="188"/>
        <v/>
      </c>
      <c r="BG29" s="217" t="str">
        <f t="shared" si="188"/>
        <v/>
      </c>
      <c r="BH29" s="217" t="str">
        <f t="shared" si="188"/>
        <v/>
      </c>
      <c r="BI29" s="217" t="str">
        <f t="shared" si="188"/>
        <v/>
      </c>
      <c r="BJ29" s="217" t="str">
        <f t="shared" si="188"/>
        <v/>
      </c>
      <c r="BK29" s="217" t="str">
        <f t="shared" si="188"/>
        <v/>
      </c>
      <c r="BL29" s="217" t="str">
        <f t="shared" si="188"/>
        <v/>
      </c>
      <c r="BM29" s="217" t="str">
        <f t="shared" si="188"/>
        <v/>
      </c>
      <c r="BN29" s="220" t="str">
        <f t="shared" si="188"/>
        <v/>
      </c>
      <c r="BO29" s="48">
        <f t="shared" si="138"/>
        <v>0</v>
      </c>
      <c r="BP29" s="216" t="str">
        <f t="shared" ref="BP29:CI29" si="189">IF(E29="B",E40,"")</f>
        <v/>
      </c>
      <c r="BQ29" s="217" t="str">
        <f t="shared" si="189"/>
        <v/>
      </c>
      <c r="BR29" s="217" t="str">
        <f t="shared" si="189"/>
        <v/>
      </c>
      <c r="BS29" s="217" t="str">
        <f t="shared" si="189"/>
        <v/>
      </c>
      <c r="BT29" s="217" t="str">
        <f t="shared" si="189"/>
        <v/>
      </c>
      <c r="BU29" s="217" t="str">
        <f t="shared" si="189"/>
        <v/>
      </c>
      <c r="BV29" s="217" t="str">
        <f t="shared" si="189"/>
        <v/>
      </c>
      <c r="BW29" s="217" t="str">
        <f t="shared" si="189"/>
        <v/>
      </c>
      <c r="BX29" s="217" t="str">
        <f t="shared" si="189"/>
        <v/>
      </c>
      <c r="BY29" s="217" t="str">
        <f t="shared" si="189"/>
        <v/>
      </c>
      <c r="BZ29" s="217" t="str">
        <f t="shared" si="189"/>
        <v/>
      </c>
      <c r="CA29" s="218" t="str">
        <f t="shared" si="189"/>
        <v/>
      </c>
      <c r="CB29" s="218" t="str">
        <f t="shared" si="189"/>
        <v/>
      </c>
      <c r="CC29" s="218" t="str">
        <f t="shared" si="189"/>
        <v/>
      </c>
      <c r="CD29" s="218" t="str">
        <f t="shared" si="189"/>
        <v/>
      </c>
      <c r="CE29" s="218" t="str">
        <f t="shared" si="189"/>
        <v/>
      </c>
      <c r="CF29" s="218" t="str">
        <f t="shared" si="189"/>
        <v/>
      </c>
      <c r="CG29" s="218" t="str">
        <f t="shared" si="189"/>
        <v/>
      </c>
      <c r="CH29" s="218" t="str">
        <f t="shared" si="189"/>
        <v/>
      </c>
      <c r="CI29" s="219" t="str">
        <f t="shared" si="189"/>
        <v/>
      </c>
      <c r="CJ29" s="48">
        <f t="shared" si="140"/>
        <v>0</v>
      </c>
      <c r="CK29" s="216" t="str">
        <f t="shared" ref="CK29:DD29" si="190">IF(E29="P",E40,"")</f>
        <v/>
      </c>
      <c r="CL29" s="217" t="str">
        <f t="shared" si="190"/>
        <v/>
      </c>
      <c r="CM29" s="217" t="str">
        <f t="shared" si="190"/>
        <v/>
      </c>
      <c r="CN29" s="217" t="str">
        <f t="shared" si="190"/>
        <v/>
      </c>
      <c r="CO29" s="217" t="str">
        <f t="shared" si="190"/>
        <v/>
      </c>
      <c r="CP29" s="217" t="str">
        <f t="shared" si="190"/>
        <v/>
      </c>
      <c r="CQ29" s="217" t="str">
        <f t="shared" si="190"/>
        <v/>
      </c>
      <c r="CR29" s="217" t="str">
        <f t="shared" si="190"/>
        <v/>
      </c>
      <c r="CS29" s="217" t="str">
        <f t="shared" si="190"/>
        <v/>
      </c>
      <c r="CT29" s="217" t="str">
        <f t="shared" si="190"/>
        <v/>
      </c>
      <c r="CU29" s="217" t="str">
        <f t="shared" si="190"/>
        <v/>
      </c>
      <c r="CV29" s="217" t="str">
        <f t="shared" si="190"/>
        <v/>
      </c>
      <c r="CW29" s="217" t="str">
        <f t="shared" si="190"/>
        <v/>
      </c>
      <c r="CX29" s="217" t="str">
        <f t="shared" si="190"/>
        <v/>
      </c>
      <c r="CY29" s="217" t="str">
        <f t="shared" si="190"/>
        <v/>
      </c>
      <c r="CZ29" s="217" t="str">
        <f t="shared" si="190"/>
        <v/>
      </c>
      <c r="DA29" s="217" t="str">
        <f t="shared" si="190"/>
        <v/>
      </c>
      <c r="DB29" s="217" t="str">
        <f t="shared" si="190"/>
        <v/>
      </c>
      <c r="DC29" s="217" t="str">
        <f t="shared" si="190"/>
        <v/>
      </c>
      <c r="DD29" s="219" t="str">
        <f t="shared" si="190"/>
        <v/>
      </c>
      <c r="DE29" s="48">
        <f t="shared" si="142"/>
        <v>0</v>
      </c>
      <c r="DG29" s="230">
        <f t="shared" si="143"/>
        <v>0</v>
      </c>
      <c r="DH29" s="218">
        <f t="shared" si="144"/>
        <v>0</v>
      </c>
      <c r="DI29" s="218">
        <f t="shared" si="145"/>
        <v>0</v>
      </c>
      <c r="DJ29" s="231">
        <f t="shared" si="146"/>
        <v>0</v>
      </c>
      <c r="DK29" s="232">
        <f>(SUM(DG29:DI29)/COUNT(E39:X39))</f>
        <v>0</v>
      </c>
      <c r="DL29" s="230">
        <f t="shared" si="147"/>
        <v>0</v>
      </c>
      <c r="DM29" s="233" t="e">
        <f t="shared" si="148"/>
        <v>#DIV/0!</v>
      </c>
      <c r="DN29" s="234">
        <f t="shared" si="149"/>
        <v>0</v>
      </c>
      <c r="DO29" s="235" t="e">
        <f t="shared" si="150"/>
        <v>#DIV/0!</v>
      </c>
      <c r="DP29" s="48">
        <f t="shared" si="151"/>
        <v>0</v>
      </c>
      <c r="DQ29" s="48">
        <f t="shared" si="152"/>
        <v>0</v>
      </c>
      <c r="DR29" s="48">
        <f t="shared" si="153"/>
        <v>0</v>
      </c>
      <c r="DS29" s="48" t="e">
        <f>SUM((DQ29/DJ29)-(D22))</f>
        <v>#DIV/0!</v>
      </c>
      <c r="DT29" s="48" t="e">
        <f>SUM((DR29/DJ29)-(D2))</f>
        <v>#DIV/0!</v>
      </c>
      <c r="DU29" s="236" t="e">
        <f t="shared" si="154"/>
        <v>#DIV/0!</v>
      </c>
      <c r="DW29" s="216" t="str">
        <f>IF(E29="J",SUM((E40)-(E20)),"")</f>
        <v/>
      </c>
      <c r="DX29" s="217" t="str">
        <f t="shared" ref="DX29:EP29" si="191">IF(F29="J",SUM((F40)-(F20)),"")</f>
        <v/>
      </c>
      <c r="DY29" s="217" t="str">
        <f t="shared" si="191"/>
        <v/>
      </c>
      <c r="DZ29" s="217" t="str">
        <f t="shared" si="191"/>
        <v/>
      </c>
      <c r="EA29" s="217" t="str">
        <f t="shared" si="191"/>
        <v/>
      </c>
      <c r="EB29" s="217" t="str">
        <f t="shared" si="191"/>
        <v/>
      </c>
      <c r="EC29" s="217" t="str">
        <f t="shared" si="191"/>
        <v/>
      </c>
      <c r="ED29" s="217" t="str">
        <f t="shared" si="191"/>
        <v/>
      </c>
      <c r="EE29" s="217" t="str">
        <f t="shared" si="191"/>
        <v/>
      </c>
      <c r="EF29" s="217" t="str">
        <f t="shared" si="191"/>
        <v/>
      </c>
      <c r="EG29" s="217" t="str">
        <f t="shared" si="191"/>
        <v/>
      </c>
      <c r="EH29" s="217" t="str">
        <f t="shared" si="191"/>
        <v/>
      </c>
      <c r="EI29" s="217" t="str">
        <f t="shared" si="191"/>
        <v/>
      </c>
      <c r="EJ29" s="217" t="str">
        <f t="shared" si="191"/>
        <v/>
      </c>
      <c r="EK29" s="217" t="str">
        <f t="shared" si="191"/>
        <v/>
      </c>
      <c r="EL29" s="217" t="str">
        <f t="shared" si="191"/>
        <v/>
      </c>
      <c r="EM29" s="217" t="str">
        <f t="shared" si="191"/>
        <v/>
      </c>
      <c r="EN29" s="217" t="str">
        <f t="shared" si="191"/>
        <v/>
      </c>
      <c r="EO29" s="217" t="str">
        <f t="shared" si="191"/>
        <v/>
      </c>
      <c r="EP29" s="220" t="str">
        <f t="shared" si="191"/>
        <v/>
      </c>
      <c r="EQ29" s="48">
        <f t="shared" si="156"/>
        <v>0</v>
      </c>
      <c r="ER29" s="216" t="str">
        <f>IF(E29="LJ",SUM((E40)-(E20)),"")</f>
        <v/>
      </c>
      <c r="ES29" s="217" t="str">
        <f t="shared" ref="ES29:FK29" si="192">IF(F29="LJ",SUM((F40)-(F20)),"")</f>
        <v/>
      </c>
      <c r="ET29" s="217" t="str">
        <f t="shared" si="192"/>
        <v/>
      </c>
      <c r="EU29" s="217" t="str">
        <f t="shared" si="192"/>
        <v/>
      </c>
      <c r="EV29" s="217" t="str">
        <f t="shared" si="192"/>
        <v/>
      </c>
      <c r="EW29" s="217" t="str">
        <f t="shared" si="192"/>
        <v/>
      </c>
      <c r="EX29" s="217" t="str">
        <f t="shared" si="192"/>
        <v/>
      </c>
      <c r="EY29" s="217" t="str">
        <f t="shared" si="192"/>
        <v/>
      </c>
      <c r="EZ29" s="217" t="str">
        <f t="shared" si="192"/>
        <v/>
      </c>
      <c r="FA29" s="217" t="str">
        <f t="shared" si="192"/>
        <v/>
      </c>
      <c r="FB29" s="217" t="str">
        <f t="shared" si="192"/>
        <v/>
      </c>
      <c r="FC29" s="217" t="str">
        <f t="shared" si="192"/>
        <v/>
      </c>
      <c r="FD29" s="217" t="str">
        <f t="shared" si="192"/>
        <v/>
      </c>
      <c r="FE29" s="217" t="str">
        <f t="shared" si="192"/>
        <v/>
      </c>
      <c r="FF29" s="217" t="str">
        <f t="shared" si="192"/>
        <v/>
      </c>
      <c r="FG29" s="217" t="str">
        <f t="shared" si="192"/>
        <v/>
      </c>
      <c r="FH29" s="217" t="str">
        <f t="shared" si="192"/>
        <v/>
      </c>
      <c r="FI29" s="217" t="str">
        <f t="shared" si="192"/>
        <v/>
      </c>
      <c r="FJ29" s="217" t="str">
        <f t="shared" si="192"/>
        <v/>
      </c>
      <c r="FK29" s="220" t="str">
        <f t="shared" si="192"/>
        <v/>
      </c>
      <c r="FL29" s="48">
        <f t="shared" si="158"/>
        <v>0</v>
      </c>
      <c r="FM29" s="216" t="str">
        <f t="shared" ref="FM29:GF29" si="193">IF(E29="B",E20,"")</f>
        <v/>
      </c>
      <c r="FN29" s="217" t="str">
        <f t="shared" si="193"/>
        <v/>
      </c>
      <c r="FO29" s="217" t="str">
        <f t="shared" si="193"/>
        <v/>
      </c>
      <c r="FP29" s="217" t="str">
        <f t="shared" si="193"/>
        <v/>
      </c>
      <c r="FQ29" s="217" t="str">
        <f t="shared" si="193"/>
        <v/>
      </c>
      <c r="FR29" s="217" t="str">
        <f t="shared" si="193"/>
        <v/>
      </c>
      <c r="FS29" s="217" t="str">
        <f t="shared" si="193"/>
        <v/>
      </c>
      <c r="FT29" s="217" t="str">
        <f t="shared" si="193"/>
        <v/>
      </c>
      <c r="FU29" s="217" t="str">
        <f t="shared" si="193"/>
        <v/>
      </c>
      <c r="FV29" s="217" t="str">
        <f t="shared" si="193"/>
        <v/>
      </c>
      <c r="FW29" s="217" t="str">
        <f t="shared" si="193"/>
        <v/>
      </c>
      <c r="FX29" s="218" t="str">
        <f t="shared" si="193"/>
        <v/>
      </c>
      <c r="FY29" s="218" t="str">
        <f t="shared" si="193"/>
        <v/>
      </c>
      <c r="FZ29" s="218" t="str">
        <f t="shared" si="193"/>
        <v/>
      </c>
      <c r="GA29" s="218" t="str">
        <f t="shared" si="193"/>
        <v/>
      </c>
      <c r="GB29" s="218" t="str">
        <f t="shared" si="193"/>
        <v/>
      </c>
      <c r="GC29" s="218" t="str">
        <f t="shared" si="193"/>
        <v/>
      </c>
      <c r="GD29" s="218" t="str">
        <f t="shared" si="193"/>
        <v/>
      </c>
      <c r="GE29" s="218" t="str">
        <f t="shared" si="193"/>
        <v/>
      </c>
      <c r="GF29" s="219" t="str">
        <f t="shared" si="193"/>
        <v/>
      </c>
      <c r="GG29" s="48">
        <f t="shared" si="160"/>
        <v>0</v>
      </c>
      <c r="GH29" s="216" t="str">
        <f t="shared" ref="GH29:HA29" si="194">IF(E29="P",E20,"")</f>
        <v/>
      </c>
      <c r="GI29" s="217" t="str">
        <f t="shared" si="194"/>
        <v/>
      </c>
      <c r="GJ29" s="217" t="str">
        <f t="shared" si="194"/>
        <v/>
      </c>
      <c r="GK29" s="217" t="str">
        <f t="shared" si="194"/>
        <v/>
      </c>
      <c r="GL29" s="217" t="str">
        <f t="shared" si="194"/>
        <v/>
      </c>
      <c r="GM29" s="217" t="str">
        <f t="shared" si="194"/>
        <v/>
      </c>
      <c r="GN29" s="217" t="str">
        <f t="shared" si="194"/>
        <v/>
      </c>
      <c r="GO29" s="217" t="str">
        <f t="shared" si="194"/>
        <v/>
      </c>
      <c r="GP29" s="217" t="str">
        <f t="shared" si="194"/>
        <v/>
      </c>
      <c r="GQ29" s="217" t="str">
        <f t="shared" si="194"/>
        <v/>
      </c>
      <c r="GR29" s="217" t="str">
        <f t="shared" si="194"/>
        <v/>
      </c>
      <c r="GS29" s="218" t="str">
        <f t="shared" si="194"/>
        <v/>
      </c>
      <c r="GT29" s="218" t="str">
        <f t="shared" si="194"/>
        <v/>
      </c>
      <c r="GU29" s="218" t="str">
        <f t="shared" si="194"/>
        <v/>
      </c>
      <c r="GV29" s="218" t="str">
        <f t="shared" si="194"/>
        <v/>
      </c>
      <c r="GW29" s="218" t="str">
        <f t="shared" si="194"/>
        <v/>
      </c>
      <c r="GX29" s="218" t="str">
        <f t="shared" si="194"/>
        <v/>
      </c>
      <c r="GY29" s="218" t="str">
        <f t="shared" si="194"/>
        <v/>
      </c>
      <c r="GZ29" s="218" t="str">
        <f t="shared" si="194"/>
        <v/>
      </c>
      <c r="HA29" s="219" t="str">
        <f t="shared" si="194"/>
        <v/>
      </c>
      <c r="HB29" s="48">
        <f t="shared" si="162"/>
        <v>0</v>
      </c>
    </row>
    <row r="30" spans="1:210" s="215" customFormat="1" ht="21.75" customHeight="1">
      <c r="A30" s="270">
        <f ca="1">('Game Summary'!B30)</f>
        <v>303</v>
      </c>
      <c r="B30" s="289" t="str">
        <f ca="1">('Game Summary'!C30)</f>
        <v>Bruisie Siouxxx</v>
      </c>
      <c r="C30" s="290"/>
      <c r="D30" s="291"/>
      <c r="E30" s="230"/>
      <c r="F30" s="218"/>
      <c r="G30" s="218"/>
      <c r="H30" s="218"/>
      <c r="I30" s="218"/>
      <c r="J30" s="218"/>
      <c r="K30" s="218"/>
      <c r="L30" s="218"/>
      <c r="M30" s="218"/>
      <c r="N30" s="218"/>
      <c r="O30" s="218"/>
      <c r="P30" s="218"/>
      <c r="Q30" s="231"/>
      <c r="R30" s="231"/>
      <c r="S30" s="231"/>
      <c r="T30" s="231"/>
      <c r="U30" s="231"/>
      <c r="V30" s="231"/>
      <c r="W30" s="231"/>
      <c r="X30" s="219"/>
      <c r="Z30" s="216" t="str">
        <f t="shared" ref="Z30:AS30" si="195">IF(E30="J",E40,"")</f>
        <v/>
      </c>
      <c r="AA30" s="217" t="str">
        <f t="shared" si="195"/>
        <v/>
      </c>
      <c r="AB30" s="217" t="str">
        <f t="shared" si="195"/>
        <v/>
      </c>
      <c r="AC30" s="217" t="str">
        <f t="shared" si="195"/>
        <v/>
      </c>
      <c r="AD30" s="217" t="str">
        <f t="shared" si="195"/>
        <v/>
      </c>
      <c r="AE30" s="217" t="str">
        <f t="shared" si="195"/>
        <v/>
      </c>
      <c r="AF30" s="217" t="str">
        <f t="shared" si="195"/>
        <v/>
      </c>
      <c r="AG30" s="217" t="str">
        <f t="shared" si="195"/>
        <v/>
      </c>
      <c r="AH30" s="217" t="str">
        <f t="shared" si="195"/>
        <v/>
      </c>
      <c r="AI30" s="217" t="str">
        <f t="shared" si="195"/>
        <v/>
      </c>
      <c r="AJ30" s="217" t="str">
        <f t="shared" si="195"/>
        <v/>
      </c>
      <c r="AK30" s="218" t="str">
        <f t="shared" si="195"/>
        <v/>
      </c>
      <c r="AL30" s="218" t="str">
        <f t="shared" si="195"/>
        <v/>
      </c>
      <c r="AM30" s="218" t="str">
        <f t="shared" si="195"/>
        <v/>
      </c>
      <c r="AN30" s="218" t="str">
        <f t="shared" si="195"/>
        <v/>
      </c>
      <c r="AO30" s="218" t="str">
        <f t="shared" si="195"/>
        <v/>
      </c>
      <c r="AP30" s="218" t="str">
        <f t="shared" si="195"/>
        <v/>
      </c>
      <c r="AQ30" s="218" t="str">
        <f t="shared" si="195"/>
        <v/>
      </c>
      <c r="AR30" s="218" t="str">
        <f t="shared" si="195"/>
        <v/>
      </c>
      <c r="AS30" s="219" t="str">
        <f t="shared" si="195"/>
        <v/>
      </c>
      <c r="AT30" s="48">
        <f t="shared" si="136"/>
        <v>0</v>
      </c>
      <c r="AU30" s="216" t="str">
        <f t="shared" ref="AU30:BN30" si="196">IF(E30="LJ",E40,"")</f>
        <v/>
      </c>
      <c r="AV30" s="217" t="str">
        <f t="shared" si="196"/>
        <v/>
      </c>
      <c r="AW30" s="217" t="str">
        <f t="shared" si="196"/>
        <v/>
      </c>
      <c r="AX30" s="217" t="str">
        <f t="shared" si="196"/>
        <v/>
      </c>
      <c r="AY30" s="217" t="str">
        <f t="shared" si="196"/>
        <v/>
      </c>
      <c r="AZ30" s="217" t="str">
        <f t="shared" si="196"/>
        <v/>
      </c>
      <c r="BA30" s="217" t="str">
        <f t="shared" si="196"/>
        <v/>
      </c>
      <c r="BB30" s="217" t="str">
        <f t="shared" si="196"/>
        <v/>
      </c>
      <c r="BC30" s="217" t="str">
        <f t="shared" si="196"/>
        <v/>
      </c>
      <c r="BD30" s="217" t="str">
        <f t="shared" si="196"/>
        <v/>
      </c>
      <c r="BE30" s="217" t="str">
        <f t="shared" si="196"/>
        <v/>
      </c>
      <c r="BF30" s="217" t="str">
        <f t="shared" si="196"/>
        <v/>
      </c>
      <c r="BG30" s="217" t="str">
        <f t="shared" si="196"/>
        <v/>
      </c>
      <c r="BH30" s="217" t="str">
        <f t="shared" si="196"/>
        <v/>
      </c>
      <c r="BI30" s="217" t="str">
        <f t="shared" si="196"/>
        <v/>
      </c>
      <c r="BJ30" s="217" t="str">
        <f t="shared" si="196"/>
        <v/>
      </c>
      <c r="BK30" s="217" t="str">
        <f t="shared" si="196"/>
        <v/>
      </c>
      <c r="BL30" s="217" t="str">
        <f t="shared" si="196"/>
        <v/>
      </c>
      <c r="BM30" s="217" t="str">
        <f t="shared" si="196"/>
        <v/>
      </c>
      <c r="BN30" s="220" t="str">
        <f t="shared" si="196"/>
        <v/>
      </c>
      <c r="BO30" s="48">
        <f t="shared" si="138"/>
        <v>0</v>
      </c>
      <c r="BP30" s="216" t="str">
        <f t="shared" ref="BP30:CI30" si="197">IF(E30="B",E40,"")</f>
        <v/>
      </c>
      <c r="BQ30" s="217" t="str">
        <f t="shared" si="197"/>
        <v/>
      </c>
      <c r="BR30" s="217" t="str">
        <f t="shared" si="197"/>
        <v/>
      </c>
      <c r="BS30" s="217" t="str">
        <f t="shared" si="197"/>
        <v/>
      </c>
      <c r="BT30" s="217" t="str">
        <f t="shared" si="197"/>
        <v/>
      </c>
      <c r="BU30" s="217" t="str">
        <f t="shared" si="197"/>
        <v/>
      </c>
      <c r="BV30" s="217" t="str">
        <f t="shared" si="197"/>
        <v/>
      </c>
      <c r="BW30" s="217" t="str">
        <f t="shared" si="197"/>
        <v/>
      </c>
      <c r="BX30" s="217" t="str">
        <f t="shared" si="197"/>
        <v/>
      </c>
      <c r="BY30" s="217" t="str">
        <f t="shared" si="197"/>
        <v/>
      </c>
      <c r="BZ30" s="217" t="str">
        <f t="shared" si="197"/>
        <v/>
      </c>
      <c r="CA30" s="218" t="str">
        <f t="shared" si="197"/>
        <v/>
      </c>
      <c r="CB30" s="218" t="str">
        <f t="shared" si="197"/>
        <v/>
      </c>
      <c r="CC30" s="218" t="str">
        <f t="shared" si="197"/>
        <v/>
      </c>
      <c r="CD30" s="218" t="str">
        <f t="shared" si="197"/>
        <v/>
      </c>
      <c r="CE30" s="218" t="str">
        <f t="shared" si="197"/>
        <v/>
      </c>
      <c r="CF30" s="218" t="str">
        <f t="shared" si="197"/>
        <v/>
      </c>
      <c r="CG30" s="218" t="str">
        <f t="shared" si="197"/>
        <v/>
      </c>
      <c r="CH30" s="218" t="str">
        <f t="shared" si="197"/>
        <v/>
      </c>
      <c r="CI30" s="219" t="str">
        <f t="shared" si="197"/>
        <v/>
      </c>
      <c r="CJ30" s="48">
        <f t="shared" si="140"/>
        <v>0</v>
      </c>
      <c r="CK30" s="216" t="str">
        <f t="shared" ref="CK30:DD30" si="198">IF(E30="P",E40,"")</f>
        <v/>
      </c>
      <c r="CL30" s="217" t="str">
        <f t="shared" si="198"/>
        <v/>
      </c>
      <c r="CM30" s="217" t="str">
        <f t="shared" si="198"/>
        <v/>
      </c>
      <c r="CN30" s="217" t="str">
        <f t="shared" si="198"/>
        <v/>
      </c>
      <c r="CO30" s="217" t="str">
        <f t="shared" si="198"/>
        <v/>
      </c>
      <c r="CP30" s="217" t="str">
        <f t="shared" si="198"/>
        <v/>
      </c>
      <c r="CQ30" s="217" t="str">
        <f t="shared" si="198"/>
        <v/>
      </c>
      <c r="CR30" s="217" t="str">
        <f t="shared" si="198"/>
        <v/>
      </c>
      <c r="CS30" s="217" t="str">
        <f t="shared" si="198"/>
        <v/>
      </c>
      <c r="CT30" s="217" t="str">
        <f t="shared" si="198"/>
        <v/>
      </c>
      <c r="CU30" s="217" t="str">
        <f t="shared" si="198"/>
        <v/>
      </c>
      <c r="CV30" s="217" t="str">
        <f t="shared" si="198"/>
        <v/>
      </c>
      <c r="CW30" s="217" t="str">
        <f t="shared" si="198"/>
        <v/>
      </c>
      <c r="CX30" s="217" t="str">
        <f t="shared" si="198"/>
        <v/>
      </c>
      <c r="CY30" s="217" t="str">
        <f t="shared" si="198"/>
        <v/>
      </c>
      <c r="CZ30" s="217" t="str">
        <f t="shared" si="198"/>
        <v/>
      </c>
      <c r="DA30" s="217" t="str">
        <f t="shared" si="198"/>
        <v/>
      </c>
      <c r="DB30" s="217" t="str">
        <f t="shared" si="198"/>
        <v/>
      </c>
      <c r="DC30" s="217" t="str">
        <f t="shared" si="198"/>
        <v/>
      </c>
      <c r="DD30" s="219" t="str">
        <f t="shared" si="198"/>
        <v/>
      </c>
      <c r="DE30" s="48">
        <f t="shared" si="142"/>
        <v>0</v>
      </c>
      <c r="DG30" s="230">
        <f t="shared" si="143"/>
        <v>0</v>
      </c>
      <c r="DH30" s="218">
        <f t="shared" si="144"/>
        <v>0</v>
      </c>
      <c r="DI30" s="218">
        <f t="shared" si="145"/>
        <v>0</v>
      </c>
      <c r="DJ30" s="231">
        <f t="shared" si="146"/>
        <v>0</v>
      </c>
      <c r="DK30" s="232">
        <f>(SUM(DG30:DI30)/COUNT(E39:X39))</f>
        <v>0</v>
      </c>
      <c r="DL30" s="230">
        <f t="shared" si="147"/>
        <v>0</v>
      </c>
      <c r="DM30" s="233" t="e">
        <f t="shared" si="148"/>
        <v>#DIV/0!</v>
      </c>
      <c r="DN30" s="234">
        <f t="shared" si="149"/>
        <v>0</v>
      </c>
      <c r="DO30" s="235" t="e">
        <f t="shared" si="150"/>
        <v>#DIV/0!</v>
      </c>
      <c r="DP30" s="48">
        <f t="shared" si="151"/>
        <v>0</v>
      </c>
      <c r="DQ30" s="48">
        <f t="shared" si="152"/>
        <v>0</v>
      </c>
      <c r="DR30" s="48">
        <f t="shared" si="153"/>
        <v>0</v>
      </c>
      <c r="DS30" s="48" t="e">
        <f>SUM((DQ30/DJ30)-(D22))</f>
        <v>#DIV/0!</v>
      </c>
      <c r="DT30" s="48" t="e">
        <f>SUM((DR30/DJ30)-(D2))</f>
        <v>#DIV/0!</v>
      </c>
      <c r="DU30" s="236" t="e">
        <f t="shared" si="154"/>
        <v>#DIV/0!</v>
      </c>
      <c r="DW30" s="216" t="str">
        <f>IF(E30="J",SUM((E40)-(E20)),"")</f>
        <v/>
      </c>
      <c r="DX30" s="217" t="str">
        <f t="shared" ref="DX30:EP30" si="199">IF(F30="J",SUM((F40)-(F20)),"")</f>
        <v/>
      </c>
      <c r="DY30" s="217" t="str">
        <f t="shared" si="199"/>
        <v/>
      </c>
      <c r="DZ30" s="217" t="str">
        <f t="shared" si="199"/>
        <v/>
      </c>
      <c r="EA30" s="217" t="str">
        <f t="shared" si="199"/>
        <v/>
      </c>
      <c r="EB30" s="217" t="str">
        <f t="shared" si="199"/>
        <v/>
      </c>
      <c r="EC30" s="217" t="str">
        <f t="shared" si="199"/>
        <v/>
      </c>
      <c r="ED30" s="217" t="str">
        <f t="shared" si="199"/>
        <v/>
      </c>
      <c r="EE30" s="217" t="str">
        <f t="shared" si="199"/>
        <v/>
      </c>
      <c r="EF30" s="217" t="str">
        <f t="shared" si="199"/>
        <v/>
      </c>
      <c r="EG30" s="217" t="str">
        <f t="shared" si="199"/>
        <v/>
      </c>
      <c r="EH30" s="217" t="str">
        <f t="shared" si="199"/>
        <v/>
      </c>
      <c r="EI30" s="217" t="str">
        <f t="shared" si="199"/>
        <v/>
      </c>
      <c r="EJ30" s="217" t="str">
        <f t="shared" si="199"/>
        <v/>
      </c>
      <c r="EK30" s="217" t="str">
        <f t="shared" si="199"/>
        <v/>
      </c>
      <c r="EL30" s="217" t="str">
        <f t="shared" si="199"/>
        <v/>
      </c>
      <c r="EM30" s="217" t="str">
        <f t="shared" si="199"/>
        <v/>
      </c>
      <c r="EN30" s="217" t="str">
        <f t="shared" si="199"/>
        <v/>
      </c>
      <c r="EO30" s="217" t="str">
        <f t="shared" si="199"/>
        <v/>
      </c>
      <c r="EP30" s="220" t="str">
        <f t="shared" si="199"/>
        <v/>
      </c>
      <c r="EQ30" s="48">
        <f t="shared" si="156"/>
        <v>0</v>
      </c>
      <c r="ER30" s="216" t="str">
        <f>IF(E30="LJ",SUM((E40)-(E20)),"")</f>
        <v/>
      </c>
      <c r="ES30" s="217" t="str">
        <f t="shared" ref="ES30:FK30" si="200">IF(F30="LJ",SUM((F40)-(F20)),"")</f>
        <v/>
      </c>
      <c r="ET30" s="217" t="str">
        <f t="shared" si="200"/>
        <v/>
      </c>
      <c r="EU30" s="217" t="str">
        <f t="shared" si="200"/>
        <v/>
      </c>
      <c r="EV30" s="217" t="str">
        <f t="shared" si="200"/>
        <v/>
      </c>
      <c r="EW30" s="217" t="str">
        <f t="shared" si="200"/>
        <v/>
      </c>
      <c r="EX30" s="217" t="str">
        <f t="shared" si="200"/>
        <v/>
      </c>
      <c r="EY30" s="217" t="str">
        <f t="shared" si="200"/>
        <v/>
      </c>
      <c r="EZ30" s="217" t="str">
        <f t="shared" si="200"/>
        <v/>
      </c>
      <c r="FA30" s="217" t="str">
        <f t="shared" si="200"/>
        <v/>
      </c>
      <c r="FB30" s="217" t="str">
        <f t="shared" si="200"/>
        <v/>
      </c>
      <c r="FC30" s="217" t="str">
        <f t="shared" si="200"/>
        <v/>
      </c>
      <c r="FD30" s="217" t="str">
        <f t="shared" si="200"/>
        <v/>
      </c>
      <c r="FE30" s="217" t="str">
        <f t="shared" si="200"/>
        <v/>
      </c>
      <c r="FF30" s="217" t="str">
        <f t="shared" si="200"/>
        <v/>
      </c>
      <c r="FG30" s="217" t="str">
        <f t="shared" si="200"/>
        <v/>
      </c>
      <c r="FH30" s="217" t="str">
        <f t="shared" si="200"/>
        <v/>
      </c>
      <c r="FI30" s="217" t="str">
        <f t="shared" si="200"/>
        <v/>
      </c>
      <c r="FJ30" s="217" t="str">
        <f t="shared" si="200"/>
        <v/>
      </c>
      <c r="FK30" s="220" t="str">
        <f t="shared" si="200"/>
        <v/>
      </c>
      <c r="FL30" s="48">
        <f t="shared" si="158"/>
        <v>0</v>
      </c>
      <c r="FM30" s="216" t="str">
        <f t="shared" ref="FM30:GF30" si="201">IF(E30="B",E20,"")</f>
        <v/>
      </c>
      <c r="FN30" s="217" t="str">
        <f t="shared" si="201"/>
        <v/>
      </c>
      <c r="FO30" s="217" t="str">
        <f t="shared" si="201"/>
        <v/>
      </c>
      <c r="FP30" s="217" t="str">
        <f t="shared" si="201"/>
        <v/>
      </c>
      <c r="FQ30" s="217" t="str">
        <f t="shared" si="201"/>
        <v/>
      </c>
      <c r="FR30" s="217" t="str">
        <f t="shared" si="201"/>
        <v/>
      </c>
      <c r="FS30" s="217" t="str">
        <f t="shared" si="201"/>
        <v/>
      </c>
      <c r="FT30" s="217" t="str">
        <f t="shared" si="201"/>
        <v/>
      </c>
      <c r="FU30" s="217" t="str">
        <f t="shared" si="201"/>
        <v/>
      </c>
      <c r="FV30" s="217" t="str">
        <f t="shared" si="201"/>
        <v/>
      </c>
      <c r="FW30" s="217" t="str">
        <f t="shared" si="201"/>
        <v/>
      </c>
      <c r="FX30" s="218" t="str">
        <f t="shared" si="201"/>
        <v/>
      </c>
      <c r="FY30" s="218" t="str">
        <f t="shared" si="201"/>
        <v/>
      </c>
      <c r="FZ30" s="218" t="str">
        <f t="shared" si="201"/>
        <v/>
      </c>
      <c r="GA30" s="218" t="str">
        <f t="shared" si="201"/>
        <v/>
      </c>
      <c r="GB30" s="218" t="str">
        <f t="shared" si="201"/>
        <v/>
      </c>
      <c r="GC30" s="218" t="str">
        <f t="shared" si="201"/>
        <v/>
      </c>
      <c r="GD30" s="218" t="str">
        <f t="shared" si="201"/>
        <v/>
      </c>
      <c r="GE30" s="218" t="str">
        <f t="shared" si="201"/>
        <v/>
      </c>
      <c r="GF30" s="219" t="str">
        <f t="shared" si="201"/>
        <v/>
      </c>
      <c r="GG30" s="48">
        <f t="shared" si="160"/>
        <v>0</v>
      </c>
      <c r="GH30" s="216" t="str">
        <f t="shared" ref="GH30:HA30" si="202">IF(E30="P",E20,"")</f>
        <v/>
      </c>
      <c r="GI30" s="217" t="str">
        <f t="shared" si="202"/>
        <v/>
      </c>
      <c r="GJ30" s="217" t="str">
        <f t="shared" si="202"/>
        <v/>
      </c>
      <c r="GK30" s="217" t="str">
        <f t="shared" si="202"/>
        <v/>
      </c>
      <c r="GL30" s="217" t="str">
        <f t="shared" si="202"/>
        <v/>
      </c>
      <c r="GM30" s="217" t="str">
        <f t="shared" si="202"/>
        <v/>
      </c>
      <c r="GN30" s="217" t="str">
        <f t="shared" si="202"/>
        <v/>
      </c>
      <c r="GO30" s="217" t="str">
        <f t="shared" si="202"/>
        <v/>
      </c>
      <c r="GP30" s="217" t="str">
        <f t="shared" si="202"/>
        <v/>
      </c>
      <c r="GQ30" s="217" t="str">
        <f t="shared" si="202"/>
        <v/>
      </c>
      <c r="GR30" s="217" t="str">
        <f t="shared" si="202"/>
        <v/>
      </c>
      <c r="GS30" s="218" t="str">
        <f t="shared" si="202"/>
        <v/>
      </c>
      <c r="GT30" s="218" t="str">
        <f t="shared" si="202"/>
        <v/>
      </c>
      <c r="GU30" s="218" t="str">
        <f t="shared" si="202"/>
        <v/>
      </c>
      <c r="GV30" s="218" t="str">
        <f t="shared" si="202"/>
        <v/>
      </c>
      <c r="GW30" s="218" t="str">
        <f t="shared" si="202"/>
        <v/>
      </c>
      <c r="GX30" s="218" t="str">
        <f t="shared" si="202"/>
        <v/>
      </c>
      <c r="GY30" s="218" t="str">
        <f t="shared" si="202"/>
        <v/>
      </c>
      <c r="GZ30" s="218" t="str">
        <f t="shared" si="202"/>
        <v/>
      </c>
      <c r="HA30" s="219" t="str">
        <f t="shared" si="202"/>
        <v/>
      </c>
      <c r="HB30" s="48">
        <f t="shared" si="162"/>
        <v>0</v>
      </c>
    </row>
    <row r="31" spans="1:210" s="215" customFormat="1" ht="21.75" customHeight="1">
      <c r="A31" s="270">
        <f ca="1">('Game Summary'!B31)</f>
        <v>313</v>
      </c>
      <c r="B31" s="289" t="str">
        <f ca="1">('Game Summary'!C31)</f>
        <v>Black-Eyed Skeez</v>
      </c>
      <c r="C31" s="290"/>
      <c r="D31" s="291"/>
      <c r="E31" s="230"/>
      <c r="F31" s="218"/>
      <c r="G31" s="218"/>
      <c r="H31" s="218"/>
      <c r="I31" s="218"/>
      <c r="J31" s="218"/>
      <c r="K31" s="218"/>
      <c r="L31" s="218"/>
      <c r="M31" s="218"/>
      <c r="N31" s="218"/>
      <c r="O31" s="218"/>
      <c r="P31" s="218"/>
      <c r="Q31" s="231"/>
      <c r="R31" s="231"/>
      <c r="S31" s="231"/>
      <c r="T31" s="231"/>
      <c r="U31" s="231"/>
      <c r="V31" s="231"/>
      <c r="W31" s="231"/>
      <c r="X31" s="219"/>
      <c r="Z31" s="216" t="str">
        <f t="shared" ref="Z31:AS31" si="203">IF(E31="J",E40,"")</f>
        <v/>
      </c>
      <c r="AA31" s="217" t="str">
        <f t="shared" si="203"/>
        <v/>
      </c>
      <c r="AB31" s="217" t="str">
        <f t="shared" si="203"/>
        <v/>
      </c>
      <c r="AC31" s="217" t="str">
        <f t="shared" si="203"/>
        <v/>
      </c>
      <c r="AD31" s="217" t="str">
        <f t="shared" si="203"/>
        <v/>
      </c>
      <c r="AE31" s="217" t="str">
        <f t="shared" si="203"/>
        <v/>
      </c>
      <c r="AF31" s="217" t="str">
        <f t="shared" si="203"/>
        <v/>
      </c>
      <c r="AG31" s="217" t="str">
        <f t="shared" si="203"/>
        <v/>
      </c>
      <c r="AH31" s="217" t="str">
        <f t="shared" si="203"/>
        <v/>
      </c>
      <c r="AI31" s="217" t="str">
        <f t="shared" si="203"/>
        <v/>
      </c>
      <c r="AJ31" s="217" t="str">
        <f t="shared" si="203"/>
        <v/>
      </c>
      <c r="AK31" s="218" t="str">
        <f t="shared" si="203"/>
        <v/>
      </c>
      <c r="AL31" s="218" t="str">
        <f t="shared" si="203"/>
        <v/>
      </c>
      <c r="AM31" s="218" t="str">
        <f t="shared" si="203"/>
        <v/>
      </c>
      <c r="AN31" s="218" t="str">
        <f t="shared" si="203"/>
        <v/>
      </c>
      <c r="AO31" s="218" t="str">
        <f t="shared" si="203"/>
        <v/>
      </c>
      <c r="AP31" s="218" t="str">
        <f t="shared" si="203"/>
        <v/>
      </c>
      <c r="AQ31" s="218" t="str">
        <f t="shared" si="203"/>
        <v/>
      </c>
      <c r="AR31" s="218" t="str">
        <f t="shared" si="203"/>
        <v/>
      </c>
      <c r="AS31" s="219" t="str">
        <f t="shared" si="203"/>
        <v/>
      </c>
      <c r="AT31" s="48">
        <f t="shared" si="136"/>
        <v>0</v>
      </c>
      <c r="AU31" s="216" t="str">
        <f t="shared" ref="AU31:BN31" si="204">IF(E31="LJ",E40,"")</f>
        <v/>
      </c>
      <c r="AV31" s="217" t="str">
        <f t="shared" si="204"/>
        <v/>
      </c>
      <c r="AW31" s="217" t="str">
        <f t="shared" si="204"/>
        <v/>
      </c>
      <c r="AX31" s="217" t="str">
        <f t="shared" si="204"/>
        <v/>
      </c>
      <c r="AY31" s="217" t="str">
        <f t="shared" si="204"/>
        <v/>
      </c>
      <c r="AZ31" s="217" t="str">
        <f t="shared" si="204"/>
        <v/>
      </c>
      <c r="BA31" s="217" t="str">
        <f t="shared" si="204"/>
        <v/>
      </c>
      <c r="BB31" s="217" t="str">
        <f t="shared" si="204"/>
        <v/>
      </c>
      <c r="BC31" s="217" t="str">
        <f t="shared" si="204"/>
        <v/>
      </c>
      <c r="BD31" s="217" t="str">
        <f t="shared" si="204"/>
        <v/>
      </c>
      <c r="BE31" s="217" t="str">
        <f t="shared" si="204"/>
        <v/>
      </c>
      <c r="BF31" s="217" t="str">
        <f t="shared" si="204"/>
        <v/>
      </c>
      <c r="BG31" s="217" t="str">
        <f t="shared" si="204"/>
        <v/>
      </c>
      <c r="BH31" s="217" t="str">
        <f t="shared" si="204"/>
        <v/>
      </c>
      <c r="BI31" s="217" t="str">
        <f t="shared" si="204"/>
        <v/>
      </c>
      <c r="BJ31" s="217" t="str">
        <f t="shared" si="204"/>
        <v/>
      </c>
      <c r="BK31" s="217" t="str">
        <f t="shared" si="204"/>
        <v/>
      </c>
      <c r="BL31" s="217" t="str">
        <f t="shared" si="204"/>
        <v/>
      </c>
      <c r="BM31" s="217" t="str">
        <f t="shared" si="204"/>
        <v/>
      </c>
      <c r="BN31" s="220" t="str">
        <f t="shared" si="204"/>
        <v/>
      </c>
      <c r="BO31" s="48">
        <f t="shared" si="138"/>
        <v>0</v>
      </c>
      <c r="BP31" s="216" t="str">
        <f t="shared" ref="BP31:CI31" si="205">IF(E31="B",E40,"")</f>
        <v/>
      </c>
      <c r="BQ31" s="217" t="str">
        <f t="shared" si="205"/>
        <v/>
      </c>
      <c r="BR31" s="217" t="str">
        <f t="shared" si="205"/>
        <v/>
      </c>
      <c r="BS31" s="217" t="str">
        <f t="shared" si="205"/>
        <v/>
      </c>
      <c r="BT31" s="217" t="str">
        <f t="shared" si="205"/>
        <v/>
      </c>
      <c r="BU31" s="217" t="str">
        <f t="shared" si="205"/>
        <v/>
      </c>
      <c r="BV31" s="217" t="str">
        <f t="shared" si="205"/>
        <v/>
      </c>
      <c r="BW31" s="217" t="str">
        <f t="shared" si="205"/>
        <v/>
      </c>
      <c r="BX31" s="217" t="str">
        <f t="shared" si="205"/>
        <v/>
      </c>
      <c r="BY31" s="217" t="str">
        <f t="shared" si="205"/>
        <v/>
      </c>
      <c r="BZ31" s="217" t="str">
        <f t="shared" si="205"/>
        <v/>
      </c>
      <c r="CA31" s="218" t="str">
        <f t="shared" si="205"/>
        <v/>
      </c>
      <c r="CB31" s="218" t="str">
        <f t="shared" si="205"/>
        <v/>
      </c>
      <c r="CC31" s="218" t="str">
        <f t="shared" si="205"/>
        <v/>
      </c>
      <c r="CD31" s="218" t="str">
        <f t="shared" si="205"/>
        <v/>
      </c>
      <c r="CE31" s="218" t="str">
        <f t="shared" si="205"/>
        <v/>
      </c>
      <c r="CF31" s="218" t="str">
        <f t="shared" si="205"/>
        <v/>
      </c>
      <c r="CG31" s="218" t="str">
        <f t="shared" si="205"/>
        <v/>
      </c>
      <c r="CH31" s="218" t="str">
        <f t="shared" si="205"/>
        <v/>
      </c>
      <c r="CI31" s="219" t="str">
        <f t="shared" si="205"/>
        <v/>
      </c>
      <c r="CJ31" s="48">
        <f t="shared" si="140"/>
        <v>0</v>
      </c>
      <c r="CK31" s="216" t="str">
        <f t="shared" ref="CK31:DD31" si="206">IF(E31="P",E40,"")</f>
        <v/>
      </c>
      <c r="CL31" s="217" t="str">
        <f t="shared" si="206"/>
        <v/>
      </c>
      <c r="CM31" s="217" t="str">
        <f t="shared" si="206"/>
        <v/>
      </c>
      <c r="CN31" s="217" t="str">
        <f t="shared" si="206"/>
        <v/>
      </c>
      <c r="CO31" s="217" t="str">
        <f t="shared" si="206"/>
        <v/>
      </c>
      <c r="CP31" s="217" t="str">
        <f t="shared" si="206"/>
        <v/>
      </c>
      <c r="CQ31" s="217" t="str">
        <f t="shared" si="206"/>
        <v/>
      </c>
      <c r="CR31" s="217" t="str">
        <f t="shared" si="206"/>
        <v/>
      </c>
      <c r="CS31" s="217" t="str">
        <f t="shared" si="206"/>
        <v/>
      </c>
      <c r="CT31" s="217" t="str">
        <f t="shared" si="206"/>
        <v/>
      </c>
      <c r="CU31" s="217" t="str">
        <f t="shared" si="206"/>
        <v/>
      </c>
      <c r="CV31" s="217" t="str">
        <f t="shared" si="206"/>
        <v/>
      </c>
      <c r="CW31" s="217" t="str">
        <f t="shared" si="206"/>
        <v/>
      </c>
      <c r="CX31" s="217" t="str">
        <f t="shared" si="206"/>
        <v/>
      </c>
      <c r="CY31" s="217" t="str">
        <f t="shared" si="206"/>
        <v/>
      </c>
      <c r="CZ31" s="217" t="str">
        <f t="shared" si="206"/>
        <v/>
      </c>
      <c r="DA31" s="217" t="str">
        <f t="shared" si="206"/>
        <v/>
      </c>
      <c r="DB31" s="217" t="str">
        <f t="shared" si="206"/>
        <v/>
      </c>
      <c r="DC31" s="217" t="str">
        <f t="shared" si="206"/>
        <v/>
      </c>
      <c r="DD31" s="219" t="str">
        <f t="shared" si="206"/>
        <v/>
      </c>
      <c r="DE31" s="48">
        <f t="shared" si="142"/>
        <v>0</v>
      </c>
      <c r="DG31" s="230">
        <f t="shared" si="143"/>
        <v>0</v>
      </c>
      <c r="DH31" s="218">
        <f t="shared" si="144"/>
        <v>0</v>
      </c>
      <c r="DI31" s="218">
        <f t="shared" si="145"/>
        <v>0</v>
      </c>
      <c r="DJ31" s="231">
        <f t="shared" si="146"/>
        <v>0</v>
      </c>
      <c r="DK31" s="232">
        <f>(SUM(DG31:DI31)/COUNT(E39:X39))</f>
        <v>0</v>
      </c>
      <c r="DL31" s="230">
        <f t="shared" si="147"/>
        <v>0</v>
      </c>
      <c r="DM31" s="233" t="e">
        <f t="shared" si="148"/>
        <v>#DIV/0!</v>
      </c>
      <c r="DN31" s="234">
        <f t="shared" si="149"/>
        <v>0</v>
      </c>
      <c r="DO31" s="235" t="e">
        <f t="shared" si="150"/>
        <v>#DIV/0!</v>
      </c>
      <c r="DP31" s="48">
        <f t="shared" si="151"/>
        <v>0</v>
      </c>
      <c r="DQ31" s="48">
        <f t="shared" si="152"/>
        <v>0</v>
      </c>
      <c r="DR31" s="48">
        <f t="shared" si="153"/>
        <v>0</v>
      </c>
      <c r="DS31" s="48" t="e">
        <f>SUM((DQ31/DJ31)-(D22))</f>
        <v>#DIV/0!</v>
      </c>
      <c r="DT31" s="48" t="e">
        <f>SUM((DR31/DJ31)-(D2))</f>
        <v>#DIV/0!</v>
      </c>
      <c r="DU31" s="236" t="e">
        <f t="shared" si="154"/>
        <v>#DIV/0!</v>
      </c>
      <c r="DW31" s="216" t="str">
        <f>IF(E31="J",SUM((E40)-(E20)),"")</f>
        <v/>
      </c>
      <c r="DX31" s="217" t="str">
        <f t="shared" ref="DX31:EP31" si="207">IF(F31="J",SUM((F40)-(F20)),"")</f>
        <v/>
      </c>
      <c r="DY31" s="217" t="str">
        <f t="shared" si="207"/>
        <v/>
      </c>
      <c r="DZ31" s="217" t="str">
        <f t="shared" si="207"/>
        <v/>
      </c>
      <c r="EA31" s="217" t="str">
        <f t="shared" si="207"/>
        <v/>
      </c>
      <c r="EB31" s="217" t="str">
        <f t="shared" si="207"/>
        <v/>
      </c>
      <c r="EC31" s="217" t="str">
        <f t="shared" si="207"/>
        <v/>
      </c>
      <c r="ED31" s="217" t="str">
        <f t="shared" si="207"/>
        <v/>
      </c>
      <c r="EE31" s="217" t="str">
        <f t="shared" si="207"/>
        <v/>
      </c>
      <c r="EF31" s="217" t="str">
        <f t="shared" si="207"/>
        <v/>
      </c>
      <c r="EG31" s="217" t="str">
        <f t="shared" si="207"/>
        <v/>
      </c>
      <c r="EH31" s="217" t="str">
        <f t="shared" si="207"/>
        <v/>
      </c>
      <c r="EI31" s="217" t="str">
        <f t="shared" si="207"/>
        <v/>
      </c>
      <c r="EJ31" s="217" t="str">
        <f t="shared" si="207"/>
        <v/>
      </c>
      <c r="EK31" s="217" t="str">
        <f t="shared" si="207"/>
        <v/>
      </c>
      <c r="EL31" s="217" t="str">
        <f t="shared" si="207"/>
        <v/>
      </c>
      <c r="EM31" s="217" t="str">
        <f t="shared" si="207"/>
        <v/>
      </c>
      <c r="EN31" s="217" t="str">
        <f t="shared" si="207"/>
        <v/>
      </c>
      <c r="EO31" s="217" t="str">
        <f t="shared" si="207"/>
        <v/>
      </c>
      <c r="EP31" s="220" t="str">
        <f t="shared" si="207"/>
        <v/>
      </c>
      <c r="EQ31" s="48">
        <f t="shared" si="156"/>
        <v>0</v>
      </c>
      <c r="ER31" s="216" t="str">
        <f>IF(E31="LJ",SUM((E40)-(E20)),"")</f>
        <v/>
      </c>
      <c r="ES31" s="217" t="str">
        <f t="shared" ref="ES31:FK31" si="208">IF(F31="LJ",SUM((F40)-(F20)),"")</f>
        <v/>
      </c>
      <c r="ET31" s="217" t="str">
        <f t="shared" si="208"/>
        <v/>
      </c>
      <c r="EU31" s="217" t="str">
        <f t="shared" si="208"/>
        <v/>
      </c>
      <c r="EV31" s="217" t="str">
        <f t="shared" si="208"/>
        <v/>
      </c>
      <c r="EW31" s="217" t="str">
        <f t="shared" si="208"/>
        <v/>
      </c>
      <c r="EX31" s="217" t="str">
        <f t="shared" si="208"/>
        <v/>
      </c>
      <c r="EY31" s="217" t="str">
        <f t="shared" si="208"/>
        <v/>
      </c>
      <c r="EZ31" s="217" t="str">
        <f t="shared" si="208"/>
        <v/>
      </c>
      <c r="FA31" s="217" t="str">
        <f t="shared" si="208"/>
        <v/>
      </c>
      <c r="FB31" s="217" t="str">
        <f t="shared" si="208"/>
        <v/>
      </c>
      <c r="FC31" s="217" t="str">
        <f t="shared" si="208"/>
        <v/>
      </c>
      <c r="FD31" s="217" t="str">
        <f t="shared" si="208"/>
        <v/>
      </c>
      <c r="FE31" s="217" t="str">
        <f t="shared" si="208"/>
        <v/>
      </c>
      <c r="FF31" s="217" t="str">
        <f t="shared" si="208"/>
        <v/>
      </c>
      <c r="FG31" s="217" t="str">
        <f t="shared" si="208"/>
        <v/>
      </c>
      <c r="FH31" s="217" t="str">
        <f t="shared" si="208"/>
        <v/>
      </c>
      <c r="FI31" s="217" t="str">
        <f t="shared" si="208"/>
        <v/>
      </c>
      <c r="FJ31" s="217" t="str">
        <f t="shared" si="208"/>
        <v/>
      </c>
      <c r="FK31" s="220" t="str">
        <f t="shared" si="208"/>
        <v/>
      </c>
      <c r="FL31" s="48">
        <f t="shared" si="158"/>
        <v>0</v>
      </c>
      <c r="FM31" s="216" t="str">
        <f t="shared" ref="FM31:GF31" si="209">IF(E31="B",E20,"")</f>
        <v/>
      </c>
      <c r="FN31" s="217" t="str">
        <f t="shared" si="209"/>
        <v/>
      </c>
      <c r="FO31" s="217" t="str">
        <f t="shared" si="209"/>
        <v/>
      </c>
      <c r="FP31" s="217" t="str">
        <f t="shared" si="209"/>
        <v/>
      </c>
      <c r="FQ31" s="217" t="str">
        <f t="shared" si="209"/>
        <v/>
      </c>
      <c r="FR31" s="217" t="str">
        <f t="shared" si="209"/>
        <v/>
      </c>
      <c r="FS31" s="217" t="str">
        <f t="shared" si="209"/>
        <v/>
      </c>
      <c r="FT31" s="217" t="str">
        <f t="shared" si="209"/>
        <v/>
      </c>
      <c r="FU31" s="217" t="str">
        <f t="shared" si="209"/>
        <v/>
      </c>
      <c r="FV31" s="217" t="str">
        <f t="shared" si="209"/>
        <v/>
      </c>
      <c r="FW31" s="217" t="str">
        <f t="shared" si="209"/>
        <v/>
      </c>
      <c r="FX31" s="218" t="str">
        <f t="shared" si="209"/>
        <v/>
      </c>
      <c r="FY31" s="218" t="str">
        <f t="shared" si="209"/>
        <v/>
      </c>
      <c r="FZ31" s="218" t="str">
        <f t="shared" si="209"/>
        <v/>
      </c>
      <c r="GA31" s="218" t="str">
        <f t="shared" si="209"/>
        <v/>
      </c>
      <c r="GB31" s="218" t="str">
        <f t="shared" si="209"/>
        <v/>
      </c>
      <c r="GC31" s="218" t="str">
        <f t="shared" si="209"/>
        <v/>
      </c>
      <c r="GD31" s="218" t="str">
        <f t="shared" si="209"/>
        <v/>
      </c>
      <c r="GE31" s="218" t="str">
        <f t="shared" si="209"/>
        <v/>
      </c>
      <c r="GF31" s="219" t="str">
        <f t="shared" si="209"/>
        <v/>
      </c>
      <c r="GG31" s="48">
        <f t="shared" si="160"/>
        <v>0</v>
      </c>
      <c r="GH31" s="216" t="str">
        <f t="shared" ref="GH31:HA31" si="210">IF(E31="P",E20,"")</f>
        <v/>
      </c>
      <c r="GI31" s="217" t="str">
        <f t="shared" si="210"/>
        <v/>
      </c>
      <c r="GJ31" s="217" t="str">
        <f t="shared" si="210"/>
        <v/>
      </c>
      <c r="GK31" s="217" t="str">
        <f t="shared" si="210"/>
        <v/>
      </c>
      <c r="GL31" s="217" t="str">
        <f t="shared" si="210"/>
        <v/>
      </c>
      <c r="GM31" s="217" t="str">
        <f t="shared" si="210"/>
        <v/>
      </c>
      <c r="GN31" s="217" t="str">
        <f t="shared" si="210"/>
        <v/>
      </c>
      <c r="GO31" s="217" t="str">
        <f t="shared" si="210"/>
        <v/>
      </c>
      <c r="GP31" s="217" t="str">
        <f t="shared" si="210"/>
        <v/>
      </c>
      <c r="GQ31" s="217" t="str">
        <f t="shared" si="210"/>
        <v/>
      </c>
      <c r="GR31" s="217" t="str">
        <f t="shared" si="210"/>
        <v/>
      </c>
      <c r="GS31" s="218" t="str">
        <f t="shared" si="210"/>
        <v/>
      </c>
      <c r="GT31" s="218" t="str">
        <f t="shared" si="210"/>
        <v/>
      </c>
      <c r="GU31" s="218" t="str">
        <f t="shared" si="210"/>
        <v/>
      </c>
      <c r="GV31" s="218" t="str">
        <f t="shared" si="210"/>
        <v/>
      </c>
      <c r="GW31" s="218" t="str">
        <f t="shared" si="210"/>
        <v/>
      </c>
      <c r="GX31" s="218" t="str">
        <f t="shared" si="210"/>
        <v/>
      </c>
      <c r="GY31" s="218" t="str">
        <f t="shared" si="210"/>
        <v/>
      </c>
      <c r="GZ31" s="218" t="str">
        <f t="shared" si="210"/>
        <v/>
      </c>
      <c r="HA31" s="219" t="str">
        <f t="shared" si="210"/>
        <v/>
      </c>
      <c r="HB31" s="48">
        <f t="shared" si="162"/>
        <v>0</v>
      </c>
    </row>
    <row r="32" spans="1:210" s="215" customFormat="1" ht="21.75" customHeight="1">
      <c r="A32" s="270">
        <f ca="1">('Game Summary'!B32)</f>
        <v>420</v>
      </c>
      <c r="B32" s="289" t="str">
        <f ca="1">('Game Summary'!C32)</f>
        <v>Wanda Throwdown</v>
      </c>
      <c r="C32" s="290"/>
      <c r="D32" s="291"/>
      <c r="E32" s="230"/>
      <c r="F32" s="218"/>
      <c r="G32" s="218"/>
      <c r="H32" s="218"/>
      <c r="I32" s="218"/>
      <c r="J32" s="218"/>
      <c r="K32" s="218"/>
      <c r="L32" s="218"/>
      <c r="M32" s="218"/>
      <c r="N32" s="218"/>
      <c r="O32" s="218"/>
      <c r="P32" s="218"/>
      <c r="Q32" s="231"/>
      <c r="R32" s="231"/>
      <c r="S32" s="231"/>
      <c r="T32" s="231"/>
      <c r="U32" s="231"/>
      <c r="V32" s="231"/>
      <c r="W32" s="231"/>
      <c r="X32" s="219"/>
      <c r="Z32" s="216" t="str">
        <f t="shared" ref="Z32:AS32" si="211">IF(E32="J",E40,"")</f>
        <v/>
      </c>
      <c r="AA32" s="217" t="str">
        <f t="shared" si="211"/>
        <v/>
      </c>
      <c r="AB32" s="217" t="str">
        <f t="shared" si="211"/>
        <v/>
      </c>
      <c r="AC32" s="217" t="str">
        <f t="shared" si="211"/>
        <v/>
      </c>
      <c r="AD32" s="217" t="str">
        <f t="shared" si="211"/>
        <v/>
      </c>
      <c r="AE32" s="217" t="str">
        <f t="shared" si="211"/>
        <v/>
      </c>
      <c r="AF32" s="217" t="str">
        <f t="shared" si="211"/>
        <v/>
      </c>
      <c r="AG32" s="217" t="str">
        <f t="shared" si="211"/>
        <v/>
      </c>
      <c r="AH32" s="217" t="str">
        <f t="shared" si="211"/>
        <v/>
      </c>
      <c r="AI32" s="217" t="str">
        <f t="shared" si="211"/>
        <v/>
      </c>
      <c r="AJ32" s="217" t="str">
        <f t="shared" si="211"/>
        <v/>
      </c>
      <c r="AK32" s="218" t="str">
        <f t="shared" si="211"/>
        <v/>
      </c>
      <c r="AL32" s="218" t="str">
        <f t="shared" si="211"/>
        <v/>
      </c>
      <c r="AM32" s="218" t="str">
        <f t="shared" si="211"/>
        <v/>
      </c>
      <c r="AN32" s="218" t="str">
        <f t="shared" si="211"/>
        <v/>
      </c>
      <c r="AO32" s="218" t="str">
        <f t="shared" si="211"/>
        <v/>
      </c>
      <c r="AP32" s="218" t="str">
        <f t="shared" si="211"/>
        <v/>
      </c>
      <c r="AQ32" s="218" t="str">
        <f t="shared" si="211"/>
        <v/>
      </c>
      <c r="AR32" s="218" t="str">
        <f t="shared" si="211"/>
        <v/>
      </c>
      <c r="AS32" s="219" t="str">
        <f t="shared" si="211"/>
        <v/>
      </c>
      <c r="AT32" s="48">
        <f t="shared" si="136"/>
        <v>0</v>
      </c>
      <c r="AU32" s="216" t="str">
        <f t="shared" ref="AU32:BN32" si="212">IF(E32="LJ",E40,"")</f>
        <v/>
      </c>
      <c r="AV32" s="217" t="str">
        <f t="shared" si="212"/>
        <v/>
      </c>
      <c r="AW32" s="217" t="str">
        <f t="shared" si="212"/>
        <v/>
      </c>
      <c r="AX32" s="217" t="str">
        <f t="shared" si="212"/>
        <v/>
      </c>
      <c r="AY32" s="217" t="str">
        <f t="shared" si="212"/>
        <v/>
      </c>
      <c r="AZ32" s="217" t="str">
        <f t="shared" si="212"/>
        <v/>
      </c>
      <c r="BA32" s="217" t="str">
        <f t="shared" si="212"/>
        <v/>
      </c>
      <c r="BB32" s="217" t="str">
        <f t="shared" si="212"/>
        <v/>
      </c>
      <c r="BC32" s="217" t="str">
        <f t="shared" si="212"/>
        <v/>
      </c>
      <c r="BD32" s="217" t="str">
        <f t="shared" si="212"/>
        <v/>
      </c>
      <c r="BE32" s="217" t="str">
        <f t="shared" si="212"/>
        <v/>
      </c>
      <c r="BF32" s="217" t="str">
        <f t="shared" si="212"/>
        <v/>
      </c>
      <c r="BG32" s="217" t="str">
        <f t="shared" si="212"/>
        <v/>
      </c>
      <c r="BH32" s="217" t="str">
        <f t="shared" si="212"/>
        <v/>
      </c>
      <c r="BI32" s="217" t="str">
        <f t="shared" si="212"/>
        <v/>
      </c>
      <c r="BJ32" s="217" t="str">
        <f t="shared" si="212"/>
        <v/>
      </c>
      <c r="BK32" s="217" t="str">
        <f t="shared" si="212"/>
        <v/>
      </c>
      <c r="BL32" s="217" t="str">
        <f t="shared" si="212"/>
        <v/>
      </c>
      <c r="BM32" s="217" t="str">
        <f t="shared" si="212"/>
        <v/>
      </c>
      <c r="BN32" s="220" t="str">
        <f t="shared" si="212"/>
        <v/>
      </c>
      <c r="BO32" s="48">
        <f t="shared" si="138"/>
        <v>0</v>
      </c>
      <c r="BP32" s="216" t="str">
        <f t="shared" ref="BP32:CI32" si="213">IF(E32="B",E40,"")</f>
        <v/>
      </c>
      <c r="BQ32" s="217" t="str">
        <f t="shared" si="213"/>
        <v/>
      </c>
      <c r="BR32" s="217" t="str">
        <f t="shared" si="213"/>
        <v/>
      </c>
      <c r="BS32" s="217" t="str">
        <f t="shared" si="213"/>
        <v/>
      </c>
      <c r="BT32" s="217" t="str">
        <f t="shared" si="213"/>
        <v/>
      </c>
      <c r="BU32" s="217" t="str">
        <f t="shared" si="213"/>
        <v/>
      </c>
      <c r="BV32" s="217" t="str">
        <f t="shared" si="213"/>
        <v/>
      </c>
      <c r="BW32" s="217" t="str">
        <f t="shared" si="213"/>
        <v/>
      </c>
      <c r="BX32" s="217" t="str">
        <f t="shared" si="213"/>
        <v/>
      </c>
      <c r="BY32" s="217" t="str">
        <f t="shared" si="213"/>
        <v/>
      </c>
      <c r="BZ32" s="217" t="str">
        <f t="shared" si="213"/>
        <v/>
      </c>
      <c r="CA32" s="218" t="str">
        <f t="shared" si="213"/>
        <v/>
      </c>
      <c r="CB32" s="218" t="str">
        <f t="shared" si="213"/>
        <v/>
      </c>
      <c r="CC32" s="218" t="str">
        <f t="shared" si="213"/>
        <v/>
      </c>
      <c r="CD32" s="218" t="str">
        <f t="shared" si="213"/>
        <v/>
      </c>
      <c r="CE32" s="218" t="str">
        <f t="shared" si="213"/>
        <v/>
      </c>
      <c r="CF32" s="218" t="str">
        <f t="shared" si="213"/>
        <v/>
      </c>
      <c r="CG32" s="218" t="str">
        <f t="shared" si="213"/>
        <v/>
      </c>
      <c r="CH32" s="218" t="str">
        <f t="shared" si="213"/>
        <v/>
      </c>
      <c r="CI32" s="219" t="str">
        <f t="shared" si="213"/>
        <v/>
      </c>
      <c r="CJ32" s="48">
        <f t="shared" si="140"/>
        <v>0</v>
      </c>
      <c r="CK32" s="216" t="str">
        <f t="shared" ref="CK32:DD32" si="214">IF(E32="P",E40,"")</f>
        <v/>
      </c>
      <c r="CL32" s="217" t="str">
        <f t="shared" si="214"/>
        <v/>
      </c>
      <c r="CM32" s="217" t="str">
        <f t="shared" si="214"/>
        <v/>
      </c>
      <c r="CN32" s="217" t="str">
        <f t="shared" si="214"/>
        <v/>
      </c>
      <c r="CO32" s="217" t="str">
        <f t="shared" si="214"/>
        <v/>
      </c>
      <c r="CP32" s="217" t="str">
        <f t="shared" si="214"/>
        <v/>
      </c>
      <c r="CQ32" s="217" t="str">
        <f t="shared" si="214"/>
        <v/>
      </c>
      <c r="CR32" s="217" t="str">
        <f t="shared" si="214"/>
        <v/>
      </c>
      <c r="CS32" s="217" t="str">
        <f t="shared" si="214"/>
        <v/>
      </c>
      <c r="CT32" s="217" t="str">
        <f t="shared" si="214"/>
        <v/>
      </c>
      <c r="CU32" s="217" t="str">
        <f t="shared" si="214"/>
        <v/>
      </c>
      <c r="CV32" s="217" t="str">
        <f t="shared" si="214"/>
        <v/>
      </c>
      <c r="CW32" s="217" t="str">
        <f t="shared" si="214"/>
        <v/>
      </c>
      <c r="CX32" s="217" t="str">
        <f t="shared" si="214"/>
        <v/>
      </c>
      <c r="CY32" s="217" t="str">
        <f t="shared" si="214"/>
        <v/>
      </c>
      <c r="CZ32" s="217" t="str">
        <f t="shared" si="214"/>
        <v/>
      </c>
      <c r="DA32" s="217" t="str">
        <f t="shared" si="214"/>
        <v/>
      </c>
      <c r="DB32" s="217" t="str">
        <f t="shared" si="214"/>
        <v/>
      </c>
      <c r="DC32" s="217" t="str">
        <f t="shared" si="214"/>
        <v/>
      </c>
      <c r="DD32" s="219" t="str">
        <f t="shared" si="214"/>
        <v/>
      </c>
      <c r="DE32" s="48">
        <f t="shared" si="142"/>
        <v>0</v>
      </c>
      <c r="DG32" s="230">
        <f t="shared" si="143"/>
        <v>0</v>
      </c>
      <c r="DH32" s="218">
        <f t="shared" si="144"/>
        <v>0</v>
      </c>
      <c r="DI32" s="218">
        <f t="shared" si="145"/>
        <v>0</v>
      </c>
      <c r="DJ32" s="231">
        <f t="shared" si="146"/>
        <v>0</v>
      </c>
      <c r="DK32" s="232">
        <f>(SUM(DG32:DI32)/COUNT(E39:X39))</f>
        <v>0</v>
      </c>
      <c r="DL32" s="230">
        <f t="shared" si="147"/>
        <v>0</v>
      </c>
      <c r="DM32" s="233" t="e">
        <f t="shared" si="148"/>
        <v>#DIV/0!</v>
      </c>
      <c r="DN32" s="234">
        <f t="shared" si="149"/>
        <v>0</v>
      </c>
      <c r="DO32" s="235" t="e">
        <f t="shared" si="150"/>
        <v>#DIV/0!</v>
      </c>
      <c r="DP32" s="48">
        <f t="shared" si="151"/>
        <v>0</v>
      </c>
      <c r="DQ32" s="48">
        <f t="shared" si="152"/>
        <v>0</v>
      </c>
      <c r="DR32" s="48">
        <f t="shared" si="153"/>
        <v>0</v>
      </c>
      <c r="DS32" s="48" t="e">
        <f>SUM((DQ32/DJ32)-(D22))</f>
        <v>#DIV/0!</v>
      </c>
      <c r="DT32" s="48" t="e">
        <f>SUM((DR32/DJ32)-(D2))</f>
        <v>#DIV/0!</v>
      </c>
      <c r="DU32" s="236" t="e">
        <f t="shared" si="154"/>
        <v>#DIV/0!</v>
      </c>
      <c r="DW32" s="216" t="str">
        <f>IF(E32="J",SUM((E40)-(E20)),"")</f>
        <v/>
      </c>
      <c r="DX32" s="217" t="str">
        <f t="shared" ref="DX32:EP32" si="215">IF(F32="J",SUM((F40)-(F20)),"")</f>
        <v/>
      </c>
      <c r="DY32" s="217" t="str">
        <f t="shared" si="215"/>
        <v/>
      </c>
      <c r="DZ32" s="217" t="str">
        <f t="shared" si="215"/>
        <v/>
      </c>
      <c r="EA32" s="217" t="str">
        <f t="shared" si="215"/>
        <v/>
      </c>
      <c r="EB32" s="217" t="str">
        <f t="shared" si="215"/>
        <v/>
      </c>
      <c r="EC32" s="217" t="str">
        <f t="shared" si="215"/>
        <v/>
      </c>
      <c r="ED32" s="217" t="str">
        <f t="shared" si="215"/>
        <v/>
      </c>
      <c r="EE32" s="217" t="str">
        <f t="shared" si="215"/>
        <v/>
      </c>
      <c r="EF32" s="217" t="str">
        <f t="shared" si="215"/>
        <v/>
      </c>
      <c r="EG32" s="217" t="str">
        <f t="shared" si="215"/>
        <v/>
      </c>
      <c r="EH32" s="217" t="str">
        <f t="shared" si="215"/>
        <v/>
      </c>
      <c r="EI32" s="217" t="str">
        <f t="shared" si="215"/>
        <v/>
      </c>
      <c r="EJ32" s="217" t="str">
        <f t="shared" si="215"/>
        <v/>
      </c>
      <c r="EK32" s="217" t="str">
        <f t="shared" si="215"/>
        <v/>
      </c>
      <c r="EL32" s="217" t="str">
        <f t="shared" si="215"/>
        <v/>
      </c>
      <c r="EM32" s="217" t="str">
        <f t="shared" si="215"/>
        <v/>
      </c>
      <c r="EN32" s="217" t="str">
        <f t="shared" si="215"/>
        <v/>
      </c>
      <c r="EO32" s="217" t="str">
        <f t="shared" si="215"/>
        <v/>
      </c>
      <c r="EP32" s="220" t="str">
        <f t="shared" si="215"/>
        <v/>
      </c>
      <c r="EQ32" s="48">
        <f t="shared" si="156"/>
        <v>0</v>
      </c>
      <c r="ER32" s="216" t="str">
        <f>IF(E32="LJ",SUM((E40)-(E20)),"")</f>
        <v/>
      </c>
      <c r="ES32" s="217" t="str">
        <f t="shared" ref="ES32:FK32" si="216">IF(F32="LJ",SUM((F40)-(F20)),"")</f>
        <v/>
      </c>
      <c r="ET32" s="217" t="str">
        <f t="shared" si="216"/>
        <v/>
      </c>
      <c r="EU32" s="217" t="str">
        <f t="shared" si="216"/>
        <v/>
      </c>
      <c r="EV32" s="217" t="str">
        <f t="shared" si="216"/>
        <v/>
      </c>
      <c r="EW32" s="217" t="str">
        <f t="shared" si="216"/>
        <v/>
      </c>
      <c r="EX32" s="217" t="str">
        <f t="shared" si="216"/>
        <v/>
      </c>
      <c r="EY32" s="217" t="str">
        <f t="shared" si="216"/>
        <v/>
      </c>
      <c r="EZ32" s="217" t="str">
        <f t="shared" si="216"/>
        <v/>
      </c>
      <c r="FA32" s="217" t="str">
        <f t="shared" si="216"/>
        <v/>
      </c>
      <c r="FB32" s="217" t="str">
        <f t="shared" si="216"/>
        <v/>
      </c>
      <c r="FC32" s="217" t="str">
        <f t="shared" si="216"/>
        <v/>
      </c>
      <c r="FD32" s="217" t="str">
        <f t="shared" si="216"/>
        <v/>
      </c>
      <c r="FE32" s="217" t="str">
        <f t="shared" si="216"/>
        <v/>
      </c>
      <c r="FF32" s="217" t="str">
        <f t="shared" si="216"/>
        <v/>
      </c>
      <c r="FG32" s="217" t="str">
        <f t="shared" si="216"/>
        <v/>
      </c>
      <c r="FH32" s="217" t="str">
        <f t="shared" si="216"/>
        <v/>
      </c>
      <c r="FI32" s="217" t="str">
        <f t="shared" si="216"/>
        <v/>
      </c>
      <c r="FJ32" s="217" t="str">
        <f t="shared" si="216"/>
        <v/>
      </c>
      <c r="FK32" s="220" t="str">
        <f t="shared" si="216"/>
        <v/>
      </c>
      <c r="FL32" s="48">
        <f t="shared" si="158"/>
        <v>0</v>
      </c>
      <c r="FM32" s="216" t="str">
        <f t="shared" ref="FM32:GF32" si="217">IF(E32="B",E20,"")</f>
        <v/>
      </c>
      <c r="FN32" s="217" t="str">
        <f t="shared" si="217"/>
        <v/>
      </c>
      <c r="FO32" s="217" t="str">
        <f t="shared" si="217"/>
        <v/>
      </c>
      <c r="FP32" s="217" t="str">
        <f t="shared" si="217"/>
        <v/>
      </c>
      <c r="FQ32" s="217" t="str">
        <f t="shared" si="217"/>
        <v/>
      </c>
      <c r="FR32" s="217" t="str">
        <f t="shared" si="217"/>
        <v/>
      </c>
      <c r="FS32" s="217" t="str">
        <f t="shared" si="217"/>
        <v/>
      </c>
      <c r="FT32" s="217" t="str">
        <f t="shared" si="217"/>
        <v/>
      </c>
      <c r="FU32" s="217" t="str">
        <f t="shared" si="217"/>
        <v/>
      </c>
      <c r="FV32" s="217" t="str">
        <f t="shared" si="217"/>
        <v/>
      </c>
      <c r="FW32" s="217" t="str">
        <f t="shared" si="217"/>
        <v/>
      </c>
      <c r="FX32" s="218" t="str">
        <f t="shared" si="217"/>
        <v/>
      </c>
      <c r="FY32" s="218" t="str">
        <f t="shared" si="217"/>
        <v/>
      </c>
      <c r="FZ32" s="218" t="str">
        <f t="shared" si="217"/>
        <v/>
      </c>
      <c r="GA32" s="218" t="str">
        <f t="shared" si="217"/>
        <v/>
      </c>
      <c r="GB32" s="218" t="str">
        <f t="shared" si="217"/>
        <v/>
      </c>
      <c r="GC32" s="218" t="str">
        <f t="shared" si="217"/>
        <v/>
      </c>
      <c r="GD32" s="218" t="str">
        <f t="shared" si="217"/>
        <v/>
      </c>
      <c r="GE32" s="218" t="str">
        <f t="shared" si="217"/>
        <v/>
      </c>
      <c r="GF32" s="219" t="str">
        <f t="shared" si="217"/>
        <v/>
      </c>
      <c r="GG32" s="48">
        <f t="shared" si="160"/>
        <v>0</v>
      </c>
      <c r="GH32" s="216" t="str">
        <f t="shared" ref="GH32:HA32" si="218">IF(E32="P",E20,"")</f>
        <v/>
      </c>
      <c r="GI32" s="217" t="str">
        <f t="shared" si="218"/>
        <v/>
      </c>
      <c r="GJ32" s="217" t="str">
        <f t="shared" si="218"/>
        <v/>
      </c>
      <c r="GK32" s="217" t="str">
        <f t="shared" si="218"/>
        <v/>
      </c>
      <c r="GL32" s="217" t="str">
        <f t="shared" si="218"/>
        <v/>
      </c>
      <c r="GM32" s="217" t="str">
        <f t="shared" si="218"/>
        <v/>
      </c>
      <c r="GN32" s="217" t="str">
        <f t="shared" si="218"/>
        <v/>
      </c>
      <c r="GO32" s="217" t="str">
        <f t="shared" si="218"/>
        <v/>
      </c>
      <c r="GP32" s="217" t="str">
        <f t="shared" si="218"/>
        <v/>
      </c>
      <c r="GQ32" s="217" t="str">
        <f t="shared" si="218"/>
        <v/>
      </c>
      <c r="GR32" s="217" t="str">
        <f t="shared" si="218"/>
        <v/>
      </c>
      <c r="GS32" s="218" t="str">
        <f t="shared" si="218"/>
        <v/>
      </c>
      <c r="GT32" s="218" t="str">
        <f t="shared" si="218"/>
        <v/>
      </c>
      <c r="GU32" s="218" t="str">
        <f t="shared" si="218"/>
        <v/>
      </c>
      <c r="GV32" s="218" t="str">
        <f t="shared" si="218"/>
        <v/>
      </c>
      <c r="GW32" s="218" t="str">
        <f t="shared" si="218"/>
        <v/>
      </c>
      <c r="GX32" s="218" t="str">
        <f t="shared" si="218"/>
        <v/>
      </c>
      <c r="GY32" s="218" t="str">
        <f t="shared" si="218"/>
        <v/>
      </c>
      <c r="GZ32" s="218" t="str">
        <f t="shared" si="218"/>
        <v/>
      </c>
      <c r="HA32" s="219" t="str">
        <f t="shared" si="218"/>
        <v/>
      </c>
      <c r="HB32" s="48">
        <f t="shared" si="162"/>
        <v>0</v>
      </c>
    </row>
    <row r="33" spans="1:210" s="215" customFormat="1" ht="21.75" customHeight="1">
      <c r="A33" s="270">
        <f ca="1">('Game Summary'!B33)</f>
        <v>616</v>
      </c>
      <c r="B33" s="289" t="str">
        <f ca="1">('Game Summary'!C33)</f>
        <v>Dirty Bomb</v>
      </c>
      <c r="C33" s="290"/>
      <c r="D33" s="291"/>
      <c r="E33" s="230"/>
      <c r="F33" s="218"/>
      <c r="G33" s="218"/>
      <c r="H33" s="218"/>
      <c r="I33" s="218"/>
      <c r="J33" s="218"/>
      <c r="K33" s="218"/>
      <c r="L33" s="218"/>
      <c r="M33" s="218"/>
      <c r="N33" s="218"/>
      <c r="O33" s="218"/>
      <c r="P33" s="218"/>
      <c r="Q33" s="231"/>
      <c r="R33" s="231"/>
      <c r="S33" s="231"/>
      <c r="T33" s="231"/>
      <c r="U33" s="231"/>
      <c r="V33" s="231"/>
      <c r="W33" s="231"/>
      <c r="X33" s="219"/>
      <c r="Z33" s="216" t="str">
        <f t="shared" ref="Z33:AS33" si="219">IF(E33="J",E40,"")</f>
        <v/>
      </c>
      <c r="AA33" s="217" t="str">
        <f t="shared" si="219"/>
        <v/>
      </c>
      <c r="AB33" s="217" t="str">
        <f t="shared" si="219"/>
        <v/>
      </c>
      <c r="AC33" s="217" t="str">
        <f t="shared" si="219"/>
        <v/>
      </c>
      <c r="AD33" s="217" t="str">
        <f t="shared" si="219"/>
        <v/>
      </c>
      <c r="AE33" s="217" t="str">
        <f t="shared" si="219"/>
        <v/>
      </c>
      <c r="AF33" s="217" t="str">
        <f t="shared" si="219"/>
        <v/>
      </c>
      <c r="AG33" s="217" t="str">
        <f t="shared" si="219"/>
        <v/>
      </c>
      <c r="AH33" s="217" t="str">
        <f t="shared" si="219"/>
        <v/>
      </c>
      <c r="AI33" s="217" t="str">
        <f t="shared" si="219"/>
        <v/>
      </c>
      <c r="AJ33" s="217" t="str">
        <f t="shared" si="219"/>
        <v/>
      </c>
      <c r="AK33" s="218" t="str">
        <f t="shared" si="219"/>
        <v/>
      </c>
      <c r="AL33" s="218" t="str">
        <f t="shared" si="219"/>
        <v/>
      </c>
      <c r="AM33" s="218" t="str">
        <f t="shared" si="219"/>
        <v/>
      </c>
      <c r="AN33" s="218" t="str">
        <f t="shared" si="219"/>
        <v/>
      </c>
      <c r="AO33" s="218" t="str">
        <f t="shared" si="219"/>
        <v/>
      </c>
      <c r="AP33" s="218" t="str">
        <f t="shared" si="219"/>
        <v/>
      </c>
      <c r="AQ33" s="218" t="str">
        <f t="shared" si="219"/>
        <v/>
      </c>
      <c r="AR33" s="218" t="str">
        <f t="shared" si="219"/>
        <v/>
      </c>
      <c r="AS33" s="219" t="str">
        <f t="shared" si="219"/>
        <v/>
      </c>
      <c r="AT33" s="48">
        <f t="shared" si="136"/>
        <v>0</v>
      </c>
      <c r="AU33" s="216" t="str">
        <f t="shared" ref="AU33:BN33" si="220">IF(E33="LJ",E40,"")</f>
        <v/>
      </c>
      <c r="AV33" s="217" t="str">
        <f t="shared" si="220"/>
        <v/>
      </c>
      <c r="AW33" s="217" t="str">
        <f t="shared" si="220"/>
        <v/>
      </c>
      <c r="AX33" s="217" t="str">
        <f t="shared" si="220"/>
        <v/>
      </c>
      <c r="AY33" s="217" t="str">
        <f t="shared" si="220"/>
        <v/>
      </c>
      <c r="AZ33" s="217" t="str">
        <f t="shared" si="220"/>
        <v/>
      </c>
      <c r="BA33" s="217" t="str">
        <f t="shared" si="220"/>
        <v/>
      </c>
      <c r="BB33" s="217" t="str">
        <f t="shared" si="220"/>
        <v/>
      </c>
      <c r="BC33" s="217" t="str">
        <f t="shared" si="220"/>
        <v/>
      </c>
      <c r="BD33" s="217" t="str">
        <f t="shared" si="220"/>
        <v/>
      </c>
      <c r="BE33" s="217" t="str">
        <f t="shared" si="220"/>
        <v/>
      </c>
      <c r="BF33" s="217" t="str">
        <f t="shared" si="220"/>
        <v/>
      </c>
      <c r="BG33" s="217" t="str">
        <f t="shared" si="220"/>
        <v/>
      </c>
      <c r="BH33" s="217" t="str">
        <f t="shared" si="220"/>
        <v/>
      </c>
      <c r="BI33" s="217" t="str">
        <f t="shared" si="220"/>
        <v/>
      </c>
      <c r="BJ33" s="217" t="str">
        <f t="shared" si="220"/>
        <v/>
      </c>
      <c r="BK33" s="217" t="str">
        <f t="shared" si="220"/>
        <v/>
      </c>
      <c r="BL33" s="217" t="str">
        <f t="shared" si="220"/>
        <v/>
      </c>
      <c r="BM33" s="217" t="str">
        <f t="shared" si="220"/>
        <v/>
      </c>
      <c r="BN33" s="220" t="str">
        <f t="shared" si="220"/>
        <v/>
      </c>
      <c r="BO33" s="48">
        <f t="shared" si="138"/>
        <v>0</v>
      </c>
      <c r="BP33" s="216" t="str">
        <f t="shared" ref="BP33:CI33" si="221">IF(E33="B",E40,"")</f>
        <v/>
      </c>
      <c r="BQ33" s="217" t="str">
        <f t="shared" si="221"/>
        <v/>
      </c>
      <c r="BR33" s="217" t="str">
        <f t="shared" si="221"/>
        <v/>
      </c>
      <c r="BS33" s="217" t="str">
        <f t="shared" si="221"/>
        <v/>
      </c>
      <c r="BT33" s="217" t="str">
        <f t="shared" si="221"/>
        <v/>
      </c>
      <c r="BU33" s="217" t="str">
        <f t="shared" si="221"/>
        <v/>
      </c>
      <c r="BV33" s="217" t="str">
        <f t="shared" si="221"/>
        <v/>
      </c>
      <c r="BW33" s="217" t="str">
        <f t="shared" si="221"/>
        <v/>
      </c>
      <c r="BX33" s="217" t="str">
        <f t="shared" si="221"/>
        <v/>
      </c>
      <c r="BY33" s="217" t="str">
        <f t="shared" si="221"/>
        <v/>
      </c>
      <c r="BZ33" s="217" t="str">
        <f t="shared" si="221"/>
        <v/>
      </c>
      <c r="CA33" s="218" t="str">
        <f t="shared" si="221"/>
        <v/>
      </c>
      <c r="CB33" s="218" t="str">
        <f t="shared" si="221"/>
        <v/>
      </c>
      <c r="CC33" s="218" t="str">
        <f t="shared" si="221"/>
        <v/>
      </c>
      <c r="CD33" s="218" t="str">
        <f t="shared" si="221"/>
        <v/>
      </c>
      <c r="CE33" s="218" t="str">
        <f t="shared" si="221"/>
        <v/>
      </c>
      <c r="CF33" s="218" t="str">
        <f t="shared" si="221"/>
        <v/>
      </c>
      <c r="CG33" s="218" t="str">
        <f t="shared" si="221"/>
        <v/>
      </c>
      <c r="CH33" s="218" t="str">
        <f t="shared" si="221"/>
        <v/>
      </c>
      <c r="CI33" s="219" t="str">
        <f t="shared" si="221"/>
        <v/>
      </c>
      <c r="CJ33" s="48">
        <f t="shared" si="140"/>
        <v>0</v>
      </c>
      <c r="CK33" s="216" t="str">
        <f t="shared" ref="CK33:DD33" si="222">IF(E33="P",E40,"")</f>
        <v/>
      </c>
      <c r="CL33" s="217" t="str">
        <f t="shared" si="222"/>
        <v/>
      </c>
      <c r="CM33" s="217" t="str">
        <f t="shared" si="222"/>
        <v/>
      </c>
      <c r="CN33" s="217" t="str">
        <f t="shared" si="222"/>
        <v/>
      </c>
      <c r="CO33" s="217" t="str">
        <f t="shared" si="222"/>
        <v/>
      </c>
      <c r="CP33" s="217" t="str">
        <f t="shared" si="222"/>
        <v/>
      </c>
      <c r="CQ33" s="217" t="str">
        <f t="shared" si="222"/>
        <v/>
      </c>
      <c r="CR33" s="217" t="str">
        <f t="shared" si="222"/>
        <v/>
      </c>
      <c r="CS33" s="217" t="str">
        <f t="shared" si="222"/>
        <v/>
      </c>
      <c r="CT33" s="217" t="str">
        <f t="shared" si="222"/>
        <v/>
      </c>
      <c r="CU33" s="217" t="str">
        <f t="shared" si="222"/>
        <v/>
      </c>
      <c r="CV33" s="217" t="str">
        <f t="shared" si="222"/>
        <v/>
      </c>
      <c r="CW33" s="217" t="str">
        <f t="shared" si="222"/>
        <v/>
      </c>
      <c r="CX33" s="217" t="str">
        <f t="shared" si="222"/>
        <v/>
      </c>
      <c r="CY33" s="217" t="str">
        <f t="shared" si="222"/>
        <v/>
      </c>
      <c r="CZ33" s="217" t="str">
        <f t="shared" si="222"/>
        <v/>
      </c>
      <c r="DA33" s="217" t="str">
        <f t="shared" si="222"/>
        <v/>
      </c>
      <c r="DB33" s="217" t="str">
        <f t="shared" si="222"/>
        <v/>
      </c>
      <c r="DC33" s="217" t="str">
        <f t="shared" si="222"/>
        <v/>
      </c>
      <c r="DD33" s="219" t="str">
        <f t="shared" si="222"/>
        <v/>
      </c>
      <c r="DE33" s="48">
        <f t="shared" si="142"/>
        <v>0</v>
      </c>
      <c r="DG33" s="230">
        <f t="shared" si="143"/>
        <v>0</v>
      </c>
      <c r="DH33" s="237">
        <f t="shared" si="144"/>
        <v>0</v>
      </c>
      <c r="DI33" s="237">
        <f t="shared" si="145"/>
        <v>0</v>
      </c>
      <c r="DJ33" s="238">
        <f t="shared" si="146"/>
        <v>0</v>
      </c>
      <c r="DK33" s="239">
        <f>(SUM(DG33:DI33)/COUNT(E39:X39))</f>
        <v>0</v>
      </c>
      <c r="DL33" s="230">
        <f t="shared" si="147"/>
        <v>0</v>
      </c>
      <c r="DM33" s="240" t="e">
        <f t="shared" si="148"/>
        <v>#DIV/0!</v>
      </c>
      <c r="DN33" s="234">
        <f t="shared" si="149"/>
        <v>0</v>
      </c>
      <c r="DO33" s="241" t="e">
        <f t="shared" si="150"/>
        <v>#DIV/0!</v>
      </c>
      <c r="DP33" s="48">
        <f t="shared" si="151"/>
        <v>0</v>
      </c>
      <c r="DQ33" s="48">
        <f t="shared" si="152"/>
        <v>0</v>
      </c>
      <c r="DR33" s="48">
        <f t="shared" si="153"/>
        <v>0</v>
      </c>
      <c r="DS33" s="48" t="e">
        <f>SUM((DQ33/DJ33)-(D22))</f>
        <v>#DIV/0!</v>
      </c>
      <c r="DT33" s="48" t="e">
        <f>SUM((DR33/DJ33)-(D2))</f>
        <v>#DIV/0!</v>
      </c>
      <c r="DU33" s="236" t="e">
        <f t="shared" si="154"/>
        <v>#DIV/0!</v>
      </c>
      <c r="DW33" s="216" t="str">
        <f>IF(E33="J",SUM((E40)-(E20)),"")</f>
        <v/>
      </c>
      <c r="DX33" s="217" t="str">
        <f t="shared" ref="DX33:EP33" si="223">IF(F33="J",SUM((F40)-(F20)),"")</f>
        <v/>
      </c>
      <c r="DY33" s="217" t="str">
        <f t="shared" si="223"/>
        <v/>
      </c>
      <c r="DZ33" s="217" t="str">
        <f t="shared" si="223"/>
        <v/>
      </c>
      <c r="EA33" s="217" t="str">
        <f t="shared" si="223"/>
        <v/>
      </c>
      <c r="EB33" s="217" t="str">
        <f t="shared" si="223"/>
        <v/>
      </c>
      <c r="EC33" s="217" t="str">
        <f t="shared" si="223"/>
        <v/>
      </c>
      <c r="ED33" s="217" t="str">
        <f t="shared" si="223"/>
        <v/>
      </c>
      <c r="EE33" s="217" t="str">
        <f t="shared" si="223"/>
        <v/>
      </c>
      <c r="EF33" s="217" t="str">
        <f t="shared" si="223"/>
        <v/>
      </c>
      <c r="EG33" s="217" t="str">
        <f t="shared" si="223"/>
        <v/>
      </c>
      <c r="EH33" s="217" t="str">
        <f t="shared" si="223"/>
        <v/>
      </c>
      <c r="EI33" s="217" t="str">
        <f t="shared" si="223"/>
        <v/>
      </c>
      <c r="EJ33" s="217" t="str">
        <f t="shared" si="223"/>
        <v/>
      </c>
      <c r="EK33" s="217" t="str">
        <f t="shared" si="223"/>
        <v/>
      </c>
      <c r="EL33" s="217" t="str">
        <f t="shared" si="223"/>
        <v/>
      </c>
      <c r="EM33" s="217" t="str">
        <f t="shared" si="223"/>
        <v/>
      </c>
      <c r="EN33" s="217" t="str">
        <f t="shared" si="223"/>
        <v/>
      </c>
      <c r="EO33" s="217" t="str">
        <f t="shared" si="223"/>
        <v/>
      </c>
      <c r="EP33" s="220" t="str">
        <f t="shared" si="223"/>
        <v/>
      </c>
      <c r="EQ33" s="48">
        <f t="shared" si="156"/>
        <v>0</v>
      </c>
      <c r="ER33" s="216" t="str">
        <f>IF(E33="LJ",SUM((E40)-(E20)),"")</f>
        <v/>
      </c>
      <c r="ES33" s="217" t="str">
        <f t="shared" ref="ES33:FK33" si="224">IF(F33="LJ",SUM((F40)-(F20)),"")</f>
        <v/>
      </c>
      <c r="ET33" s="217" t="str">
        <f t="shared" si="224"/>
        <v/>
      </c>
      <c r="EU33" s="217" t="str">
        <f t="shared" si="224"/>
        <v/>
      </c>
      <c r="EV33" s="217" t="str">
        <f t="shared" si="224"/>
        <v/>
      </c>
      <c r="EW33" s="217" t="str">
        <f t="shared" si="224"/>
        <v/>
      </c>
      <c r="EX33" s="217" t="str">
        <f t="shared" si="224"/>
        <v/>
      </c>
      <c r="EY33" s="217" t="str">
        <f t="shared" si="224"/>
        <v/>
      </c>
      <c r="EZ33" s="217" t="str">
        <f t="shared" si="224"/>
        <v/>
      </c>
      <c r="FA33" s="217" t="str">
        <f t="shared" si="224"/>
        <v/>
      </c>
      <c r="FB33" s="217" t="str">
        <f t="shared" si="224"/>
        <v/>
      </c>
      <c r="FC33" s="217" t="str">
        <f t="shared" si="224"/>
        <v/>
      </c>
      <c r="FD33" s="217" t="str">
        <f t="shared" si="224"/>
        <v/>
      </c>
      <c r="FE33" s="217" t="str">
        <f t="shared" si="224"/>
        <v/>
      </c>
      <c r="FF33" s="217" t="str">
        <f t="shared" si="224"/>
        <v/>
      </c>
      <c r="FG33" s="217" t="str">
        <f t="shared" si="224"/>
        <v/>
      </c>
      <c r="FH33" s="217" t="str">
        <f t="shared" si="224"/>
        <v/>
      </c>
      <c r="FI33" s="217" t="str">
        <f t="shared" si="224"/>
        <v/>
      </c>
      <c r="FJ33" s="217" t="str">
        <f t="shared" si="224"/>
        <v/>
      </c>
      <c r="FK33" s="220" t="str">
        <f t="shared" si="224"/>
        <v/>
      </c>
      <c r="FL33" s="48">
        <f t="shared" si="158"/>
        <v>0</v>
      </c>
      <c r="FM33" s="216" t="str">
        <f t="shared" ref="FM33:GF33" si="225">IF(E33="B",E20,"")</f>
        <v/>
      </c>
      <c r="FN33" s="217" t="str">
        <f t="shared" si="225"/>
        <v/>
      </c>
      <c r="FO33" s="217" t="str">
        <f t="shared" si="225"/>
        <v/>
      </c>
      <c r="FP33" s="217" t="str">
        <f t="shared" si="225"/>
        <v/>
      </c>
      <c r="FQ33" s="217" t="str">
        <f t="shared" si="225"/>
        <v/>
      </c>
      <c r="FR33" s="217" t="str">
        <f t="shared" si="225"/>
        <v/>
      </c>
      <c r="FS33" s="217" t="str">
        <f t="shared" si="225"/>
        <v/>
      </c>
      <c r="FT33" s="217" t="str">
        <f t="shared" si="225"/>
        <v/>
      </c>
      <c r="FU33" s="217" t="str">
        <f t="shared" si="225"/>
        <v/>
      </c>
      <c r="FV33" s="217" t="str">
        <f t="shared" si="225"/>
        <v/>
      </c>
      <c r="FW33" s="217" t="str">
        <f t="shared" si="225"/>
        <v/>
      </c>
      <c r="FX33" s="218" t="str">
        <f t="shared" si="225"/>
        <v/>
      </c>
      <c r="FY33" s="218" t="str">
        <f t="shared" si="225"/>
        <v/>
      </c>
      <c r="FZ33" s="218" t="str">
        <f t="shared" si="225"/>
        <v/>
      </c>
      <c r="GA33" s="218" t="str">
        <f t="shared" si="225"/>
        <v/>
      </c>
      <c r="GB33" s="218" t="str">
        <f t="shared" si="225"/>
        <v/>
      </c>
      <c r="GC33" s="218" t="str">
        <f t="shared" si="225"/>
        <v/>
      </c>
      <c r="GD33" s="218" t="str">
        <f t="shared" si="225"/>
        <v/>
      </c>
      <c r="GE33" s="218" t="str">
        <f t="shared" si="225"/>
        <v/>
      </c>
      <c r="GF33" s="219" t="str">
        <f t="shared" si="225"/>
        <v/>
      </c>
      <c r="GG33" s="48">
        <f t="shared" si="160"/>
        <v>0</v>
      </c>
      <c r="GH33" s="216" t="str">
        <f t="shared" ref="GH33:HA33" si="226">IF(E33="P",E20,"")</f>
        <v/>
      </c>
      <c r="GI33" s="217" t="str">
        <f t="shared" si="226"/>
        <v/>
      </c>
      <c r="GJ33" s="217" t="str">
        <f t="shared" si="226"/>
        <v/>
      </c>
      <c r="GK33" s="217" t="str">
        <f t="shared" si="226"/>
        <v/>
      </c>
      <c r="GL33" s="217" t="str">
        <f t="shared" si="226"/>
        <v/>
      </c>
      <c r="GM33" s="217" t="str">
        <f t="shared" si="226"/>
        <v/>
      </c>
      <c r="GN33" s="217" t="str">
        <f t="shared" si="226"/>
        <v/>
      </c>
      <c r="GO33" s="217" t="str">
        <f t="shared" si="226"/>
        <v/>
      </c>
      <c r="GP33" s="217" t="str">
        <f t="shared" si="226"/>
        <v/>
      </c>
      <c r="GQ33" s="217" t="str">
        <f t="shared" si="226"/>
        <v/>
      </c>
      <c r="GR33" s="217" t="str">
        <f t="shared" si="226"/>
        <v/>
      </c>
      <c r="GS33" s="218" t="str">
        <f t="shared" si="226"/>
        <v/>
      </c>
      <c r="GT33" s="218" t="str">
        <f t="shared" si="226"/>
        <v/>
      </c>
      <c r="GU33" s="218" t="str">
        <f t="shared" si="226"/>
        <v/>
      </c>
      <c r="GV33" s="218" t="str">
        <f t="shared" si="226"/>
        <v/>
      </c>
      <c r="GW33" s="218" t="str">
        <f t="shared" si="226"/>
        <v/>
      </c>
      <c r="GX33" s="218" t="str">
        <f t="shared" si="226"/>
        <v/>
      </c>
      <c r="GY33" s="218" t="str">
        <f t="shared" si="226"/>
        <v/>
      </c>
      <c r="GZ33" s="218" t="str">
        <f t="shared" si="226"/>
        <v/>
      </c>
      <c r="HA33" s="219" t="str">
        <f t="shared" si="226"/>
        <v/>
      </c>
      <c r="HB33" s="48">
        <f t="shared" si="162"/>
        <v>0</v>
      </c>
    </row>
    <row r="34" spans="1:210" s="215" customFormat="1" ht="21.75" customHeight="1">
      <c r="A34" s="270">
        <f ca="1">('Game Summary'!B34)</f>
        <v>1337</v>
      </c>
      <c r="B34" s="289" t="str">
        <f ca="1">('Game Summary'!C34)</f>
        <v>Riot Nrrd</v>
      </c>
      <c r="C34" s="290"/>
      <c r="D34" s="291"/>
      <c r="E34" s="230"/>
      <c r="F34" s="218"/>
      <c r="G34" s="218"/>
      <c r="H34" s="218"/>
      <c r="I34" s="218"/>
      <c r="J34" s="218"/>
      <c r="K34" s="218"/>
      <c r="L34" s="218"/>
      <c r="M34" s="218"/>
      <c r="N34" s="218"/>
      <c r="O34" s="218"/>
      <c r="P34" s="218"/>
      <c r="Q34" s="231"/>
      <c r="R34" s="231"/>
      <c r="S34" s="231"/>
      <c r="T34" s="231"/>
      <c r="U34" s="231"/>
      <c r="V34" s="231"/>
      <c r="W34" s="231"/>
      <c r="X34" s="219"/>
      <c r="Z34" s="216" t="str">
        <f t="shared" ref="Z34:AS34" si="227">IF(E34="J",E40,"")</f>
        <v/>
      </c>
      <c r="AA34" s="217" t="str">
        <f t="shared" si="227"/>
        <v/>
      </c>
      <c r="AB34" s="217" t="str">
        <f t="shared" si="227"/>
        <v/>
      </c>
      <c r="AC34" s="217" t="str">
        <f t="shared" si="227"/>
        <v/>
      </c>
      <c r="AD34" s="217" t="str">
        <f t="shared" si="227"/>
        <v/>
      </c>
      <c r="AE34" s="217" t="str">
        <f t="shared" si="227"/>
        <v/>
      </c>
      <c r="AF34" s="217" t="str">
        <f t="shared" si="227"/>
        <v/>
      </c>
      <c r="AG34" s="217" t="str">
        <f t="shared" si="227"/>
        <v/>
      </c>
      <c r="AH34" s="217" t="str">
        <f t="shared" si="227"/>
        <v/>
      </c>
      <c r="AI34" s="217" t="str">
        <f t="shared" si="227"/>
        <v/>
      </c>
      <c r="AJ34" s="217" t="str">
        <f t="shared" si="227"/>
        <v/>
      </c>
      <c r="AK34" s="218" t="str">
        <f t="shared" si="227"/>
        <v/>
      </c>
      <c r="AL34" s="218" t="str">
        <f t="shared" si="227"/>
        <v/>
      </c>
      <c r="AM34" s="218" t="str">
        <f t="shared" si="227"/>
        <v/>
      </c>
      <c r="AN34" s="218" t="str">
        <f t="shared" si="227"/>
        <v/>
      </c>
      <c r="AO34" s="218" t="str">
        <f t="shared" si="227"/>
        <v/>
      </c>
      <c r="AP34" s="218" t="str">
        <f t="shared" si="227"/>
        <v/>
      </c>
      <c r="AQ34" s="218" t="str">
        <f t="shared" si="227"/>
        <v/>
      </c>
      <c r="AR34" s="218" t="str">
        <f t="shared" si="227"/>
        <v/>
      </c>
      <c r="AS34" s="219" t="str">
        <f t="shared" si="227"/>
        <v/>
      </c>
      <c r="AT34" s="48">
        <f t="shared" si="136"/>
        <v>0</v>
      </c>
      <c r="AU34" s="216" t="str">
        <f t="shared" ref="AU34:BN34" si="228">IF(E34="LJ",E40,"")</f>
        <v/>
      </c>
      <c r="AV34" s="217" t="str">
        <f t="shared" si="228"/>
        <v/>
      </c>
      <c r="AW34" s="217" t="str">
        <f t="shared" si="228"/>
        <v/>
      </c>
      <c r="AX34" s="217" t="str">
        <f t="shared" si="228"/>
        <v/>
      </c>
      <c r="AY34" s="217" t="str">
        <f t="shared" si="228"/>
        <v/>
      </c>
      <c r="AZ34" s="217" t="str">
        <f t="shared" si="228"/>
        <v/>
      </c>
      <c r="BA34" s="217" t="str">
        <f t="shared" si="228"/>
        <v/>
      </c>
      <c r="BB34" s="217" t="str">
        <f t="shared" si="228"/>
        <v/>
      </c>
      <c r="BC34" s="217" t="str">
        <f t="shared" si="228"/>
        <v/>
      </c>
      <c r="BD34" s="217" t="str">
        <f t="shared" si="228"/>
        <v/>
      </c>
      <c r="BE34" s="217" t="str">
        <f t="shared" si="228"/>
        <v/>
      </c>
      <c r="BF34" s="217" t="str">
        <f t="shared" si="228"/>
        <v/>
      </c>
      <c r="BG34" s="217" t="str">
        <f t="shared" si="228"/>
        <v/>
      </c>
      <c r="BH34" s="217" t="str">
        <f t="shared" si="228"/>
        <v/>
      </c>
      <c r="BI34" s="217" t="str">
        <f t="shared" si="228"/>
        <v/>
      </c>
      <c r="BJ34" s="217" t="str">
        <f t="shared" si="228"/>
        <v/>
      </c>
      <c r="BK34" s="217" t="str">
        <f t="shared" si="228"/>
        <v/>
      </c>
      <c r="BL34" s="217" t="str">
        <f t="shared" si="228"/>
        <v/>
      </c>
      <c r="BM34" s="217" t="str">
        <f t="shared" si="228"/>
        <v/>
      </c>
      <c r="BN34" s="220" t="str">
        <f t="shared" si="228"/>
        <v/>
      </c>
      <c r="BO34" s="48">
        <f t="shared" si="138"/>
        <v>0</v>
      </c>
      <c r="BP34" s="216" t="str">
        <f t="shared" ref="BP34:CI34" si="229">IF(E34="B",E40,"")</f>
        <v/>
      </c>
      <c r="BQ34" s="217" t="str">
        <f t="shared" si="229"/>
        <v/>
      </c>
      <c r="BR34" s="217" t="str">
        <f t="shared" si="229"/>
        <v/>
      </c>
      <c r="BS34" s="217" t="str">
        <f t="shared" si="229"/>
        <v/>
      </c>
      <c r="BT34" s="217" t="str">
        <f t="shared" si="229"/>
        <v/>
      </c>
      <c r="BU34" s="217" t="str">
        <f t="shared" si="229"/>
        <v/>
      </c>
      <c r="BV34" s="217" t="str">
        <f t="shared" si="229"/>
        <v/>
      </c>
      <c r="BW34" s="217" t="str">
        <f t="shared" si="229"/>
        <v/>
      </c>
      <c r="BX34" s="217" t="str">
        <f t="shared" si="229"/>
        <v/>
      </c>
      <c r="BY34" s="217" t="str">
        <f t="shared" si="229"/>
        <v/>
      </c>
      <c r="BZ34" s="217" t="str">
        <f t="shared" si="229"/>
        <v/>
      </c>
      <c r="CA34" s="218" t="str">
        <f t="shared" si="229"/>
        <v/>
      </c>
      <c r="CB34" s="218" t="str">
        <f t="shared" si="229"/>
        <v/>
      </c>
      <c r="CC34" s="218" t="str">
        <f t="shared" si="229"/>
        <v/>
      </c>
      <c r="CD34" s="218" t="str">
        <f t="shared" si="229"/>
        <v/>
      </c>
      <c r="CE34" s="218" t="str">
        <f t="shared" si="229"/>
        <v/>
      </c>
      <c r="CF34" s="218" t="str">
        <f t="shared" si="229"/>
        <v/>
      </c>
      <c r="CG34" s="218" t="str">
        <f t="shared" si="229"/>
        <v/>
      </c>
      <c r="CH34" s="218" t="str">
        <f t="shared" si="229"/>
        <v/>
      </c>
      <c r="CI34" s="219" t="str">
        <f t="shared" si="229"/>
        <v/>
      </c>
      <c r="CJ34" s="48">
        <f t="shared" si="140"/>
        <v>0</v>
      </c>
      <c r="CK34" s="216" t="str">
        <f t="shared" ref="CK34:DD34" si="230">IF(E34="P",E40,"")</f>
        <v/>
      </c>
      <c r="CL34" s="217" t="str">
        <f t="shared" si="230"/>
        <v/>
      </c>
      <c r="CM34" s="217" t="str">
        <f t="shared" si="230"/>
        <v/>
      </c>
      <c r="CN34" s="217" t="str">
        <f t="shared" si="230"/>
        <v/>
      </c>
      <c r="CO34" s="217" t="str">
        <f t="shared" si="230"/>
        <v/>
      </c>
      <c r="CP34" s="217" t="str">
        <f t="shared" si="230"/>
        <v/>
      </c>
      <c r="CQ34" s="217" t="str">
        <f t="shared" si="230"/>
        <v/>
      </c>
      <c r="CR34" s="217" t="str">
        <f t="shared" si="230"/>
        <v/>
      </c>
      <c r="CS34" s="217" t="str">
        <f t="shared" si="230"/>
        <v/>
      </c>
      <c r="CT34" s="217" t="str">
        <f t="shared" si="230"/>
        <v/>
      </c>
      <c r="CU34" s="217" t="str">
        <f t="shared" si="230"/>
        <v/>
      </c>
      <c r="CV34" s="217" t="str">
        <f t="shared" si="230"/>
        <v/>
      </c>
      <c r="CW34" s="217" t="str">
        <f t="shared" si="230"/>
        <v/>
      </c>
      <c r="CX34" s="217" t="str">
        <f t="shared" si="230"/>
        <v/>
      </c>
      <c r="CY34" s="217" t="str">
        <f t="shared" si="230"/>
        <v/>
      </c>
      <c r="CZ34" s="217" t="str">
        <f t="shared" si="230"/>
        <v/>
      </c>
      <c r="DA34" s="217" t="str">
        <f t="shared" si="230"/>
        <v/>
      </c>
      <c r="DB34" s="217" t="str">
        <f t="shared" si="230"/>
        <v/>
      </c>
      <c r="DC34" s="217" t="str">
        <f t="shared" si="230"/>
        <v/>
      </c>
      <c r="DD34" s="219" t="str">
        <f t="shared" si="230"/>
        <v/>
      </c>
      <c r="DE34" s="48">
        <f t="shared" si="142"/>
        <v>0</v>
      </c>
      <c r="DG34" s="230">
        <f t="shared" si="143"/>
        <v>0</v>
      </c>
      <c r="DH34" s="237">
        <f t="shared" si="144"/>
        <v>0</v>
      </c>
      <c r="DI34" s="237">
        <f t="shared" si="145"/>
        <v>0</v>
      </c>
      <c r="DJ34" s="238">
        <f t="shared" si="146"/>
        <v>0</v>
      </c>
      <c r="DK34" s="239">
        <f>(SUM(DG34:DI34)/COUNT(E39:X39))</f>
        <v>0</v>
      </c>
      <c r="DL34" s="230">
        <f t="shared" si="147"/>
        <v>0</v>
      </c>
      <c r="DM34" s="240" t="e">
        <f t="shared" si="148"/>
        <v>#DIV/0!</v>
      </c>
      <c r="DN34" s="242">
        <f t="shared" si="149"/>
        <v>0</v>
      </c>
      <c r="DO34" s="241" t="e">
        <f t="shared" si="150"/>
        <v>#DIV/0!</v>
      </c>
      <c r="DP34" s="48">
        <f t="shared" si="151"/>
        <v>0</v>
      </c>
      <c r="DQ34" s="48">
        <f t="shared" si="152"/>
        <v>0</v>
      </c>
      <c r="DR34" s="48">
        <f t="shared" si="153"/>
        <v>0</v>
      </c>
      <c r="DS34" s="48" t="e">
        <f>SUM((DQ34/DJ34)-(D22))</f>
        <v>#DIV/0!</v>
      </c>
      <c r="DT34" s="48" t="e">
        <f>SUM((DR34/DJ34)-(D2))</f>
        <v>#DIV/0!</v>
      </c>
      <c r="DU34" s="236" t="e">
        <f t="shared" si="154"/>
        <v>#DIV/0!</v>
      </c>
      <c r="DW34" s="216" t="str">
        <f>IF(E34="J",SUM((E40)-(E20)),"")</f>
        <v/>
      </c>
      <c r="DX34" s="217" t="str">
        <f t="shared" ref="DX34:EP34" si="231">IF(F34="J",SUM((F40)-(F20)),"")</f>
        <v/>
      </c>
      <c r="DY34" s="217" t="str">
        <f t="shared" si="231"/>
        <v/>
      </c>
      <c r="DZ34" s="217" t="str">
        <f t="shared" si="231"/>
        <v/>
      </c>
      <c r="EA34" s="217" t="str">
        <f t="shared" si="231"/>
        <v/>
      </c>
      <c r="EB34" s="217" t="str">
        <f t="shared" si="231"/>
        <v/>
      </c>
      <c r="EC34" s="217" t="str">
        <f t="shared" si="231"/>
        <v/>
      </c>
      <c r="ED34" s="217" t="str">
        <f t="shared" si="231"/>
        <v/>
      </c>
      <c r="EE34" s="217" t="str">
        <f t="shared" si="231"/>
        <v/>
      </c>
      <c r="EF34" s="217" t="str">
        <f t="shared" si="231"/>
        <v/>
      </c>
      <c r="EG34" s="217" t="str">
        <f t="shared" si="231"/>
        <v/>
      </c>
      <c r="EH34" s="217" t="str">
        <f t="shared" si="231"/>
        <v/>
      </c>
      <c r="EI34" s="217" t="str">
        <f t="shared" si="231"/>
        <v/>
      </c>
      <c r="EJ34" s="217" t="str">
        <f t="shared" si="231"/>
        <v/>
      </c>
      <c r="EK34" s="217" t="str">
        <f t="shared" si="231"/>
        <v/>
      </c>
      <c r="EL34" s="217" t="str">
        <f t="shared" si="231"/>
        <v/>
      </c>
      <c r="EM34" s="217" t="str">
        <f t="shared" si="231"/>
        <v/>
      </c>
      <c r="EN34" s="217" t="str">
        <f t="shared" si="231"/>
        <v/>
      </c>
      <c r="EO34" s="217" t="str">
        <f t="shared" si="231"/>
        <v/>
      </c>
      <c r="EP34" s="220" t="str">
        <f t="shared" si="231"/>
        <v/>
      </c>
      <c r="EQ34" s="48">
        <f t="shared" si="156"/>
        <v>0</v>
      </c>
      <c r="ER34" s="216" t="str">
        <f>IF(E34="LJ",SUM((E40)-(E20)),"")</f>
        <v/>
      </c>
      <c r="ES34" s="217" t="str">
        <f t="shared" ref="ES34:FK34" si="232">IF(F34="LJ",SUM((F40)-(F20)),"")</f>
        <v/>
      </c>
      <c r="ET34" s="217" t="str">
        <f t="shared" si="232"/>
        <v/>
      </c>
      <c r="EU34" s="217" t="str">
        <f t="shared" si="232"/>
        <v/>
      </c>
      <c r="EV34" s="217" t="str">
        <f t="shared" si="232"/>
        <v/>
      </c>
      <c r="EW34" s="217" t="str">
        <f t="shared" si="232"/>
        <v/>
      </c>
      <c r="EX34" s="217" t="str">
        <f t="shared" si="232"/>
        <v/>
      </c>
      <c r="EY34" s="217" t="str">
        <f t="shared" si="232"/>
        <v/>
      </c>
      <c r="EZ34" s="217" t="str">
        <f t="shared" si="232"/>
        <v/>
      </c>
      <c r="FA34" s="217" t="str">
        <f t="shared" si="232"/>
        <v/>
      </c>
      <c r="FB34" s="217" t="str">
        <f t="shared" si="232"/>
        <v/>
      </c>
      <c r="FC34" s="217" t="str">
        <f t="shared" si="232"/>
        <v/>
      </c>
      <c r="FD34" s="217" t="str">
        <f t="shared" si="232"/>
        <v/>
      </c>
      <c r="FE34" s="217" t="str">
        <f t="shared" si="232"/>
        <v/>
      </c>
      <c r="FF34" s="217" t="str">
        <f t="shared" si="232"/>
        <v/>
      </c>
      <c r="FG34" s="217" t="str">
        <f t="shared" si="232"/>
        <v/>
      </c>
      <c r="FH34" s="217" t="str">
        <f t="shared" si="232"/>
        <v/>
      </c>
      <c r="FI34" s="217" t="str">
        <f t="shared" si="232"/>
        <v/>
      </c>
      <c r="FJ34" s="217" t="str">
        <f t="shared" si="232"/>
        <v/>
      </c>
      <c r="FK34" s="220" t="str">
        <f t="shared" si="232"/>
        <v/>
      </c>
      <c r="FL34" s="48">
        <f t="shared" si="158"/>
        <v>0</v>
      </c>
      <c r="FM34" s="216" t="str">
        <f t="shared" ref="FM34:GF34" si="233">IF(E34="B",E20,"")</f>
        <v/>
      </c>
      <c r="FN34" s="217" t="str">
        <f t="shared" si="233"/>
        <v/>
      </c>
      <c r="FO34" s="217" t="str">
        <f t="shared" si="233"/>
        <v/>
      </c>
      <c r="FP34" s="217" t="str">
        <f t="shared" si="233"/>
        <v/>
      </c>
      <c r="FQ34" s="217" t="str">
        <f t="shared" si="233"/>
        <v/>
      </c>
      <c r="FR34" s="217" t="str">
        <f t="shared" si="233"/>
        <v/>
      </c>
      <c r="FS34" s="217" t="str">
        <f t="shared" si="233"/>
        <v/>
      </c>
      <c r="FT34" s="217" t="str">
        <f t="shared" si="233"/>
        <v/>
      </c>
      <c r="FU34" s="217" t="str">
        <f t="shared" si="233"/>
        <v/>
      </c>
      <c r="FV34" s="217" t="str">
        <f t="shared" si="233"/>
        <v/>
      </c>
      <c r="FW34" s="217" t="str">
        <f t="shared" si="233"/>
        <v/>
      </c>
      <c r="FX34" s="218" t="str">
        <f t="shared" si="233"/>
        <v/>
      </c>
      <c r="FY34" s="218" t="str">
        <f t="shared" si="233"/>
        <v/>
      </c>
      <c r="FZ34" s="218" t="str">
        <f t="shared" si="233"/>
        <v/>
      </c>
      <c r="GA34" s="218" t="str">
        <f t="shared" si="233"/>
        <v/>
      </c>
      <c r="GB34" s="218" t="str">
        <f t="shared" si="233"/>
        <v/>
      </c>
      <c r="GC34" s="218" t="str">
        <f t="shared" si="233"/>
        <v/>
      </c>
      <c r="GD34" s="218" t="str">
        <f t="shared" si="233"/>
        <v/>
      </c>
      <c r="GE34" s="218" t="str">
        <f t="shared" si="233"/>
        <v/>
      </c>
      <c r="GF34" s="219" t="str">
        <f t="shared" si="233"/>
        <v/>
      </c>
      <c r="GG34" s="48">
        <f t="shared" si="160"/>
        <v>0</v>
      </c>
      <c r="GH34" s="216" t="str">
        <f t="shared" ref="GH34:HA34" si="234">IF(E34="P",E20,"")</f>
        <v/>
      </c>
      <c r="GI34" s="217" t="str">
        <f t="shared" si="234"/>
        <v/>
      </c>
      <c r="GJ34" s="217" t="str">
        <f t="shared" si="234"/>
        <v/>
      </c>
      <c r="GK34" s="217" t="str">
        <f t="shared" si="234"/>
        <v/>
      </c>
      <c r="GL34" s="217" t="str">
        <f t="shared" si="234"/>
        <v/>
      </c>
      <c r="GM34" s="217" t="str">
        <f t="shared" si="234"/>
        <v/>
      </c>
      <c r="GN34" s="217" t="str">
        <f t="shared" si="234"/>
        <v/>
      </c>
      <c r="GO34" s="217" t="str">
        <f t="shared" si="234"/>
        <v/>
      </c>
      <c r="GP34" s="217" t="str">
        <f t="shared" si="234"/>
        <v/>
      </c>
      <c r="GQ34" s="217" t="str">
        <f t="shared" si="234"/>
        <v/>
      </c>
      <c r="GR34" s="217" t="str">
        <f t="shared" si="234"/>
        <v/>
      </c>
      <c r="GS34" s="218" t="str">
        <f t="shared" si="234"/>
        <v/>
      </c>
      <c r="GT34" s="218" t="str">
        <f t="shared" si="234"/>
        <v/>
      </c>
      <c r="GU34" s="218" t="str">
        <f t="shared" si="234"/>
        <v/>
      </c>
      <c r="GV34" s="218" t="str">
        <f t="shared" si="234"/>
        <v/>
      </c>
      <c r="GW34" s="218" t="str">
        <f t="shared" si="234"/>
        <v/>
      </c>
      <c r="GX34" s="218" t="str">
        <f t="shared" si="234"/>
        <v/>
      </c>
      <c r="GY34" s="218" t="str">
        <f t="shared" si="234"/>
        <v/>
      </c>
      <c r="GZ34" s="218" t="str">
        <f t="shared" si="234"/>
        <v/>
      </c>
      <c r="HA34" s="219" t="str">
        <f t="shared" si="234"/>
        <v/>
      </c>
      <c r="HB34" s="48">
        <f t="shared" si="162"/>
        <v>0</v>
      </c>
    </row>
    <row r="35" spans="1:210" s="215" customFormat="1" ht="21.75" customHeight="1">
      <c r="A35" s="270">
        <f ca="1">('Game Summary'!B35)</f>
        <v>39671</v>
      </c>
      <c r="B35" s="289" t="str">
        <f ca="1">('Game Summary'!C35)</f>
        <v>Cannibal Queen</v>
      </c>
      <c r="C35" s="290"/>
      <c r="D35" s="291"/>
      <c r="E35" s="230"/>
      <c r="F35" s="218"/>
      <c r="G35" s="218"/>
      <c r="H35" s="218"/>
      <c r="I35" s="218"/>
      <c r="J35" s="218"/>
      <c r="K35" s="218"/>
      <c r="L35" s="218"/>
      <c r="M35" s="218"/>
      <c r="N35" s="218"/>
      <c r="O35" s="218"/>
      <c r="P35" s="218"/>
      <c r="Q35" s="231"/>
      <c r="R35" s="231"/>
      <c r="S35" s="231"/>
      <c r="T35" s="231"/>
      <c r="U35" s="231"/>
      <c r="V35" s="231"/>
      <c r="W35" s="231"/>
      <c r="X35" s="219"/>
      <c r="Z35" s="216" t="str">
        <f t="shared" ref="Z35:AS35" si="235">IF(E35="J",E40,"")</f>
        <v/>
      </c>
      <c r="AA35" s="217" t="str">
        <f t="shared" si="235"/>
        <v/>
      </c>
      <c r="AB35" s="217" t="str">
        <f t="shared" si="235"/>
        <v/>
      </c>
      <c r="AC35" s="217" t="str">
        <f t="shared" si="235"/>
        <v/>
      </c>
      <c r="AD35" s="217" t="str">
        <f t="shared" si="235"/>
        <v/>
      </c>
      <c r="AE35" s="217" t="str">
        <f t="shared" si="235"/>
        <v/>
      </c>
      <c r="AF35" s="217" t="str">
        <f t="shared" si="235"/>
        <v/>
      </c>
      <c r="AG35" s="217" t="str">
        <f t="shared" si="235"/>
        <v/>
      </c>
      <c r="AH35" s="217" t="str">
        <f t="shared" si="235"/>
        <v/>
      </c>
      <c r="AI35" s="217" t="str">
        <f t="shared" si="235"/>
        <v/>
      </c>
      <c r="AJ35" s="217" t="str">
        <f t="shared" si="235"/>
        <v/>
      </c>
      <c r="AK35" s="218" t="str">
        <f t="shared" si="235"/>
        <v/>
      </c>
      <c r="AL35" s="218" t="str">
        <f t="shared" si="235"/>
        <v/>
      </c>
      <c r="AM35" s="218" t="str">
        <f t="shared" si="235"/>
        <v/>
      </c>
      <c r="AN35" s="218" t="str">
        <f t="shared" si="235"/>
        <v/>
      </c>
      <c r="AO35" s="218" t="str">
        <f t="shared" si="235"/>
        <v/>
      </c>
      <c r="AP35" s="218" t="str">
        <f t="shared" si="235"/>
        <v/>
      </c>
      <c r="AQ35" s="218" t="str">
        <f t="shared" si="235"/>
        <v/>
      </c>
      <c r="AR35" s="218" t="str">
        <f t="shared" si="235"/>
        <v/>
      </c>
      <c r="AS35" s="219" t="str">
        <f t="shared" si="235"/>
        <v/>
      </c>
      <c r="AT35" s="48">
        <f t="shared" si="136"/>
        <v>0</v>
      </c>
      <c r="AU35" s="216" t="str">
        <f t="shared" ref="AU35:BN35" si="236">IF(E35="LJ",E40,"")</f>
        <v/>
      </c>
      <c r="AV35" s="217" t="str">
        <f t="shared" si="236"/>
        <v/>
      </c>
      <c r="AW35" s="217" t="str">
        <f t="shared" si="236"/>
        <v/>
      </c>
      <c r="AX35" s="217" t="str">
        <f t="shared" si="236"/>
        <v/>
      </c>
      <c r="AY35" s="217" t="str">
        <f t="shared" si="236"/>
        <v/>
      </c>
      <c r="AZ35" s="217" t="str">
        <f t="shared" si="236"/>
        <v/>
      </c>
      <c r="BA35" s="217" t="str">
        <f t="shared" si="236"/>
        <v/>
      </c>
      <c r="BB35" s="217" t="str">
        <f t="shared" si="236"/>
        <v/>
      </c>
      <c r="BC35" s="217" t="str">
        <f t="shared" si="236"/>
        <v/>
      </c>
      <c r="BD35" s="217" t="str">
        <f t="shared" si="236"/>
        <v/>
      </c>
      <c r="BE35" s="217" t="str">
        <f t="shared" si="236"/>
        <v/>
      </c>
      <c r="BF35" s="217" t="str">
        <f t="shared" si="236"/>
        <v/>
      </c>
      <c r="BG35" s="217" t="str">
        <f t="shared" si="236"/>
        <v/>
      </c>
      <c r="BH35" s="217" t="str">
        <f t="shared" si="236"/>
        <v/>
      </c>
      <c r="BI35" s="217" t="str">
        <f t="shared" si="236"/>
        <v/>
      </c>
      <c r="BJ35" s="217" t="str">
        <f t="shared" si="236"/>
        <v/>
      </c>
      <c r="BK35" s="217" t="str">
        <f t="shared" si="236"/>
        <v/>
      </c>
      <c r="BL35" s="217" t="str">
        <f t="shared" si="236"/>
        <v/>
      </c>
      <c r="BM35" s="217" t="str">
        <f t="shared" si="236"/>
        <v/>
      </c>
      <c r="BN35" s="220" t="str">
        <f t="shared" si="236"/>
        <v/>
      </c>
      <c r="BO35" s="48">
        <f t="shared" si="138"/>
        <v>0</v>
      </c>
      <c r="BP35" s="216" t="str">
        <f t="shared" ref="BP35:CI35" si="237">IF(E35="B",E40,"")</f>
        <v/>
      </c>
      <c r="BQ35" s="217" t="str">
        <f t="shared" si="237"/>
        <v/>
      </c>
      <c r="BR35" s="217" t="str">
        <f t="shared" si="237"/>
        <v/>
      </c>
      <c r="BS35" s="217" t="str">
        <f t="shared" si="237"/>
        <v/>
      </c>
      <c r="BT35" s="217" t="str">
        <f t="shared" si="237"/>
        <v/>
      </c>
      <c r="BU35" s="217" t="str">
        <f t="shared" si="237"/>
        <v/>
      </c>
      <c r="BV35" s="217" t="str">
        <f t="shared" si="237"/>
        <v/>
      </c>
      <c r="BW35" s="217" t="str">
        <f t="shared" si="237"/>
        <v/>
      </c>
      <c r="BX35" s="217" t="str">
        <f t="shared" si="237"/>
        <v/>
      </c>
      <c r="BY35" s="217" t="str">
        <f t="shared" si="237"/>
        <v/>
      </c>
      <c r="BZ35" s="217" t="str">
        <f t="shared" si="237"/>
        <v/>
      </c>
      <c r="CA35" s="218" t="str">
        <f t="shared" si="237"/>
        <v/>
      </c>
      <c r="CB35" s="218" t="str">
        <f t="shared" si="237"/>
        <v/>
      </c>
      <c r="CC35" s="218" t="str">
        <f t="shared" si="237"/>
        <v/>
      </c>
      <c r="CD35" s="218" t="str">
        <f t="shared" si="237"/>
        <v/>
      </c>
      <c r="CE35" s="218" t="str">
        <f t="shared" si="237"/>
        <v/>
      </c>
      <c r="CF35" s="218" t="str">
        <f t="shared" si="237"/>
        <v/>
      </c>
      <c r="CG35" s="218" t="str">
        <f t="shared" si="237"/>
        <v/>
      </c>
      <c r="CH35" s="218" t="str">
        <f t="shared" si="237"/>
        <v/>
      </c>
      <c r="CI35" s="219" t="str">
        <f t="shared" si="237"/>
        <v/>
      </c>
      <c r="CJ35" s="48">
        <f t="shared" si="140"/>
        <v>0</v>
      </c>
      <c r="CK35" s="216" t="str">
        <f t="shared" ref="CK35:DD35" si="238">IF(E35="P",E40,"")</f>
        <v/>
      </c>
      <c r="CL35" s="217" t="str">
        <f t="shared" si="238"/>
        <v/>
      </c>
      <c r="CM35" s="217" t="str">
        <f t="shared" si="238"/>
        <v/>
      </c>
      <c r="CN35" s="217" t="str">
        <f t="shared" si="238"/>
        <v/>
      </c>
      <c r="CO35" s="217" t="str">
        <f t="shared" si="238"/>
        <v/>
      </c>
      <c r="CP35" s="217" t="str">
        <f t="shared" si="238"/>
        <v/>
      </c>
      <c r="CQ35" s="217" t="str">
        <f t="shared" si="238"/>
        <v/>
      </c>
      <c r="CR35" s="217" t="str">
        <f t="shared" si="238"/>
        <v/>
      </c>
      <c r="CS35" s="217" t="str">
        <f t="shared" si="238"/>
        <v/>
      </c>
      <c r="CT35" s="217" t="str">
        <f t="shared" si="238"/>
        <v/>
      </c>
      <c r="CU35" s="217" t="str">
        <f t="shared" si="238"/>
        <v/>
      </c>
      <c r="CV35" s="217" t="str">
        <f t="shared" si="238"/>
        <v/>
      </c>
      <c r="CW35" s="217" t="str">
        <f t="shared" si="238"/>
        <v/>
      </c>
      <c r="CX35" s="217" t="str">
        <f t="shared" si="238"/>
        <v/>
      </c>
      <c r="CY35" s="217" t="str">
        <f t="shared" si="238"/>
        <v/>
      </c>
      <c r="CZ35" s="217" t="str">
        <f t="shared" si="238"/>
        <v/>
      </c>
      <c r="DA35" s="217" t="str">
        <f t="shared" si="238"/>
        <v/>
      </c>
      <c r="DB35" s="217" t="str">
        <f t="shared" si="238"/>
        <v/>
      </c>
      <c r="DC35" s="217" t="str">
        <f t="shared" si="238"/>
        <v/>
      </c>
      <c r="DD35" s="219" t="str">
        <f t="shared" si="238"/>
        <v/>
      </c>
      <c r="DE35" s="48">
        <f t="shared" si="142"/>
        <v>0</v>
      </c>
      <c r="DG35" s="230">
        <f t="shared" si="143"/>
        <v>0</v>
      </c>
      <c r="DH35" s="218">
        <f t="shared" si="144"/>
        <v>0</v>
      </c>
      <c r="DI35" s="218">
        <f t="shared" si="145"/>
        <v>0</v>
      </c>
      <c r="DJ35" s="231">
        <f t="shared" si="146"/>
        <v>0</v>
      </c>
      <c r="DK35" s="232">
        <f>(SUM(DG35:DI35)/COUNT(E39:X39))</f>
        <v>0</v>
      </c>
      <c r="DL35" s="230">
        <f t="shared" si="147"/>
        <v>0</v>
      </c>
      <c r="DM35" s="233" t="e">
        <f t="shared" si="148"/>
        <v>#DIV/0!</v>
      </c>
      <c r="DN35" s="234">
        <f t="shared" si="149"/>
        <v>0</v>
      </c>
      <c r="DO35" s="235" t="e">
        <f t="shared" si="150"/>
        <v>#DIV/0!</v>
      </c>
      <c r="DP35" s="48">
        <f t="shared" si="151"/>
        <v>0</v>
      </c>
      <c r="DQ35" s="48">
        <f t="shared" si="152"/>
        <v>0</v>
      </c>
      <c r="DR35" s="48">
        <f t="shared" si="153"/>
        <v>0</v>
      </c>
      <c r="DS35" s="48" t="e">
        <f>SUM((DQ35/DJ35)-(D22))</f>
        <v>#DIV/0!</v>
      </c>
      <c r="DT35" s="48" t="e">
        <f>SUM((DR35/DJ35)-(D2))</f>
        <v>#DIV/0!</v>
      </c>
      <c r="DU35" s="236" t="e">
        <f t="shared" si="154"/>
        <v>#DIV/0!</v>
      </c>
      <c r="DW35" s="216" t="str">
        <f>IF(E35="J",SUM((E40)-(E20)),"")</f>
        <v/>
      </c>
      <c r="DX35" s="217" t="str">
        <f t="shared" ref="DX35:EP35" si="239">IF(F35="J",SUM((F40)-(F20)),"")</f>
        <v/>
      </c>
      <c r="DY35" s="217" t="str">
        <f t="shared" si="239"/>
        <v/>
      </c>
      <c r="DZ35" s="217" t="str">
        <f t="shared" si="239"/>
        <v/>
      </c>
      <c r="EA35" s="217" t="str">
        <f t="shared" si="239"/>
        <v/>
      </c>
      <c r="EB35" s="217" t="str">
        <f t="shared" si="239"/>
        <v/>
      </c>
      <c r="EC35" s="217" t="str">
        <f t="shared" si="239"/>
        <v/>
      </c>
      <c r="ED35" s="217" t="str">
        <f t="shared" si="239"/>
        <v/>
      </c>
      <c r="EE35" s="217" t="str">
        <f t="shared" si="239"/>
        <v/>
      </c>
      <c r="EF35" s="217" t="str">
        <f t="shared" si="239"/>
        <v/>
      </c>
      <c r="EG35" s="217" t="str">
        <f t="shared" si="239"/>
        <v/>
      </c>
      <c r="EH35" s="217" t="str">
        <f t="shared" si="239"/>
        <v/>
      </c>
      <c r="EI35" s="217" t="str">
        <f t="shared" si="239"/>
        <v/>
      </c>
      <c r="EJ35" s="217" t="str">
        <f t="shared" si="239"/>
        <v/>
      </c>
      <c r="EK35" s="217" t="str">
        <f t="shared" si="239"/>
        <v/>
      </c>
      <c r="EL35" s="217" t="str">
        <f t="shared" si="239"/>
        <v/>
      </c>
      <c r="EM35" s="217" t="str">
        <f t="shared" si="239"/>
        <v/>
      </c>
      <c r="EN35" s="217" t="str">
        <f t="shared" si="239"/>
        <v/>
      </c>
      <c r="EO35" s="217" t="str">
        <f t="shared" si="239"/>
        <v/>
      </c>
      <c r="EP35" s="220" t="str">
        <f t="shared" si="239"/>
        <v/>
      </c>
      <c r="EQ35" s="48">
        <f t="shared" si="156"/>
        <v>0</v>
      </c>
      <c r="ER35" s="216" t="str">
        <f>IF(E35="LJ",SUM((E40)-(E20)),"")</f>
        <v/>
      </c>
      <c r="ES35" s="217" t="str">
        <f t="shared" ref="ES35:FK35" si="240">IF(F35="LJ",SUM((F40)-(F20)),"")</f>
        <v/>
      </c>
      <c r="ET35" s="217" t="str">
        <f t="shared" si="240"/>
        <v/>
      </c>
      <c r="EU35" s="217" t="str">
        <f t="shared" si="240"/>
        <v/>
      </c>
      <c r="EV35" s="217" t="str">
        <f t="shared" si="240"/>
        <v/>
      </c>
      <c r="EW35" s="217" t="str">
        <f t="shared" si="240"/>
        <v/>
      </c>
      <c r="EX35" s="217" t="str">
        <f t="shared" si="240"/>
        <v/>
      </c>
      <c r="EY35" s="217" t="str">
        <f t="shared" si="240"/>
        <v/>
      </c>
      <c r="EZ35" s="217" t="str">
        <f t="shared" si="240"/>
        <v/>
      </c>
      <c r="FA35" s="217" t="str">
        <f t="shared" si="240"/>
        <v/>
      </c>
      <c r="FB35" s="217" t="str">
        <f t="shared" si="240"/>
        <v/>
      </c>
      <c r="FC35" s="217" t="str">
        <f t="shared" si="240"/>
        <v/>
      </c>
      <c r="FD35" s="217" t="str">
        <f t="shared" si="240"/>
        <v/>
      </c>
      <c r="FE35" s="217" t="str">
        <f t="shared" si="240"/>
        <v/>
      </c>
      <c r="FF35" s="217" t="str">
        <f t="shared" si="240"/>
        <v/>
      </c>
      <c r="FG35" s="217" t="str">
        <f t="shared" si="240"/>
        <v/>
      </c>
      <c r="FH35" s="217" t="str">
        <f t="shared" si="240"/>
        <v/>
      </c>
      <c r="FI35" s="217" t="str">
        <f t="shared" si="240"/>
        <v/>
      </c>
      <c r="FJ35" s="217" t="str">
        <f t="shared" si="240"/>
        <v/>
      </c>
      <c r="FK35" s="220" t="str">
        <f t="shared" si="240"/>
        <v/>
      </c>
      <c r="FL35" s="48">
        <f t="shared" si="158"/>
        <v>0</v>
      </c>
      <c r="FM35" s="216" t="str">
        <f t="shared" ref="FM35:GF35" si="241">IF(E35="B",E20,"")</f>
        <v/>
      </c>
      <c r="FN35" s="217" t="str">
        <f t="shared" si="241"/>
        <v/>
      </c>
      <c r="FO35" s="217" t="str">
        <f t="shared" si="241"/>
        <v/>
      </c>
      <c r="FP35" s="217" t="str">
        <f t="shared" si="241"/>
        <v/>
      </c>
      <c r="FQ35" s="217" t="str">
        <f t="shared" si="241"/>
        <v/>
      </c>
      <c r="FR35" s="217" t="str">
        <f t="shared" si="241"/>
        <v/>
      </c>
      <c r="FS35" s="217" t="str">
        <f t="shared" si="241"/>
        <v/>
      </c>
      <c r="FT35" s="217" t="str">
        <f t="shared" si="241"/>
        <v/>
      </c>
      <c r="FU35" s="217" t="str">
        <f t="shared" si="241"/>
        <v/>
      </c>
      <c r="FV35" s="217" t="str">
        <f t="shared" si="241"/>
        <v/>
      </c>
      <c r="FW35" s="217" t="str">
        <f t="shared" si="241"/>
        <v/>
      </c>
      <c r="FX35" s="218" t="str">
        <f t="shared" si="241"/>
        <v/>
      </c>
      <c r="FY35" s="218" t="str">
        <f t="shared" si="241"/>
        <v/>
      </c>
      <c r="FZ35" s="218" t="str">
        <f t="shared" si="241"/>
        <v/>
      </c>
      <c r="GA35" s="218" t="str">
        <f t="shared" si="241"/>
        <v/>
      </c>
      <c r="GB35" s="218" t="str">
        <f t="shared" si="241"/>
        <v/>
      </c>
      <c r="GC35" s="218" t="str">
        <f t="shared" si="241"/>
        <v/>
      </c>
      <c r="GD35" s="218" t="str">
        <f t="shared" si="241"/>
        <v/>
      </c>
      <c r="GE35" s="218" t="str">
        <f t="shared" si="241"/>
        <v/>
      </c>
      <c r="GF35" s="219" t="str">
        <f t="shared" si="241"/>
        <v/>
      </c>
      <c r="GG35" s="48">
        <f t="shared" si="160"/>
        <v>0</v>
      </c>
      <c r="GH35" s="216" t="str">
        <f t="shared" ref="GH35:HA35" si="242">IF(E35="P",E20,"")</f>
        <v/>
      </c>
      <c r="GI35" s="217" t="str">
        <f t="shared" si="242"/>
        <v/>
      </c>
      <c r="GJ35" s="217" t="str">
        <f t="shared" si="242"/>
        <v/>
      </c>
      <c r="GK35" s="217" t="str">
        <f t="shared" si="242"/>
        <v/>
      </c>
      <c r="GL35" s="217" t="str">
        <f t="shared" si="242"/>
        <v/>
      </c>
      <c r="GM35" s="217" t="str">
        <f t="shared" si="242"/>
        <v/>
      </c>
      <c r="GN35" s="217" t="str">
        <f t="shared" si="242"/>
        <v/>
      </c>
      <c r="GO35" s="217" t="str">
        <f t="shared" si="242"/>
        <v/>
      </c>
      <c r="GP35" s="217" t="str">
        <f t="shared" si="242"/>
        <v/>
      </c>
      <c r="GQ35" s="217" t="str">
        <f t="shared" si="242"/>
        <v/>
      </c>
      <c r="GR35" s="217" t="str">
        <f t="shared" si="242"/>
        <v/>
      </c>
      <c r="GS35" s="218" t="str">
        <f t="shared" si="242"/>
        <v/>
      </c>
      <c r="GT35" s="218" t="str">
        <f t="shared" si="242"/>
        <v/>
      </c>
      <c r="GU35" s="218" t="str">
        <f t="shared" si="242"/>
        <v/>
      </c>
      <c r="GV35" s="218" t="str">
        <f t="shared" si="242"/>
        <v/>
      </c>
      <c r="GW35" s="218" t="str">
        <f t="shared" si="242"/>
        <v/>
      </c>
      <c r="GX35" s="218" t="str">
        <f t="shared" si="242"/>
        <v/>
      </c>
      <c r="GY35" s="218" t="str">
        <f t="shared" si="242"/>
        <v/>
      </c>
      <c r="GZ35" s="218" t="str">
        <f t="shared" si="242"/>
        <v/>
      </c>
      <c r="HA35" s="219" t="str">
        <f t="shared" si="242"/>
        <v/>
      </c>
      <c r="HB35" s="48">
        <f t="shared" si="162"/>
        <v>0</v>
      </c>
    </row>
    <row r="36" spans="1:210" s="215" customFormat="1" ht="21.75" customHeight="1">
      <c r="A36" s="270" t="str">
        <f ca="1">('Game Summary'!B36)</f>
        <v>2 fiddy</v>
      </c>
      <c r="B36" s="289" t="str">
        <f ca="1">('Game Summary'!C36)</f>
        <v>Ypsi Dazey</v>
      </c>
      <c r="C36" s="290"/>
      <c r="D36" s="291"/>
      <c r="E36" s="230"/>
      <c r="F36" s="218"/>
      <c r="G36" s="218"/>
      <c r="H36" s="218"/>
      <c r="I36" s="218"/>
      <c r="J36" s="218"/>
      <c r="K36" s="218"/>
      <c r="L36" s="218"/>
      <c r="M36" s="218"/>
      <c r="N36" s="218"/>
      <c r="O36" s="218"/>
      <c r="P36" s="218"/>
      <c r="Q36" s="231"/>
      <c r="R36" s="231"/>
      <c r="S36" s="231"/>
      <c r="T36" s="231"/>
      <c r="U36" s="231"/>
      <c r="V36" s="231"/>
      <c r="W36" s="231"/>
      <c r="X36" s="219"/>
      <c r="Z36" s="216" t="str">
        <f t="shared" ref="Z36:AS36" si="243">IF(E36="J",E40,"")</f>
        <v/>
      </c>
      <c r="AA36" s="217" t="str">
        <f t="shared" si="243"/>
        <v/>
      </c>
      <c r="AB36" s="217" t="str">
        <f t="shared" si="243"/>
        <v/>
      </c>
      <c r="AC36" s="217" t="str">
        <f t="shared" si="243"/>
        <v/>
      </c>
      <c r="AD36" s="217" t="str">
        <f t="shared" si="243"/>
        <v/>
      </c>
      <c r="AE36" s="217" t="str">
        <f t="shared" si="243"/>
        <v/>
      </c>
      <c r="AF36" s="217" t="str">
        <f t="shared" si="243"/>
        <v/>
      </c>
      <c r="AG36" s="217" t="str">
        <f t="shared" si="243"/>
        <v/>
      </c>
      <c r="AH36" s="217" t="str">
        <f t="shared" si="243"/>
        <v/>
      </c>
      <c r="AI36" s="217" t="str">
        <f t="shared" si="243"/>
        <v/>
      </c>
      <c r="AJ36" s="217" t="str">
        <f t="shared" si="243"/>
        <v/>
      </c>
      <c r="AK36" s="218" t="str">
        <f t="shared" si="243"/>
        <v/>
      </c>
      <c r="AL36" s="218" t="str">
        <f t="shared" si="243"/>
        <v/>
      </c>
      <c r="AM36" s="218" t="str">
        <f t="shared" si="243"/>
        <v/>
      </c>
      <c r="AN36" s="218" t="str">
        <f t="shared" si="243"/>
        <v/>
      </c>
      <c r="AO36" s="218" t="str">
        <f t="shared" si="243"/>
        <v/>
      </c>
      <c r="AP36" s="218" t="str">
        <f t="shared" si="243"/>
        <v/>
      </c>
      <c r="AQ36" s="218" t="str">
        <f t="shared" si="243"/>
        <v/>
      </c>
      <c r="AR36" s="218" t="str">
        <f t="shared" si="243"/>
        <v/>
      </c>
      <c r="AS36" s="219" t="str">
        <f t="shared" si="243"/>
        <v/>
      </c>
      <c r="AT36" s="48">
        <f t="shared" si="136"/>
        <v>0</v>
      </c>
      <c r="AU36" s="216" t="str">
        <f t="shared" ref="AU36:BN36" si="244">IF(E36="LJ",E40,"")</f>
        <v/>
      </c>
      <c r="AV36" s="217" t="str">
        <f t="shared" si="244"/>
        <v/>
      </c>
      <c r="AW36" s="217" t="str">
        <f t="shared" si="244"/>
        <v/>
      </c>
      <c r="AX36" s="217" t="str">
        <f t="shared" si="244"/>
        <v/>
      </c>
      <c r="AY36" s="217" t="str">
        <f t="shared" si="244"/>
        <v/>
      </c>
      <c r="AZ36" s="217" t="str">
        <f t="shared" si="244"/>
        <v/>
      </c>
      <c r="BA36" s="217" t="str">
        <f t="shared" si="244"/>
        <v/>
      </c>
      <c r="BB36" s="217" t="str">
        <f t="shared" si="244"/>
        <v/>
      </c>
      <c r="BC36" s="217" t="str">
        <f t="shared" si="244"/>
        <v/>
      </c>
      <c r="BD36" s="217" t="str">
        <f t="shared" si="244"/>
        <v/>
      </c>
      <c r="BE36" s="217" t="str">
        <f t="shared" si="244"/>
        <v/>
      </c>
      <c r="BF36" s="217" t="str">
        <f t="shared" si="244"/>
        <v/>
      </c>
      <c r="BG36" s="217" t="str">
        <f t="shared" si="244"/>
        <v/>
      </c>
      <c r="BH36" s="217" t="str">
        <f t="shared" si="244"/>
        <v/>
      </c>
      <c r="BI36" s="217" t="str">
        <f t="shared" si="244"/>
        <v/>
      </c>
      <c r="BJ36" s="217" t="str">
        <f t="shared" si="244"/>
        <v/>
      </c>
      <c r="BK36" s="217" t="str">
        <f t="shared" si="244"/>
        <v/>
      </c>
      <c r="BL36" s="217" t="str">
        <f t="shared" si="244"/>
        <v/>
      </c>
      <c r="BM36" s="217" t="str">
        <f t="shared" si="244"/>
        <v/>
      </c>
      <c r="BN36" s="220" t="str">
        <f t="shared" si="244"/>
        <v/>
      </c>
      <c r="BO36" s="48">
        <f t="shared" si="138"/>
        <v>0</v>
      </c>
      <c r="BP36" s="216" t="str">
        <f t="shared" ref="BP36:CI36" si="245">IF(E36="B",E40,"")</f>
        <v/>
      </c>
      <c r="BQ36" s="217" t="str">
        <f t="shared" si="245"/>
        <v/>
      </c>
      <c r="BR36" s="217" t="str">
        <f t="shared" si="245"/>
        <v/>
      </c>
      <c r="BS36" s="217" t="str">
        <f t="shared" si="245"/>
        <v/>
      </c>
      <c r="BT36" s="217" t="str">
        <f t="shared" si="245"/>
        <v/>
      </c>
      <c r="BU36" s="217" t="str">
        <f t="shared" si="245"/>
        <v/>
      </c>
      <c r="BV36" s="217" t="str">
        <f t="shared" si="245"/>
        <v/>
      </c>
      <c r="BW36" s="217" t="str">
        <f t="shared" si="245"/>
        <v/>
      </c>
      <c r="BX36" s="217" t="str">
        <f t="shared" si="245"/>
        <v/>
      </c>
      <c r="BY36" s="217" t="str">
        <f t="shared" si="245"/>
        <v/>
      </c>
      <c r="BZ36" s="217" t="str">
        <f t="shared" si="245"/>
        <v/>
      </c>
      <c r="CA36" s="218" t="str">
        <f t="shared" si="245"/>
        <v/>
      </c>
      <c r="CB36" s="218" t="str">
        <f t="shared" si="245"/>
        <v/>
      </c>
      <c r="CC36" s="218" t="str">
        <f t="shared" si="245"/>
        <v/>
      </c>
      <c r="CD36" s="218" t="str">
        <f t="shared" si="245"/>
        <v/>
      </c>
      <c r="CE36" s="218" t="str">
        <f t="shared" si="245"/>
        <v/>
      </c>
      <c r="CF36" s="218" t="str">
        <f t="shared" si="245"/>
        <v/>
      </c>
      <c r="CG36" s="218" t="str">
        <f t="shared" si="245"/>
        <v/>
      </c>
      <c r="CH36" s="218" t="str">
        <f t="shared" si="245"/>
        <v/>
      </c>
      <c r="CI36" s="219" t="str">
        <f t="shared" si="245"/>
        <v/>
      </c>
      <c r="CJ36" s="48">
        <f t="shared" si="140"/>
        <v>0</v>
      </c>
      <c r="CK36" s="216" t="str">
        <f t="shared" ref="CK36:DD36" si="246">IF(E36="P",E40,"")</f>
        <v/>
      </c>
      <c r="CL36" s="217" t="str">
        <f t="shared" si="246"/>
        <v/>
      </c>
      <c r="CM36" s="217" t="str">
        <f t="shared" si="246"/>
        <v/>
      </c>
      <c r="CN36" s="217" t="str">
        <f t="shared" si="246"/>
        <v/>
      </c>
      <c r="CO36" s="217" t="str">
        <f t="shared" si="246"/>
        <v/>
      </c>
      <c r="CP36" s="217" t="str">
        <f t="shared" si="246"/>
        <v/>
      </c>
      <c r="CQ36" s="217" t="str">
        <f t="shared" si="246"/>
        <v/>
      </c>
      <c r="CR36" s="217" t="str">
        <f t="shared" si="246"/>
        <v/>
      </c>
      <c r="CS36" s="217" t="str">
        <f t="shared" si="246"/>
        <v/>
      </c>
      <c r="CT36" s="217" t="str">
        <f t="shared" si="246"/>
        <v/>
      </c>
      <c r="CU36" s="217" t="str">
        <f t="shared" si="246"/>
        <v/>
      </c>
      <c r="CV36" s="217" t="str">
        <f t="shared" si="246"/>
        <v/>
      </c>
      <c r="CW36" s="217" t="str">
        <f t="shared" si="246"/>
        <v/>
      </c>
      <c r="CX36" s="217" t="str">
        <f t="shared" si="246"/>
        <v/>
      </c>
      <c r="CY36" s="217" t="str">
        <f t="shared" si="246"/>
        <v/>
      </c>
      <c r="CZ36" s="217" t="str">
        <f t="shared" si="246"/>
        <v/>
      </c>
      <c r="DA36" s="217" t="str">
        <f t="shared" si="246"/>
        <v/>
      </c>
      <c r="DB36" s="217" t="str">
        <f t="shared" si="246"/>
        <v/>
      </c>
      <c r="DC36" s="217" t="str">
        <f t="shared" si="246"/>
        <v/>
      </c>
      <c r="DD36" s="220" t="str">
        <f t="shared" si="246"/>
        <v/>
      </c>
      <c r="DE36" s="48">
        <f t="shared" si="142"/>
        <v>0</v>
      </c>
      <c r="DG36" s="230">
        <f t="shared" si="143"/>
        <v>0</v>
      </c>
      <c r="DH36" s="218">
        <f t="shared" si="144"/>
        <v>0</v>
      </c>
      <c r="DI36" s="218">
        <f t="shared" si="145"/>
        <v>0</v>
      </c>
      <c r="DJ36" s="231">
        <f t="shared" si="146"/>
        <v>0</v>
      </c>
      <c r="DK36" s="232">
        <f>(SUM(DG36:DI36)/COUNT(E39:X39))</f>
        <v>0</v>
      </c>
      <c r="DL36" s="230">
        <f t="shared" si="147"/>
        <v>0</v>
      </c>
      <c r="DM36" s="233" t="e">
        <f t="shared" si="148"/>
        <v>#DIV/0!</v>
      </c>
      <c r="DN36" s="234">
        <f t="shared" si="149"/>
        <v>0</v>
      </c>
      <c r="DO36" s="235" t="e">
        <f t="shared" si="150"/>
        <v>#DIV/0!</v>
      </c>
      <c r="DP36" s="48">
        <f t="shared" si="151"/>
        <v>0</v>
      </c>
      <c r="DQ36" s="48">
        <f t="shared" si="152"/>
        <v>0</v>
      </c>
      <c r="DR36" s="48">
        <f t="shared" si="153"/>
        <v>0</v>
      </c>
      <c r="DS36" s="48" t="e">
        <f>SUM((DQ36/DJ36)-(D22))</f>
        <v>#DIV/0!</v>
      </c>
      <c r="DT36" s="48" t="e">
        <f>SUM((DR36/DJ36)-(D2))</f>
        <v>#DIV/0!</v>
      </c>
      <c r="DU36" s="236" t="e">
        <f t="shared" si="154"/>
        <v>#DIV/0!</v>
      </c>
      <c r="DW36" s="216" t="str">
        <f>IF(E36="J",SUM((E40)-(E20)),"")</f>
        <v/>
      </c>
      <c r="DX36" s="217" t="str">
        <f t="shared" ref="DX36:EP36" si="247">IF(F36="J",SUM((F40)-(F20)),"")</f>
        <v/>
      </c>
      <c r="DY36" s="217" t="str">
        <f t="shared" si="247"/>
        <v/>
      </c>
      <c r="DZ36" s="217" t="str">
        <f t="shared" si="247"/>
        <v/>
      </c>
      <c r="EA36" s="217" t="str">
        <f t="shared" si="247"/>
        <v/>
      </c>
      <c r="EB36" s="217" t="str">
        <f t="shared" si="247"/>
        <v/>
      </c>
      <c r="EC36" s="217" t="str">
        <f t="shared" si="247"/>
        <v/>
      </c>
      <c r="ED36" s="217" t="str">
        <f t="shared" si="247"/>
        <v/>
      </c>
      <c r="EE36" s="217" t="str">
        <f t="shared" si="247"/>
        <v/>
      </c>
      <c r="EF36" s="217" t="str">
        <f t="shared" si="247"/>
        <v/>
      </c>
      <c r="EG36" s="217" t="str">
        <f t="shared" si="247"/>
        <v/>
      </c>
      <c r="EH36" s="217" t="str">
        <f t="shared" si="247"/>
        <v/>
      </c>
      <c r="EI36" s="217" t="str">
        <f t="shared" si="247"/>
        <v/>
      </c>
      <c r="EJ36" s="217" t="str">
        <f t="shared" si="247"/>
        <v/>
      </c>
      <c r="EK36" s="217" t="str">
        <f t="shared" si="247"/>
        <v/>
      </c>
      <c r="EL36" s="217" t="str">
        <f t="shared" si="247"/>
        <v/>
      </c>
      <c r="EM36" s="217" t="str">
        <f t="shared" si="247"/>
        <v/>
      </c>
      <c r="EN36" s="217" t="str">
        <f t="shared" si="247"/>
        <v/>
      </c>
      <c r="EO36" s="217" t="str">
        <f t="shared" si="247"/>
        <v/>
      </c>
      <c r="EP36" s="220" t="str">
        <f t="shared" si="247"/>
        <v/>
      </c>
      <c r="EQ36" s="48">
        <f t="shared" si="156"/>
        <v>0</v>
      </c>
      <c r="ER36" s="216" t="str">
        <f>IF(E36="LJ",SUM((E40)-(E20)),"")</f>
        <v/>
      </c>
      <c r="ES36" s="217" t="str">
        <f t="shared" ref="ES36:FK36" si="248">IF(F36="LJ",SUM((F40)-(F20)),"")</f>
        <v/>
      </c>
      <c r="ET36" s="217" t="str">
        <f t="shared" si="248"/>
        <v/>
      </c>
      <c r="EU36" s="217" t="str">
        <f t="shared" si="248"/>
        <v/>
      </c>
      <c r="EV36" s="217" t="str">
        <f t="shared" si="248"/>
        <v/>
      </c>
      <c r="EW36" s="217" t="str">
        <f t="shared" si="248"/>
        <v/>
      </c>
      <c r="EX36" s="217" t="str">
        <f t="shared" si="248"/>
        <v/>
      </c>
      <c r="EY36" s="217" t="str">
        <f t="shared" si="248"/>
        <v/>
      </c>
      <c r="EZ36" s="217" t="str">
        <f t="shared" si="248"/>
        <v/>
      </c>
      <c r="FA36" s="217" t="str">
        <f t="shared" si="248"/>
        <v/>
      </c>
      <c r="FB36" s="217" t="str">
        <f t="shared" si="248"/>
        <v/>
      </c>
      <c r="FC36" s="217" t="str">
        <f t="shared" si="248"/>
        <v/>
      </c>
      <c r="FD36" s="217" t="str">
        <f t="shared" si="248"/>
        <v/>
      </c>
      <c r="FE36" s="217" t="str">
        <f t="shared" si="248"/>
        <v/>
      </c>
      <c r="FF36" s="217" t="str">
        <f t="shared" si="248"/>
        <v/>
      </c>
      <c r="FG36" s="217" t="str">
        <f t="shared" si="248"/>
        <v/>
      </c>
      <c r="FH36" s="217" t="str">
        <f t="shared" si="248"/>
        <v/>
      </c>
      <c r="FI36" s="217" t="str">
        <f t="shared" si="248"/>
        <v/>
      </c>
      <c r="FJ36" s="217" t="str">
        <f t="shared" si="248"/>
        <v/>
      </c>
      <c r="FK36" s="220" t="str">
        <f t="shared" si="248"/>
        <v/>
      </c>
      <c r="FL36" s="48">
        <f t="shared" si="158"/>
        <v>0</v>
      </c>
      <c r="FM36" s="216" t="str">
        <f t="shared" ref="FM36:GF36" si="249">IF(E36="B",E20,"")</f>
        <v/>
      </c>
      <c r="FN36" s="217" t="str">
        <f t="shared" si="249"/>
        <v/>
      </c>
      <c r="FO36" s="217" t="str">
        <f t="shared" si="249"/>
        <v/>
      </c>
      <c r="FP36" s="217" t="str">
        <f t="shared" si="249"/>
        <v/>
      </c>
      <c r="FQ36" s="217" t="str">
        <f t="shared" si="249"/>
        <v/>
      </c>
      <c r="FR36" s="217" t="str">
        <f t="shared" si="249"/>
        <v/>
      </c>
      <c r="FS36" s="217" t="str">
        <f t="shared" si="249"/>
        <v/>
      </c>
      <c r="FT36" s="217" t="str">
        <f t="shared" si="249"/>
        <v/>
      </c>
      <c r="FU36" s="217" t="str">
        <f t="shared" si="249"/>
        <v/>
      </c>
      <c r="FV36" s="217" t="str">
        <f t="shared" si="249"/>
        <v/>
      </c>
      <c r="FW36" s="217" t="str">
        <f t="shared" si="249"/>
        <v/>
      </c>
      <c r="FX36" s="218" t="str">
        <f t="shared" si="249"/>
        <v/>
      </c>
      <c r="FY36" s="218" t="str">
        <f t="shared" si="249"/>
        <v/>
      </c>
      <c r="FZ36" s="218" t="str">
        <f t="shared" si="249"/>
        <v/>
      </c>
      <c r="GA36" s="218" t="str">
        <f t="shared" si="249"/>
        <v/>
      </c>
      <c r="GB36" s="218" t="str">
        <f t="shared" si="249"/>
        <v/>
      </c>
      <c r="GC36" s="218" t="str">
        <f t="shared" si="249"/>
        <v/>
      </c>
      <c r="GD36" s="218" t="str">
        <f t="shared" si="249"/>
        <v/>
      </c>
      <c r="GE36" s="218" t="str">
        <f t="shared" si="249"/>
        <v/>
      </c>
      <c r="GF36" s="219" t="str">
        <f t="shared" si="249"/>
        <v/>
      </c>
      <c r="GG36" s="48">
        <f t="shared" si="160"/>
        <v>0</v>
      </c>
      <c r="GH36" s="216" t="str">
        <f t="shared" ref="GH36:HA36" si="250">IF(E36="P",E20,"")</f>
        <v/>
      </c>
      <c r="GI36" s="217" t="str">
        <f t="shared" si="250"/>
        <v/>
      </c>
      <c r="GJ36" s="217" t="str">
        <f t="shared" si="250"/>
        <v/>
      </c>
      <c r="GK36" s="217" t="str">
        <f t="shared" si="250"/>
        <v/>
      </c>
      <c r="GL36" s="217" t="str">
        <f t="shared" si="250"/>
        <v/>
      </c>
      <c r="GM36" s="217" t="str">
        <f t="shared" si="250"/>
        <v/>
      </c>
      <c r="GN36" s="217" t="str">
        <f t="shared" si="250"/>
        <v/>
      </c>
      <c r="GO36" s="217" t="str">
        <f t="shared" si="250"/>
        <v/>
      </c>
      <c r="GP36" s="217" t="str">
        <f t="shared" si="250"/>
        <v/>
      </c>
      <c r="GQ36" s="217" t="str">
        <f t="shared" si="250"/>
        <v/>
      </c>
      <c r="GR36" s="217" t="str">
        <f t="shared" si="250"/>
        <v/>
      </c>
      <c r="GS36" s="218" t="str">
        <f t="shared" si="250"/>
        <v/>
      </c>
      <c r="GT36" s="218" t="str">
        <f t="shared" si="250"/>
        <v/>
      </c>
      <c r="GU36" s="218" t="str">
        <f t="shared" si="250"/>
        <v/>
      </c>
      <c r="GV36" s="218" t="str">
        <f t="shared" si="250"/>
        <v/>
      </c>
      <c r="GW36" s="218" t="str">
        <f t="shared" si="250"/>
        <v/>
      </c>
      <c r="GX36" s="218" t="str">
        <f t="shared" si="250"/>
        <v/>
      </c>
      <c r="GY36" s="218" t="str">
        <f t="shared" si="250"/>
        <v/>
      </c>
      <c r="GZ36" s="218" t="str">
        <f t="shared" si="250"/>
        <v/>
      </c>
      <c r="HA36" s="219" t="str">
        <f t="shared" si="250"/>
        <v/>
      </c>
      <c r="HB36" s="48">
        <f t="shared" si="162"/>
        <v>0</v>
      </c>
    </row>
    <row r="37" spans="1:210" s="215" customFormat="1" ht="21.75" customHeight="1">
      <c r="A37" s="531" t="s">
        <v>131</v>
      </c>
      <c r="B37" s="289" t="str">
        <f ca="1">('Game Summary'!C37)</f>
        <v>Seoul Slayer</v>
      </c>
      <c r="C37" s="290"/>
      <c r="D37" s="291"/>
      <c r="E37" s="230"/>
      <c r="F37" s="218"/>
      <c r="G37" s="218"/>
      <c r="H37" s="218"/>
      <c r="I37" s="218"/>
      <c r="J37" s="218"/>
      <c r="K37" s="218"/>
      <c r="L37" s="218"/>
      <c r="M37" s="218"/>
      <c r="N37" s="218"/>
      <c r="O37" s="218"/>
      <c r="P37" s="218"/>
      <c r="Q37" s="231"/>
      <c r="R37" s="231"/>
      <c r="S37" s="231"/>
      <c r="T37" s="231"/>
      <c r="U37" s="231"/>
      <c r="V37" s="231"/>
      <c r="W37" s="231"/>
      <c r="X37" s="219"/>
      <c r="Z37" s="216" t="str">
        <f t="shared" ref="Z37:AE37" si="251">IF(E37="J",E40,"")</f>
        <v/>
      </c>
      <c r="AA37" s="217" t="str">
        <f t="shared" si="251"/>
        <v/>
      </c>
      <c r="AB37" s="217" t="str">
        <f t="shared" si="251"/>
        <v/>
      </c>
      <c r="AC37" s="217" t="str">
        <f t="shared" si="251"/>
        <v/>
      </c>
      <c r="AD37" s="217" t="str">
        <f t="shared" si="251"/>
        <v/>
      </c>
      <c r="AE37" s="217" t="str">
        <f t="shared" si="251"/>
        <v/>
      </c>
      <c r="AF37" s="217" t="str">
        <f t="shared" ref="AF37:AS37" si="252">IF(K37="J",K40,"")</f>
        <v/>
      </c>
      <c r="AG37" s="217" t="str">
        <f t="shared" si="252"/>
        <v/>
      </c>
      <c r="AH37" s="217" t="str">
        <f t="shared" si="252"/>
        <v/>
      </c>
      <c r="AI37" s="217" t="str">
        <f t="shared" si="252"/>
        <v/>
      </c>
      <c r="AJ37" s="217" t="str">
        <f t="shared" si="252"/>
        <v/>
      </c>
      <c r="AK37" s="218" t="str">
        <f t="shared" si="252"/>
        <v/>
      </c>
      <c r="AL37" s="218" t="str">
        <f t="shared" si="252"/>
        <v/>
      </c>
      <c r="AM37" s="218" t="str">
        <f t="shared" si="252"/>
        <v/>
      </c>
      <c r="AN37" s="218" t="str">
        <f t="shared" si="252"/>
        <v/>
      </c>
      <c r="AO37" s="218" t="str">
        <f t="shared" si="252"/>
        <v/>
      </c>
      <c r="AP37" s="218" t="str">
        <f t="shared" si="252"/>
        <v/>
      </c>
      <c r="AQ37" s="218" t="str">
        <f t="shared" si="252"/>
        <v/>
      </c>
      <c r="AR37" s="218" t="str">
        <f t="shared" si="252"/>
        <v/>
      </c>
      <c r="AS37" s="219" t="str">
        <f t="shared" si="252"/>
        <v/>
      </c>
      <c r="AT37" s="48">
        <f t="shared" si="136"/>
        <v>0</v>
      </c>
      <c r="AU37" s="216" t="str">
        <f t="shared" ref="AU37:AZ37" si="253">IF(E37="LJ",E40,"")</f>
        <v/>
      </c>
      <c r="AV37" s="217" t="str">
        <f t="shared" si="253"/>
        <v/>
      </c>
      <c r="AW37" s="217" t="str">
        <f t="shared" si="253"/>
        <v/>
      </c>
      <c r="AX37" s="217" t="str">
        <f t="shared" si="253"/>
        <v/>
      </c>
      <c r="AY37" s="217" t="str">
        <f t="shared" si="253"/>
        <v/>
      </c>
      <c r="AZ37" s="217" t="str">
        <f t="shared" si="253"/>
        <v/>
      </c>
      <c r="BA37" s="217" t="str">
        <f t="shared" ref="BA37:BN37" si="254">IF(K37="LJ",K40,"")</f>
        <v/>
      </c>
      <c r="BB37" s="217" t="str">
        <f t="shared" si="254"/>
        <v/>
      </c>
      <c r="BC37" s="217" t="str">
        <f t="shared" si="254"/>
        <v/>
      </c>
      <c r="BD37" s="217" t="str">
        <f t="shared" si="254"/>
        <v/>
      </c>
      <c r="BE37" s="217" t="str">
        <f t="shared" si="254"/>
        <v/>
      </c>
      <c r="BF37" s="217" t="str">
        <f t="shared" si="254"/>
        <v/>
      </c>
      <c r="BG37" s="217" t="str">
        <f t="shared" si="254"/>
        <v/>
      </c>
      <c r="BH37" s="217" t="str">
        <f t="shared" si="254"/>
        <v/>
      </c>
      <c r="BI37" s="217" t="str">
        <f t="shared" si="254"/>
        <v/>
      </c>
      <c r="BJ37" s="217" t="str">
        <f t="shared" si="254"/>
        <v/>
      </c>
      <c r="BK37" s="217" t="str">
        <f t="shared" si="254"/>
        <v/>
      </c>
      <c r="BL37" s="217" t="str">
        <f t="shared" si="254"/>
        <v/>
      </c>
      <c r="BM37" s="217" t="str">
        <f t="shared" si="254"/>
        <v/>
      </c>
      <c r="BN37" s="220" t="str">
        <f t="shared" si="254"/>
        <v/>
      </c>
      <c r="BO37" s="48">
        <f t="shared" si="138"/>
        <v>0</v>
      </c>
      <c r="BP37" s="216" t="str">
        <f t="shared" ref="BP37:CI37" si="255">IF(E37="B",E40,"")</f>
        <v/>
      </c>
      <c r="BQ37" s="217" t="str">
        <f t="shared" si="255"/>
        <v/>
      </c>
      <c r="BR37" s="217" t="str">
        <f t="shared" si="255"/>
        <v/>
      </c>
      <c r="BS37" s="217" t="str">
        <f t="shared" si="255"/>
        <v/>
      </c>
      <c r="BT37" s="217" t="str">
        <f t="shared" si="255"/>
        <v/>
      </c>
      <c r="BU37" s="217" t="str">
        <f t="shared" si="255"/>
        <v/>
      </c>
      <c r="BV37" s="217" t="str">
        <f t="shared" si="255"/>
        <v/>
      </c>
      <c r="BW37" s="217" t="str">
        <f t="shared" si="255"/>
        <v/>
      </c>
      <c r="BX37" s="217" t="str">
        <f t="shared" si="255"/>
        <v/>
      </c>
      <c r="BY37" s="217" t="str">
        <f t="shared" si="255"/>
        <v/>
      </c>
      <c r="BZ37" s="217" t="str">
        <f t="shared" si="255"/>
        <v/>
      </c>
      <c r="CA37" s="218" t="str">
        <f t="shared" si="255"/>
        <v/>
      </c>
      <c r="CB37" s="218" t="str">
        <f t="shared" si="255"/>
        <v/>
      </c>
      <c r="CC37" s="218" t="str">
        <f t="shared" si="255"/>
        <v/>
      </c>
      <c r="CD37" s="218" t="str">
        <f t="shared" si="255"/>
        <v/>
      </c>
      <c r="CE37" s="218" t="str">
        <f t="shared" si="255"/>
        <v/>
      </c>
      <c r="CF37" s="218" t="str">
        <f t="shared" si="255"/>
        <v/>
      </c>
      <c r="CG37" s="218" t="str">
        <f t="shared" si="255"/>
        <v/>
      </c>
      <c r="CH37" s="218" t="str">
        <f t="shared" si="255"/>
        <v/>
      </c>
      <c r="CI37" s="219" t="str">
        <f t="shared" si="255"/>
        <v/>
      </c>
      <c r="CJ37" s="48">
        <f t="shared" si="140"/>
        <v>0</v>
      </c>
      <c r="CK37" s="216" t="str">
        <f t="shared" ref="CK37:DD37" si="256">IF(E37="P",E40,"")</f>
        <v/>
      </c>
      <c r="CL37" s="217" t="str">
        <f t="shared" si="256"/>
        <v/>
      </c>
      <c r="CM37" s="217" t="str">
        <f t="shared" si="256"/>
        <v/>
      </c>
      <c r="CN37" s="217" t="str">
        <f t="shared" si="256"/>
        <v/>
      </c>
      <c r="CO37" s="217" t="str">
        <f t="shared" si="256"/>
        <v/>
      </c>
      <c r="CP37" s="217" t="str">
        <f t="shared" si="256"/>
        <v/>
      </c>
      <c r="CQ37" s="217" t="str">
        <f t="shared" si="256"/>
        <v/>
      </c>
      <c r="CR37" s="217" t="str">
        <f t="shared" si="256"/>
        <v/>
      </c>
      <c r="CS37" s="217" t="str">
        <f t="shared" si="256"/>
        <v/>
      </c>
      <c r="CT37" s="217" t="str">
        <f t="shared" si="256"/>
        <v/>
      </c>
      <c r="CU37" s="217" t="str">
        <f t="shared" si="256"/>
        <v/>
      </c>
      <c r="CV37" s="217" t="str">
        <f t="shared" si="256"/>
        <v/>
      </c>
      <c r="CW37" s="217" t="str">
        <f t="shared" si="256"/>
        <v/>
      </c>
      <c r="CX37" s="217" t="str">
        <f t="shared" si="256"/>
        <v/>
      </c>
      <c r="CY37" s="217" t="str">
        <f t="shared" si="256"/>
        <v/>
      </c>
      <c r="CZ37" s="217" t="str">
        <f t="shared" si="256"/>
        <v/>
      </c>
      <c r="DA37" s="217" t="str">
        <f t="shared" si="256"/>
        <v/>
      </c>
      <c r="DB37" s="217" t="str">
        <f t="shared" si="256"/>
        <v/>
      </c>
      <c r="DC37" s="217" t="str">
        <f t="shared" si="256"/>
        <v/>
      </c>
      <c r="DD37" s="219" t="str">
        <f t="shared" si="256"/>
        <v/>
      </c>
      <c r="DE37" s="48">
        <f t="shared" si="142"/>
        <v>0</v>
      </c>
      <c r="DG37" s="243">
        <f t="shared" si="143"/>
        <v>0</v>
      </c>
      <c r="DH37" s="244">
        <f t="shared" si="144"/>
        <v>0</v>
      </c>
      <c r="DI37" s="244">
        <f t="shared" si="145"/>
        <v>0</v>
      </c>
      <c r="DJ37" s="245">
        <f>SUM(DH37+DH37)</f>
        <v>0</v>
      </c>
      <c r="DK37" s="232">
        <f>(SUM(DG37:DI37)/COUNT(E39:X39))</f>
        <v>0</v>
      </c>
      <c r="DL37" s="230">
        <f t="shared" si="147"/>
        <v>0</v>
      </c>
      <c r="DM37" s="233" t="e">
        <f t="shared" si="148"/>
        <v>#DIV/0!</v>
      </c>
      <c r="DN37" s="234">
        <f t="shared" si="149"/>
        <v>0</v>
      </c>
      <c r="DO37" s="235" t="e">
        <f t="shared" si="150"/>
        <v>#DIV/0!</v>
      </c>
      <c r="DP37" s="48">
        <f t="shared" si="151"/>
        <v>0</v>
      </c>
      <c r="DQ37" s="48">
        <f t="shared" si="152"/>
        <v>0</v>
      </c>
      <c r="DR37" s="48">
        <f t="shared" si="153"/>
        <v>0</v>
      </c>
      <c r="DS37" s="48" t="e">
        <f>SUM((DQ37/DJ37)-(D22))</f>
        <v>#DIV/0!</v>
      </c>
      <c r="DT37" s="48" t="e">
        <f>SUM((DR37/DJ37)-(D2))</f>
        <v>#DIV/0!</v>
      </c>
      <c r="DU37" s="236" t="e">
        <f t="shared" si="154"/>
        <v>#DIV/0!</v>
      </c>
      <c r="DW37" s="216" t="str">
        <f>IF(E37="J",SUM((E40)-(E20)),"")</f>
        <v/>
      </c>
      <c r="DX37" s="217" t="str">
        <f t="shared" ref="DX37:EP37" si="257">IF(F37="J",SUM((F40)-(F20)),"")</f>
        <v/>
      </c>
      <c r="DY37" s="217" t="str">
        <f t="shared" si="257"/>
        <v/>
      </c>
      <c r="DZ37" s="217" t="str">
        <f t="shared" si="257"/>
        <v/>
      </c>
      <c r="EA37" s="217" t="str">
        <f t="shared" si="257"/>
        <v/>
      </c>
      <c r="EB37" s="217" t="str">
        <f t="shared" si="257"/>
        <v/>
      </c>
      <c r="EC37" s="217" t="str">
        <f t="shared" si="257"/>
        <v/>
      </c>
      <c r="ED37" s="217" t="str">
        <f t="shared" si="257"/>
        <v/>
      </c>
      <c r="EE37" s="217" t="str">
        <f t="shared" si="257"/>
        <v/>
      </c>
      <c r="EF37" s="217" t="str">
        <f t="shared" si="257"/>
        <v/>
      </c>
      <c r="EG37" s="217" t="str">
        <f t="shared" si="257"/>
        <v/>
      </c>
      <c r="EH37" s="217" t="str">
        <f t="shared" si="257"/>
        <v/>
      </c>
      <c r="EI37" s="217" t="str">
        <f t="shared" si="257"/>
        <v/>
      </c>
      <c r="EJ37" s="217" t="str">
        <f t="shared" si="257"/>
        <v/>
      </c>
      <c r="EK37" s="217" t="str">
        <f t="shared" si="257"/>
        <v/>
      </c>
      <c r="EL37" s="217" t="str">
        <f t="shared" si="257"/>
        <v/>
      </c>
      <c r="EM37" s="217" t="str">
        <f t="shared" si="257"/>
        <v/>
      </c>
      <c r="EN37" s="217" t="str">
        <f t="shared" si="257"/>
        <v/>
      </c>
      <c r="EO37" s="217" t="str">
        <f t="shared" si="257"/>
        <v/>
      </c>
      <c r="EP37" s="220" t="str">
        <f t="shared" si="257"/>
        <v/>
      </c>
      <c r="EQ37" s="48">
        <f t="shared" si="156"/>
        <v>0</v>
      </c>
      <c r="ER37" s="216" t="str">
        <f>IF(E37="LJ",SUM((E40)-(E20)),"")</f>
        <v/>
      </c>
      <c r="ES37" s="217" t="str">
        <f t="shared" ref="ES37:FK37" si="258">IF(F37="LJ",SUM((F40)-(F20)),"")</f>
        <v/>
      </c>
      <c r="ET37" s="217" t="str">
        <f t="shared" si="258"/>
        <v/>
      </c>
      <c r="EU37" s="217" t="str">
        <f t="shared" si="258"/>
        <v/>
      </c>
      <c r="EV37" s="217" t="str">
        <f t="shared" si="258"/>
        <v/>
      </c>
      <c r="EW37" s="217" t="str">
        <f t="shared" si="258"/>
        <v/>
      </c>
      <c r="EX37" s="217" t="str">
        <f t="shared" si="258"/>
        <v/>
      </c>
      <c r="EY37" s="217" t="str">
        <f t="shared" si="258"/>
        <v/>
      </c>
      <c r="EZ37" s="217" t="str">
        <f t="shared" si="258"/>
        <v/>
      </c>
      <c r="FA37" s="217" t="str">
        <f t="shared" si="258"/>
        <v/>
      </c>
      <c r="FB37" s="217" t="str">
        <f t="shared" si="258"/>
        <v/>
      </c>
      <c r="FC37" s="217" t="str">
        <f t="shared" si="258"/>
        <v/>
      </c>
      <c r="FD37" s="217" t="str">
        <f t="shared" si="258"/>
        <v/>
      </c>
      <c r="FE37" s="217" t="str">
        <f t="shared" si="258"/>
        <v/>
      </c>
      <c r="FF37" s="217" t="str">
        <f t="shared" si="258"/>
        <v/>
      </c>
      <c r="FG37" s="217" t="str">
        <f t="shared" si="258"/>
        <v/>
      </c>
      <c r="FH37" s="217" t="str">
        <f t="shared" si="258"/>
        <v/>
      </c>
      <c r="FI37" s="217" t="str">
        <f t="shared" si="258"/>
        <v/>
      </c>
      <c r="FJ37" s="217" t="str">
        <f t="shared" si="258"/>
        <v/>
      </c>
      <c r="FK37" s="220" t="str">
        <f t="shared" si="258"/>
        <v/>
      </c>
      <c r="FL37" s="48">
        <f t="shared" si="158"/>
        <v>0</v>
      </c>
      <c r="FM37" s="216" t="str">
        <f t="shared" ref="FM37:GF37" si="259">IF(E37="B",E20,"")</f>
        <v/>
      </c>
      <c r="FN37" s="217" t="str">
        <f t="shared" si="259"/>
        <v/>
      </c>
      <c r="FO37" s="217" t="str">
        <f t="shared" si="259"/>
        <v/>
      </c>
      <c r="FP37" s="217" t="str">
        <f t="shared" si="259"/>
        <v/>
      </c>
      <c r="FQ37" s="217" t="str">
        <f t="shared" si="259"/>
        <v/>
      </c>
      <c r="FR37" s="217" t="str">
        <f t="shared" si="259"/>
        <v/>
      </c>
      <c r="FS37" s="217" t="str">
        <f t="shared" si="259"/>
        <v/>
      </c>
      <c r="FT37" s="217" t="str">
        <f t="shared" si="259"/>
        <v/>
      </c>
      <c r="FU37" s="217" t="str">
        <f t="shared" si="259"/>
        <v/>
      </c>
      <c r="FV37" s="217" t="str">
        <f t="shared" si="259"/>
        <v/>
      </c>
      <c r="FW37" s="217" t="str">
        <f t="shared" si="259"/>
        <v/>
      </c>
      <c r="FX37" s="218" t="str">
        <f t="shared" si="259"/>
        <v/>
      </c>
      <c r="FY37" s="218" t="str">
        <f t="shared" si="259"/>
        <v/>
      </c>
      <c r="FZ37" s="218" t="str">
        <f t="shared" si="259"/>
        <v/>
      </c>
      <c r="GA37" s="218" t="str">
        <f t="shared" si="259"/>
        <v/>
      </c>
      <c r="GB37" s="218" t="str">
        <f t="shared" si="259"/>
        <v/>
      </c>
      <c r="GC37" s="218" t="str">
        <f t="shared" si="259"/>
        <v/>
      </c>
      <c r="GD37" s="218" t="str">
        <f t="shared" si="259"/>
        <v/>
      </c>
      <c r="GE37" s="218" t="str">
        <f t="shared" si="259"/>
        <v/>
      </c>
      <c r="GF37" s="219" t="str">
        <f t="shared" si="259"/>
        <v/>
      </c>
      <c r="GG37" s="48">
        <f t="shared" si="160"/>
        <v>0</v>
      </c>
      <c r="GH37" s="216" t="str">
        <f t="shared" ref="GH37:HA37" si="260">IF(E37="P",E20,"")</f>
        <v/>
      </c>
      <c r="GI37" s="217" t="str">
        <f t="shared" si="260"/>
        <v/>
      </c>
      <c r="GJ37" s="217" t="str">
        <f t="shared" si="260"/>
        <v/>
      </c>
      <c r="GK37" s="217" t="str">
        <f t="shared" si="260"/>
        <v/>
      </c>
      <c r="GL37" s="217" t="str">
        <f t="shared" si="260"/>
        <v/>
      </c>
      <c r="GM37" s="217" t="str">
        <f t="shared" si="260"/>
        <v/>
      </c>
      <c r="GN37" s="217" t="str">
        <f t="shared" si="260"/>
        <v/>
      </c>
      <c r="GO37" s="217" t="str">
        <f t="shared" si="260"/>
        <v/>
      </c>
      <c r="GP37" s="217" t="str">
        <f t="shared" si="260"/>
        <v/>
      </c>
      <c r="GQ37" s="217" t="str">
        <f t="shared" si="260"/>
        <v/>
      </c>
      <c r="GR37" s="217" t="str">
        <f t="shared" si="260"/>
        <v/>
      </c>
      <c r="GS37" s="218" t="str">
        <f t="shared" si="260"/>
        <v/>
      </c>
      <c r="GT37" s="218" t="str">
        <f t="shared" si="260"/>
        <v/>
      </c>
      <c r="GU37" s="218" t="str">
        <f t="shared" si="260"/>
        <v/>
      </c>
      <c r="GV37" s="218" t="str">
        <f t="shared" si="260"/>
        <v/>
      </c>
      <c r="GW37" s="218" t="str">
        <f t="shared" si="260"/>
        <v/>
      </c>
      <c r="GX37" s="218" t="str">
        <f t="shared" si="260"/>
        <v/>
      </c>
      <c r="GY37" s="218" t="str">
        <f t="shared" si="260"/>
        <v/>
      </c>
      <c r="GZ37" s="218" t="str">
        <f t="shared" si="260"/>
        <v/>
      </c>
      <c r="HA37" s="219" t="str">
        <f t="shared" si="260"/>
        <v/>
      </c>
      <c r="HB37" s="48">
        <f t="shared" si="162"/>
        <v>0</v>
      </c>
    </row>
    <row r="38" spans="1:210" s="215" customFormat="1" ht="21.75" customHeight="1" thickBot="1">
      <c r="A38" s="539" t="str">
        <f ca="1">('Game Summary'!B38)</f>
        <v>NO2</v>
      </c>
      <c r="B38" s="283" t="str">
        <f ca="1">('Game Summary'!C38)</f>
        <v>Cool Whip</v>
      </c>
      <c r="C38" s="284"/>
      <c r="D38" s="285"/>
      <c r="E38" s="243"/>
      <c r="F38" s="244"/>
      <c r="G38" s="244"/>
      <c r="H38" s="244"/>
      <c r="I38" s="244"/>
      <c r="J38" s="244"/>
      <c r="K38" s="244"/>
      <c r="L38" s="244"/>
      <c r="M38" s="244"/>
      <c r="N38" s="244"/>
      <c r="O38" s="244"/>
      <c r="P38" s="244"/>
      <c r="Q38" s="245"/>
      <c r="R38" s="245"/>
      <c r="S38" s="245"/>
      <c r="T38" s="245"/>
      <c r="U38" s="245"/>
      <c r="V38" s="245"/>
      <c r="W38" s="245"/>
      <c r="X38" s="516"/>
      <c r="Z38" s="246" t="str">
        <f t="shared" ref="Z38:AE38" si="261">IF(E38="J",E40,"")</f>
        <v/>
      </c>
      <c r="AA38" s="247" t="str">
        <f t="shared" si="261"/>
        <v/>
      </c>
      <c r="AB38" s="247" t="str">
        <f t="shared" si="261"/>
        <v/>
      </c>
      <c r="AC38" s="247" t="str">
        <f t="shared" si="261"/>
        <v/>
      </c>
      <c r="AD38" s="247" t="str">
        <f t="shared" si="261"/>
        <v/>
      </c>
      <c r="AE38" s="247" t="str">
        <f t="shared" si="261"/>
        <v/>
      </c>
      <c r="AF38" s="247" t="str">
        <f t="shared" ref="AF38:AS38" si="262">IF(K38="J",K40,"")</f>
        <v/>
      </c>
      <c r="AG38" s="247" t="str">
        <f t="shared" si="262"/>
        <v/>
      </c>
      <c r="AH38" s="247" t="str">
        <f t="shared" si="262"/>
        <v/>
      </c>
      <c r="AI38" s="247" t="str">
        <f t="shared" si="262"/>
        <v/>
      </c>
      <c r="AJ38" s="247" t="str">
        <f t="shared" si="262"/>
        <v/>
      </c>
      <c r="AK38" s="248" t="str">
        <f t="shared" si="262"/>
        <v/>
      </c>
      <c r="AL38" s="248" t="str">
        <f t="shared" si="262"/>
        <v/>
      </c>
      <c r="AM38" s="248" t="str">
        <f t="shared" si="262"/>
        <v/>
      </c>
      <c r="AN38" s="248" t="str">
        <f t="shared" si="262"/>
        <v/>
      </c>
      <c r="AO38" s="248" t="str">
        <f t="shared" si="262"/>
        <v/>
      </c>
      <c r="AP38" s="248" t="str">
        <f t="shared" si="262"/>
        <v/>
      </c>
      <c r="AQ38" s="248" t="str">
        <f t="shared" si="262"/>
        <v/>
      </c>
      <c r="AR38" s="248" t="str">
        <f t="shared" si="262"/>
        <v/>
      </c>
      <c r="AS38" s="249" t="str">
        <f t="shared" si="262"/>
        <v/>
      </c>
      <c r="AT38" s="48">
        <f t="shared" si="136"/>
        <v>0</v>
      </c>
      <c r="AU38" s="246" t="str">
        <f t="shared" ref="AU38:AZ38" si="263">IF(E38="LJ",E40,"")</f>
        <v/>
      </c>
      <c r="AV38" s="247" t="str">
        <f t="shared" si="263"/>
        <v/>
      </c>
      <c r="AW38" s="247" t="str">
        <f t="shared" si="263"/>
        <v/>
      </c>
      <c r="AX38" s="247" t="str">
        <f t="shared" si="263"/>
        <v/>
      </c>
      <c r="AY38" s="247" t="str">
        <f t="shared" si="263"/>
        <v/>
      </c>
      <c r="AZ38" s="247" t="str">
        <f t="shared" si="263"/>
        <v/>
      </c>
      <c r="BA38" s="247" t="str">
        <f t="shared" ref="BA38:BN38" si="264">IF(K38="LJ",K40,"")</f>
        <v/>
      </c>
      <c r="BB38" s="247" t="str">
        <f t="shared" si="264"/>
        <v/>
      </c>
      <c r="BC38" s="247" t="str">
        <f t="shared" si="264"/>
        <v/>
      </c>
      <c r="BD38" s="247" t="str">
        <f t="shared" si="264"/>
        <v/>
      </c>
      <c r="BE38" s="247" t="str">
        <f t="shared" si="264"/>
        <v/>
      </c>
      <c r="BF38" s="247" t="str">
        <f t="shared" si="264"/>
        <v/>
      </c>
      <c r="BG38" s="247" t="str">
        <f t="shared" si="264"/>
        <v/>
      </c>
      <c r="BH38" s="247" t="str">
        <f t="shared" si="264"/>
        <v/>
      </c>
      <c r="BI38" s="247" t="str">
        <f t="shared" si="264"/>
        <v/>
      </c>
      <c r="BJ38" s="247" t="str">
        <f t="shared" si="264"/>
        <v/>
      </c>
      <c r="BK38" s="247" t="str">
        <f t="shared" si="264"/>
        <v/>
      </c>
      <c r="BL38" s="247" t="str">
        <f t="shared" si="264"/>
        <v/>
      </c>
      <c r="BM38" s="247" t="str">
        <f t="shared" si="264"/>
        <v/>
      </c>
      <c r="BN38" s="250" t="str">
        <f t="shared" si="264"/>
        <v/>
      </c>
      <c r="BO38" s="48">
        <f t="shared" si="138"/>
        <v>0</v>
      </c>
      <c r="BP38" s="246" t="str">
        <f t="shared" ref="BP38:CI38" si="265">IF(E38="B",E40,"")</f>
        <v/>
      </c>
      <c r="BQ38" s="247" t="str">
        <f t="shared" si="265"/>
        <v/>
      </c>
      <c r="BR38" s="247" t="str">
        <f t="shared" si="265"/>
        <v/>
      </c>
      <c r="BS38" s="247" t="str">
        <f t="shared" si="265"/>
        <v/>
      </c>
      <c r="BT38" s="247" t="str">
        <f t="shared" si="265"/>
        <v/>
      </c>
      <c r="BU38" s="247" t="str">
        <f t="shared" si="265"/>
        <v/>
      </c>
      <c r="BV38" s="247" t="str">
        <f t="shared" si="265"/>
        <v/>
      </c>
      <c r="BW38" s="247" t="str">
        <f t="shared" si="265"/>
        <v/>
      </c>
      <c r="BX38" s="247" t="str">
        <f t="shared" si="265"/>
        <v/>
      </c>
      <c r="BY38" s="247" t="str">
        <f t="shared" si="265"/>
        <v/>
      </c>
      <c r="BZ38" s="247" t="str">
        <f t="shared" si="265"/>
        <v/>
      </c>
      <c r="CA38" s="248" t="str">
        <f t="shared" si="265"/>
        <v/>
      </c>
      <c r="CB38" s="248" t="str">
        <f t="shared" si="265"/>
        <v/>
      </c>
      <c r="CC38" s="248" t="str">
        <f t="shared" si="265"/>
        <v/>
      </c>
      <c r="CD38" s="248" t="str">
        <f t="shared" si="265"/>
        <v/>
      </c>
      <c r="CE38" s="248" t="str">
        <f t="shared" si="265"/>
        <v/>
      </c>
      <c r="CF38" s="248" t="str">
        <f t="shared" si="265"/>
        <v/>
      </c>
      <c r="CG38" s="248" t="str">
        <f t="shared" si="265"/>
        <v/>
      </c>
      <c r="CH38" s="248" t="str">
        <f t="shared" si="265"/>
        <v/>
      </c>
      <c r="CI38" s="249" t="str">
        <f t="shared" si="265"/>
        <v/>
      </c>
      <c r="CJ38" s="48">
        <f t="shared" si="140"/>
        <v>0</v>
      </c>
      <c r="CK38" s="246" t="str">
        <f t="shared" ref="CK38:CP38" si="266">IF(E38="P",E40,"")</f>
        <v/>
      </c>
      <c r="CL38" s="247" t="str">
        <f t="shared" si="266"/>
        <v/>
      </c>
      <c r="CM38" s="247" t="str">
        <f t="shared" si="266"/>
        <v/>
      </c>
      <c r="CN38" s="247" t="str">
        <f t="shared" si="266"/>
        <v/>
      </c>
      <c r="CO38" s="247" t="str">
        <f t="shared" si="266"/>
        <v/>
      </c>
      <c r="CP38" s="247" t="str">
        <f t="shared" si="266"/>
        <v/>
      </c>
      <c r="CQ38" s="247" t="str">
        <f t="shared" ref="CQ38:DD38" si="267">IF(K38="P",K40,"")</f>
        <v/>
      </c>
      <c r="CR38" s="247" t="str">
        <f t="shared" si="267"/>
        <v/>
      </c>
      <c r="CS38" s="247" t="str">
        <f t="shared" si="267"/>
        <v/>
      </c>
      <c r="CT38" s="247" t="str">
        <f t="shared" si="267"/>
        <v/>
      </c>
      <c r="CU38" s="247" t="str">
        <f t="shared" si="267"/>
        <v/>
      </c>
      <c r="CV38" s="247" t="str">
        <f t="shared" si="267"/>
        <v/>
      </c>
      <c r="CW38" s="247" t="str">
        <f t="shared" si="267"/>
        <v/>
      </c>
      <c r="CX38" s="247" t="str">
        <f t="shared" si="267"/>
        <v/>
      </c>
      <c r="CY38" s="247" t="str">
        <f t="shared" si="267"/>
        <v/>
      </c>
      <c r="CZ38" s="247" t="str">
        <f t="shared" si="267"/>
        <v/>
      </c>
      <c r="DA38" s="247" t="str">
        <f t="shared" si="267"/>
        <v/>
      </c>
      <c r="DB38" s="247" t="str">
        <f t="shared" si="267"/>
        <v/>
      </c>
      <c r="DC38" s="247" t="str">
        <f t="shared" si="267"/>
        <v/>
      </c>
      <c r="DD38" s="250" t="str">
        <f t="shared" si="267"/>
        <v/>
      </c>
      <c r="DE38" s="48">
        <f t="shared" si="142"/>
        <v>0</v>
      </c>
      <c r="DG38" s="251">
        <f t="shared" si="143"/>
        <v>0</v>
      </c>
      <c r="DH38" s="248">
        <f t="shared" si="144"/>
        <v>0</v>
      </c>
      <c r="DI38" s="248">
        <f t="shared" si="145"/>
        <v>0</v>
      </c>
      <c r="DJ38" s="252">
        <f>SUM(DH38+DI38)</f>
        <v>0</v>
      </c>
      <c r="DK38" s="253">
        <f>(SUM(DG38:DI38)/COUNT(E39:X39))</f>
        <v>0</v>
      </c>
      <c r="DL38" s="251">
        <f t="shared" si="147"/>
        <v>0</v>
      </c>
      <c r="DM38" s="254" t="e">
        <f t="shared" si="148"/>
        <v>#DIV/0!</v>
      </c>
      <c r="DN38" s="255">
        <f t="shared" si="149"/>
        <v>0</v>
      </c>
      <c r="DO38" s="256" t="e">
        <f t="shared" si="150"/>
        <v>#DIV/0!</v>
      </c>
      <c r="DP38" s="257">
        <f t="shared" si="151"/>
        <v>0</v>
      </c>
      <c r="DQ38" s="257">
        <f t="shared" si="152"/>
        <v>0</v>
      </c>
      <c r="DR38" s="257">
        <f t="shared" si="153"/>
        <v>0</v>
      </c>
      <c r="DS38" s="257" t="e">
        <f>SUM((DQ38/DJ38)-(D22))</f>
        <v>#DIV/0!</v>
      </c>
      <c r="DT38" s="257" t="e">
        <f>SUM((DR38/DJ38)-(D2))</f>
        <v>#DIV/0!</v>
      </c>
      <c r="DU38" s="258" t="e">
        <f t="shared" si="154"/>
        <v>#DIV/0!</v>
      </c>
      <c r="DW38" s="246" t="str">
        <f>IF(E38="J",SUM((E40)-(E20)),"")</f>
        <v/>
      </c>
      <c r="DX38" s="247" t="str">
        <f t="shared" ref="DX38:EP38" si="268">IF(F38="J",SUM((F40)-(F20)),"")</f>
        <v/>
      </c>
      <c r="DY38" s="247" t="str">
        <f t="shared" si="268"/>
        <v/>
      </c>
      <c r="DZ38" s="247" t="str">
        <f t="shared" si="268"/>
        <v/>
      </c>
      <c r="EA38" s="247" t="str">
        <f t="shared" si="268"/>
        <v/>
      </c>
      <c r="EB38" s="247" t="str">
        <f t="shared" si="268"/>
        <v/>
      </c>
      <c r="EC38" s="247" t="str">
        <f t="shared" si="268"/>
        <v/>
      </c>
      <c r="ED38" s="247" t="str">
        <f t="shared" si="268"/>
        <v/>
      </c>
      <c r="EE38" s="247" t="str">
        <f t="shared" si="268"/>
        <v/>
      </c>
      <c r="EF38" s="247" t="str">
        <f t="shared" si="268"/>
        <v/>
      </c>
      <c r="EG38" s="247" t="str">
        <f t="shared" si="268"/>
        <v/>
      </c>
      <c r="EH38" s="247" t="str">
        <f t="shared" si="268"/>
        <v/>
      </c>
      <c r="EI38" s="247" t="str">
        <f t="shared" si="268"/>
        <v/>
      </c>
      <c r="EJ38" s="247" t="str">
        <f t="shared" si="268"/>
        <v/>
      </c>
      <c r="EK38" s="247" t="str">
        <f t="shared" si="268"/>
        <v/>
      </c>
      <c r="EL38" s="247" t="str">
        <f t="shared" si="268"/>
        <v/>
      </c>
      <c r="EM38" s="247" t="str">
        <f t="shared" si="268"/>
        <v/>
      </c>
      <c r="EN38" s="247" t="str">
        <f t="shared" si="268"/>
        <v/>
      </c>
      <c r="EO38" s="247" t="str">
        <f t="shared" si="268"/>
        <v/>
      </c>
      <c r="EP38" s="250" t="str">
        <f t="shared" si="268"/>
        <v/>
      </c>
      <c r="EQ38" s="48">
        <f t="shared" si="156"/>
        <v>0</v>
      </c>
      <c r="ER38" s="246" t="str">
        <f>IF(E38="LJ",SUM((E40)-(E20)),"")</f>
        <v/>
      </c>
      <c r="ES38" s="247" t="str">
        <f t="shared" ref="ES38:FK38" si="269">IF(F38="LJ",SUM((F40)-(F20)),"")</f>
        <v/>
      </c>
      <c r="ET38" s="247" t="str">
        <f t="shared" si="269"/>
        <v/>
      </c>
      <c r="EU38" s="247" t="str">
        <f t="shared" si="269"/>
        <v/>
      </c>
      <c r="EV38" s="247" t="str">
        <f t="shared" si="269"/>
        <v/>
      </c>
      <c r="EW38" s="247" t="str">
        <f t="shared" si="269"/>
        <v/>
      </c>
      <c r="EX38" s="247" t="str">
        <f t="shared" si="269"/>
        <v/>
      </c>
      <c r="EY38" s="247" t="str">
        <f t="shared" si="269"/>
        <v/>
      </c>
      <c r="EZ38" s="247" t="str">
        <f t="shared" si="269"/>
        <v/>
      </c>
      <c r="FA38" s="247" t="str">
        <f t="shared" si="269"/>
        <v/>
      </c>
      <c r="FB38" s="247" t="str">
        <f t="shared" si="269"/>
        <v/>
      </c>
      <c r="FC38" s="247" t="str">
        <f t="shared" si="269"/>
        <v/>
      </c>
      <c r="FD38" s="247" t="str">
        <f t="shared" si="269"/>
        <v/>
      </c>
      <c r="FE38" s="247" t="str">
        <f t="shared" si="269"/>
        <v/>
      </c>
      <c r="FF38" s="247" t="str">
        <f t="shared" si="269"/>
        <v/>
      </c>
      <c r="FG38" s="247" t="str">
        <f t="shared" si="269"/>
        <v/>
      </c>
      <c r="FH38" s="247" t="str">
        <f t="shared" si="269"/>
        <v/>
      </c>
      <c r="FI38" s="247" t="str">
        <f t="shared" si="269"/>
        <v/>
      </c>
      <c r="FJ38" s="247" t="str">
        <f t="shared" si="269"/>
        <v/>
      </c>
      <c r="FK38" s="250" t="str">
        <f t="shared" si="269"/>
        <v/>
      </c>
      <c r="FL38" s="48">
        <f t="shared" si="158"/>
        <v>0</v>
      </c>
      <c r="FM38" s="246" t="str">
        <f t="shared" ref="FM38:GF38" si="270">IF(E38="B",E20,"")</f>
        <v/>
      </c>
      <c r="FN38" s="247" t="str">
        <f t="shared" si="270"/>
        <v/>
      </c>
      <c r="FO38" s="247" t="str">
        <f t="shared" si="270"/>
        <v/>
      </c>
      <c r="FP38" s="247" t="str">
        <f t="shared" si="270"/>
        <v/>
      </c>
      <c r="FQ38" s="247" t="str">
        <f t="shared" si="270"/>
        <v/>
      </c>
      <c r="FR38" s="247" t="str">
        <f t="shared" si="270"/>
        <v/>
      </c>
      <c r="FS38" s="247" t="str">
        <f t="shared" si="270"/>
        <v/>
      </c>
      <c r="FT38" s="247" t="str">
        <f t="shared" si="270"/>
        <v/>
      </c>
      <c r="FU38" s="247" t="str">
        <f t="shared" si="270"/>
        <v/>
      </c>
      <c r="FV38" s="247" t="str">
        <f t="shared" si="270"/>
        <v/>
      </c>
      <c r="FW38" s="247" t="str">
        <f t="shared" si="270"/>
        <v/>
      </c>
      <c r="FX38" s="248" t="str">
        <f t="shared" si="270"/>
        <v/>
      </c>
      <c r="FY38" s="248" t="str">
        <f t="shared" si="270"/>
        <v/>
      </c>
      <c r="FZ38" s="248" t="str">
        <f t="shared" si="270"/>
        <v/>
      </c>
      <c r="GA38" s="248" t="str">
        <f t="shared" si="270"/>
        <v/>
      </c>
      <c r="GB38" s="248" t="str">
        <f t="shared" si="270"/>
        <v/>
      </c>
      <c r="GC38" s="248" t="str">
        <f t="shared" si="270"/>
        <v/>
      </c>
      <c r="GD38" s="248" t="str">
        <f t="shared" si="270"/>
        <v/>
      </c>
      <c r="GE38" s="248" t="str">
        <f t="shared" si="270"/>
        <v/>
      </c>
      <c r="GF38" s="249" t="str">
        <f t="shared" si="270"/>
        <v/>
      </c>
      <c r="GG38" s="48">
        <f t="shared" si="160"/>
        <v>0</v>
      </c>
      <c r="GH38" s="246" t="str">
        <f t="shared" ref="GH38:HA38" si="271">IF(E38="P",E20,"")</f>
        <v/>
      </c>
      <c r="GI38" s="247" t="str">
        <f t="shared" si="271"/>
        <v/>
      </c>
      <c r="GJ38" s="247" t="str">
        <f t="shared" si="271"/>
        <v/>
      </c>
      <c r="GK38" s="247" t="str">
        <f t="shared" si="271"/>
        <v/>
      </c>
      <c r="GL38" s="247" t="str">
        <f t="shared" si="271"/>
        <v/>
      </c>
      <c r="GM38" s="247" t="str">
        <f t="shared" si="271"/>
        <v/>
      </c>
      <c r="GN38" s="247" t="str">
        <f t="shared" si="271"/>
        <v/>
      </c>
      <c r="GO38" s="247" t="str">
        <f t="shared" si="271"/>
        <v/>
      </c>
      <c r="GP38" s="247" t="str">
        <f t="shared" si="271"/>
        <v/>
      </c>
      <c r="GQ38" s="247" t="str">
        <f t="shared" si="271"/>
        <v/>
      </c>
      <c r="GR38" s="247" t="str">
        <f t="shared" si="271"/>
        <v/>
      </c>
      <c r="GS38" s="248" t="str">
        <f t="shared" si="271"/>
        <v/>
      </c>
      <c r="GT38" s="248" t="str">
        <f t="shared" si="271"/>
        <v/>
      </c>
      <c r="GU38" s="248" t="str">
        <f t="shared" si="271"/>
        <v/>
      </c>
      <c r="GV38" s="248" t="str">
        <f t="shared" si="271"/>
        <v/>
      </c>
      <c r="GW38" s="248" t="str">
        <f t="shared" si="271"/>
        <v/>
      </c>
      <c r="GX38" s="248" t="str">
        <f t="shared" si="271"/>
        <v/>
      </c>
      <c r="GY38" s="248" t="str">
        <f t="shared" si="271"/>
        <v/>
      </c>
      <c r="GZ38" s="248" t="str">
        <f t="shared" si="271"/>
        <v/>
      </c>
      <c r="HA38" s="249" t="str">
        <f t="shared" si="271"/>
        <v/>
      </c>
      <c r="HB38" s="48">
        <f t="shared" si="162"/>
        <v>0</v>
      </c>
    </row>
    <row r="39" spans="1:210" s="215" customFormat="1" ht="21.75" customHeight="1" thickBot="1">
      <c r="A39" s="271"/>
      <c r="B39" s="265"/>
      <c r="C39" s="264"/>
      <c r="D39" s="262" t="s">
        <v>39</v>
      </c>
      <c r="E39" s="525">
        <f t="shared" ref="E39:X39" si="272">SUM(E40)-(E20)</f>
        <v>0</v>
      </c>
      <c r="F39" s="526">
        <f t="shared" si="272"/>
        <v>0</v>
      </c>
      <c r="G39" s="526">
        <f t="shared" si="272"/>
        <v>0</v>
      </c>
      <c r="H39" s="526">
        <f t="shared" si="272"/>
        <v>0</v>
      </c>
      <c r="I39" s="526">
        <f t="shared" si="272"/>
        <v>0</v>
      </c>
      <c r="J39" s="526">
        <f t="shared" si="272"/>
        <v>0</v>
      </c>
      <c r="K39" s="526">
        <f t="shared" si="272"/>
        <v>0</v>
      </c>
      <c r="L39" s="526">
        <f t="shared" si="272"/>
        <v>0</v>
      </c>
      <c r="M39" s="526">
        <f t="shared" si="272"/>
        <v>0</v>
      </c>
      <c r="N39" s="526">
        <f t="shared" si="272"/>
        <v>0</v>
      </c>
      <c r="O39" s="526">
        <f t="shared" si="272"/>
        <v>0</v>
      </c>
      <c r="P39" s="526">
        <f t="shared" si="272"/>
        <v>0</v>
      </c>
      <c r="Q39" s="526">
        <f t="shared" si="272"/>
        <v>0</v>
      </c>
      <c r="R39" s="526">
        <f t="shared" si="272"/>
        <v>0</v>
      </c>
      <c r="S39" s="526">
        <f t="shared" si="272"/>
        <v>0</v>
      </c>
      <c r="T39" s="526">
        <f t="shared" si="272"/>
        <v>0</v>
      </c>
      <c r="U39" s="526">
        <f t="shared" si="272"/>
        <v>0</v>
      </c>
      <c r="V39" s="526">
        <f t="shared" si="272"/>
        <v>0</v>
      </c>
      <c r="W39" s="526">
        <f t="shared" si="272"/>
        <v>0</v>
      </c>
      <c r="X39" s="526">
        <f t="shared" si="272"/>
        <v>0</v>
      </c>
      <c r="AU39" s="263"/>
      <c r="AV39" s="263"/>
      <c r="AW39" s="263"/>
      <c r="AX39" s="263"/>
      <c r="AY39" s="263"/>
      <c r="AZ39" s="263"/>
      <c r="BA39" s="263"/>
      <c r="BB39" s="263"/>
      <c r="BC39" s="263"/>
      <c r="BD39" s="263"/>
      <c r="BE39" s="263"/>
      <c r="BF39" s="263"/>
      <c r="BG39" s="263"/>
      <c r="BH39" s="263"/>
      <c r="BI39" s="263"/>
      <c r="BJ39" s="263"/>
      <c r="BK39" s="263"/>
      <c r="BL39" s="263"/>
      <c r="BO39" s="48"/>
      <c r="BP39" s="263"/>
      <c r="BQ39" s="263"/>
      <c r="BR39" s="263"/>
      <c r="BS39" s="263"/>
      <c r="BT39" s="263"/>
      <c r="BU39" s="263"/>
      <c r="BV39" s="263"/>
      <c r="BW39" s="263"/>
      <c r="BX39" s="263"/>
      <c r="BY39" s="263"/>
      <c r="BZ39" s="263"/>
      <c r="CJ39" s="48"/>
      <c r="CK39" s="263"/>
      <c r="CL39" s="263"/>
      <c r="CM39" s="263"/>
      <c r="CN39" s="263"/>
      <c r="CO39" s="263"/>
      <c r="CP39" s="263"/>
      <c r="CQ39" s="263"/>
      <c r="CR39" s="263"/>
      <c r="CS39" s="263"/>
      <c r="CT39" s="263"/>
      <c r="CU39" s="263"/>
      <c r="DE39" s="48"/>
      <c r="DG39" s="48">
        <f>SUM(DG25:DG38)</f>
        <v>0</v>
      </c>
      <c r="DH39" s="48">
        <f>SUM(DH25:DH38)</f>
        <v>0</v>
      </c>
      <c r="DI39" s="48">
        <f>SUM(DI25:DI38)</f>
        <v>0</v>
      </c>
      <c r="DJ39" s="48">
        <f>SUM(DH39+DI39)</f>
        <v>0</v>
      </c>
      <c r="DK39" s="48"/>
      <c r="DL39" s="48"/>
      <c r="DM39" s="48"/>
      <c r="DN39" s="48">
        <f>SUM(DN25:DN38)</f>
        <v>0</v>
      </c>
      <c r="DO39" s="48" t="e">
        <f t="shared" si="150"/>
        <v>#DIV/0!</v>
      </c>
      <c r="DP39" s="48"/>
      <c r="DQ39" s="48">
        <f>SUM(DQ25:DQ38)</f>
        <v>0</v>
      </c>
      <c r="DR39" s="48">
        <f>SUM(DR25:DR38)</f>
        <v>0</v>
      </c>
      <c r="DS39" s="48"/>
      <c r="DT39" s="48"/>
      <c r="DU39" s="48"/>
    </row>
    <row r="40" spans="1:210" s="215" customFormat="1" ht="21.75" customHeight="1" thickBot="1">
      <c r="A40" s="265" t="s">
        <v>48</v>
      </c>
      <c r="B40" s="265">
        <f>COUNT(E40:X40)</f>
        <v>0</v>
      </c>
      <c r="C40" s="264" t="s">
        <v>81</v>
      </c>
      <c r="D40" s="272">
        <f ca="1">'Period 3'!X24</f>
        <v>64</v>
      </c>
      <c r="E40" s="198"/>
      <c r="F40" s="199"/>
      <c r="G40" s="199"/>
      <c r="H40" s="199"/>
      <c r="I40" s="199"/>
      <c r="J40" s="199"/>
      <c r="K40" s="199"/>
      <c r="L40" s="199"/>
      <c r="M40" s="199"/>
      <c r="N40" s="199"/>
      <c r="O40" s="199"/>
      <c r="P40" s="199"/>
      <c r="Q40" s="199"/>
      <c r="R40" s="199"/>
      <c r="S40" s="199"/>
      <c r="T40" s="199"/>
      <c r="U40" s="199"/>
      <c r="V40" s="199"/>
      <c r="W40" s="199"/>
      <c r="X40" s="199"/>
    </row>
  </sheetData>
  <mergeCells count="26">
    <mergeCell ref="BP2:CI2"/>
    <mergeCell ref="CK2:DD2"/>
    <mergeCell ref="I1:K1"/>
    <mergeCell ref="E2:X2"/>
    <mergeCell ref="D1:G1"/>
    <mergeCell ref="C3:D3"/>
    <mergeCell ref="FM2:GF2"/>
    <mergeCell ref="GH2:HA2"/>
    <mergeCell ref="Z2:AS2"/>
    <mergeCell ref="AU2:BN2"/>
    <mergeCell ref="DW2:EP2"/>
    <mergeCell ref="ER2:FK2"/>
    <mergeCell ref="GH22:HA22"/>
    <mergeCell ref="A24:D24"/>
    <mergeCell ref="CK22:DD22"/>
    <mergeCell ref="E22:X22"/>
    <mergeCell ref="DW22:EP22"/>
    <mergeCell ref="ER22:FK22"/>
    <mergeCell ref="BP22:CI22"/>
    <mergeCell ref="C23:D23"/>
    <mergeCell ref="A4:D4"/>
    <mergeCell ref="D21:G21"/>
    <mergeCell ref="Z22:AS22"/>
    <mergeCell ref="AU22:BN22"/>
    <mergeCell ref="I21:K21"/>
    <mergeCell ref="FM22:GF22"/>
  </mergeCells>
  <phoneticPr fontId="55" type="noConversion"/>
  <pageMargins left="0.46" right="0.34" top="0.45" bottom="0.7" header="0.48" footer="0.52"/>
  <headerFooter>
    <oddFooter>&amp;A</oddFooter>
  </headerFooter>
  <rowBreaks count="1" manualBreakCount="1">
    <brk id="20" max="147" man="1"/>
  </rowBreaks>
  <colBreaks count="1" manualBreakCount="1">
    <brk id="109" max="39" man="1"/>
  </col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85"/>
  <sheetViews>
    <sheetView zoomScale="75" zoomScaleNormal="75" zoomScaleSheetLayoutView="40" zoomScalePageLayoutView="75" workbookViewId="0">
      <selection activeCell="M38" sqref="M38"/>
    </sheetView>
  </sheetViews>
  <sheetFormatPr baseColWidth="10" defaultColWidth="8.83203125" defaultRowHeight="15"/>
  <cols>
    <col min="1" max="17" width="9.6640625" style="183" customWidth="1"/>
    <col min="18" max="24" width="12.1640625" customWidth="1"/>
  </cols>
  <sheetData>
    <row r="1" spans="1:24" ht="21.75" customHeight="1" thickBot="1">
      <c r="A1" s="19" t="s">
        <v>70</v>
      </c>
      <c r="B1" s="19"/>
      <c r="C1" s="21" t="s">
        <v>1</v>
      </c>
      <c r="D1" s="277"/>
      <c r="E1" s="277"/>
      <c r="F1" s="640" t="s">
        <v>174</v>
      </c>
      <c r="G1" s="640"/>
      <c r="H1" s="640"/>
      <c r="I1" s="640"/>
      <c r="J1" s="640"/>
      <c r="K1" s="278" t="s">
        <v>71</v>
      </c>
      <c r="L1" s="613">
        <v>39675</v>
      </c>
      <c r="M1" s="613"/>
      <c r="N1" s="613"/>
      <c r="R1" s="2"/>
      <c r="S1" s="2"/>
      <c r="T1" s="2"/>
      <c r="U1" s="2"/>
      <c r="V1" s="2"/>
      <c r="W1" s="2"/>
      <c r="X1" s="2"/>
    </row>
    <row r="2" spans="1:24" ht="21.75" customHeight="1" thickBot="1">
      <c r="A2" s="622" t="str">
        <f ca="1">('Game Summary'!A4)</f>
        <v>Kalamazoo</v>
      </c>
      <c r="B2" s="623"/>
      <c r="C2" s="623"/>
      <c r="D2" s="624"/>
      <c r="E2" s="607" t="s">
        <v>72</v>
      </c>
      <c r="F2" s="608"/>
      <c r="G2" s="608"/>
      <c r="H2" s="608"/>
      <c r="I2" s="608"/>
      <c r="J2" s="608"/>
      <c r="K2" s="608"/>
      <c r="L2" s="608"/>
      <c r="M2" s="484"/>
      <c r="N2" s="647" t="s">
        <v>73</v>
      </c>
      <c r="O2" s="648"/>
      <c r="P2" s="648"/>
      <c r="Q2" s="649"/>
      <c r="R2" s="645"/>
      <c r="S2" s="129"/>
      <c r="T2" s="129"/>
      <c r="U2" s="129"/>
      <c r="V2" s="129"/>
      <c r="W2" s="129"/>
      <c r="X2" s="641" t="s">
        <v>74</v>
      </c>
    </row>
    <row r="3" spans="1:24" ht="33" customHeight="1" thickBot="1">
      <c r="A3" s="128" t="s">
        <v>79</v>
      </c>
      <c r="B3" s="642" t="s">
        <v>78</v>
      </c>
      <c r="C3" s="643"/>
      <c r="D3" s="644"/>
      <c r="E3" s="485" t="s">
        <v>75</v>
      </c>
      <c r="F3" s="486" t="s">
        <v>76</v>
      </c>
      <c r="G3" s="486" t="s">
        <v>77</v>
      </c>
      <c r="H3" s="487" t="s">
        <v>187</v>
      </c>
      <c r="I3" s="487" t="s">
        <v>188</v>
      </c>
      <c r="J3" s="486" t="s">
        <v>189</v>
      </c>
      <c r="K3" s="486" t="s">
        <v>190</v>
      </c>
      <c r="L3" s="486" t="s">
        <v>191</v>
      </c>
      <c r="M3" s="488" t="s">
        <v>195</v>
      </c>
      <c r="N3" s="485" t="s">
        <v>192</v>
      </c>
      <c r="O3" s="486" t="s">
        <v>193</v>
      </c>
      <c r="P3" s="486" t="s">
        <v>194</v>
      </c>
      <c r="Q3" s="489" t="s">
        <v>195</v>
      </c>
      <c r="R3" s="646"/>
      <c r="S3" s="130"/>
      <c r="T3" s="130"/>
      <c r="U3" s="130"/>
      <c r="V3" s="130"/>
      <c r="W3" s="130"/>
      <c r="X3" s="641"/>
    </row>
    <row r="4" spans="1:24" ht="21.75" customHeight="1" thickBot="1">
      <c r="A4" s="214">
        <f ca="1">('Game Summary'!B5)</f>
        <v>7.62</v>
      </c>
      <c r="B4" s="610" t="str">
        <f ca="1">('Game Summary'!C5)</f>
        <v>ORGAN GRINDER</v>
      </c>
      <c r="C4" s="653"/>
      <c r="D4" s="654"/>
      <c r="E4" s="500"/>
      <c r="F4" s="495"/>
      <c r="G4" s="495">
        <v>1</v>
      </c>
      <c r="H4" s="495">
        <v>1</v>
      </c>
      <c r="I4" s="495"/>
      <c r="J4" s="495"/>
      <c r="K4" s="495"/>
      <c r="L4" s="495">
        <v>2</v>
      </c>
      <c r="M4" s="473">
        <f>SUM(E4:L4)</f>
        <v>4</v>
      </c>
      <c r="N4" s="500"/>
      <c r="O4" s="495"/>
      <c r="P4" s="495"/>
      <c r="Q4" s="477">
        <f>SUM(N4:P4)</f>
        <v>0</v>
      </c>
      <c r="R4" s="46"/>
      <c r="S4" s="46"/>
      <c r="T4" s="46"/>
      <c r="U4" s="46"/>
      <c r="V4" s="46"/>
      <c r="W4" s="46"/>
      <c r="X4" s="46"/>
    </row>
    <row r="5" spans="1:24" ht="21.75" customHeight="1" thickBot="1">
      <c r="A5" s="214">
        <f ca="1">('Game Summary'!B6)</f>
        <v>11</v>
      </c>
      <c r="B5" s="610" t="str">
        <f ca="1">('Game Summary'!C6)</f>
        <v>LADY HAWK</v>
      </c>
      <c r="C5" s="653"/>
      <c r="D5" s="654"/>
      <c r="E5" s="501"/>
      <c r="F5" s="497">
        <v>2</v>
      </c>
      <c r="G5" s="497"/>
      <c r="H5" s="497">
        <v>4</v>
      </c>
      <c r="I5" s="497"/>
      <c r="J5" s="497"/>
      <c r="K5" s="497"/>
      <c r="L5" s="497"/>
      <c r="M5" s="474">
        <f t="shared" ref="M5:M17" si="0">SUM(E5:L5)</f>
        <v>6</v>
      </c>
      <c r="N5" s="501"/>
      <c r="O5" s="497"/>
      <c r="P5" s="497"/>
      <c r="Q5" s="478">
        <f t="shared" ref="Q5:Q17" si="1">SUM(N5:P5)</f>
        <v>0</v>
      </c>
      <c r="R5" s="46"/>
      <c r="S5" s="46"/>
      <c r="T5" s="46"/>
      <c r="U5" s="46"/>
      <c r="V5" s="46"/>
      <c r="W5" s="46"/>
      <c r="X5" s="46"/>
    </row>
    <row r="6" spans="1:24" ht="21.75" customHeight="1" thickBot="1">
      <c r="A6" s="214">
        <f ca="1">('Game Summary'!B7)</f>
        <v>21</v>
      </c>
      <c r="B6" s="610" t="str">
        <f ca="1">('Game Summary'!C7)</f>
        <v>LETHA VENOM</v>
      </c>
      <c r="C6" s="653"/>
      <c r="D6" s="654"/>
      <c r="E6" s="501"/>
      <c r="F6" s="497">
        <v>3</v>
      </c>
      <c r="G6" s="497">
        <v>2</v>
      </c>
      <c r="H6" s="497">
        <v>1</v>
      </c>
      <c r="I6" s="497">
        <v>2</v>
      </c>
      <c r="J6" s="497">
        <v>1</v>
      </c>
      <c r="K6" s="497"/>
      <c r="L6" s="497">
        <v>2</v>
      </c>
      <c r="M6" s="474">
        <f t="shared" si="0"/>
        <v>11</v>
      </c>
      <c r="N6" s="501"/>
      <c r="O6" s="497"/>
      <c r="P6" s="497">
        <v>1</v>
      </c>
      <c r="Q6" s="478">
        <f t="shared" si="1"/>
        <v>1</v>
      </c>
      <c r="R6" s="46"/>
      <c r="S6" s="46"/>
      <c r="T6" s="46"/>
      <c r="U6" s="46"/>
      <c r="V6" s="46"/>
      <c r="W6" s="46"/>
      <c r="X6" s="46"/>
    </row>
    <row r="7" spans="1:24" ht="21.75" customHeight="1" thickBot="1">
      <c r="A7" s="214">
        <f ca="1">('Game Summary'!B8)</f>
        <v>33</v>
      </c>
      <c r="B7" s="610" t="str">
        <f ca="1">('Game Summary'!C8)</f>
        <v>JAVELIN</v>
      </c>
      <c r="C7" s="653"/>
      <c r="D7" s="654"/>
      <c r="E7" s="501"/>
      <c r="F7" s="497">
        <v>3</v>
      </c>
      <c r="G7" s="497">
        <v>1</v>
      </c>
      <c r="H7" s="497"/>
      <c r="I7" s="497"/>
      <c r="J7" s="497"/>
      <c r="K7" s="497"/>
      <c r="L7" s="497">
        <v>1</v>
      </c>
      <c r="M7" s="474">
        <f t="shared" si="0"/>
        <v>5</v>
      </c>
      <c r="N7" s="501"/>
      <c r="O7" s="497"/>
      <c r="P7" s="497">
        <v>2</v>
      </c>
      <c r="Q7" s="478">
        <f t="shared" si="1"/>
        <v>2</v>
      </c>
      <c r="R7" s="46"/>
      <c r="S7" s="46"/>
      <c r="T7" s="46"/>
      <c r="U7" s="46"/>
      <c r="V7" s="46"/>
      <c r="W7" s="46"/>
      <c r="X7" s="46"/>
    </row>
    <row r="8" spans="1:24" ht="21.75" customHeight="1" thickBot="1">
      <c r="A8" s="214">
        <f ca="1">('Game Summary'!B9)</f>
        <v>63</v>
      </c>
      <c r="B8" s="610" t="str">
        <f ca="1">('Game Summary'!C9)</f>
        <v>BATTLE AXE</v>
      </c>
      <c r="C8" s="653"/>
      <c r="D8" s="654"/>
      <c r="E8" s="501"/>
      <c r="F8" s="497">
        <v>2</v>
      </c>
      <c r="G8" s="497"/>
      <c r="H8" s="497"/>
      <c r="I8" s="497">
        <v>1</v>
      </c>
      <c r="J8" s="497"/>
      <c r="K8" s="497"/>
      <c r="L8" s="497">
        <v>1</v>
      </c>
      <c r="M8" s="474">
        <f t="shared" si="0"/>
        <v>4</v>
      </c>
      <c r="N8" s="501"/>
      <c r="O8" s="497"/>
      <c r="P8" s="497"/>
      <c r="Q8" s="478">
        <f t="shared" si="1"/>
        <v>0</v>
      </c>
      <c r="R8" s="46"/>
      <c r="S8" s="46"/>
      <c r="T8" s="46"/>
      <c r="U8" s="46"/>
      <c r="V8" s="46"/>
      <c r="W8" s="46"/>
      <c r="X8" s="46"/>
    </row>
    <row r="9" spans="1:24" ht="21.75" customHeight="1" thickBot="1">
      <c r="A9" s="214">
        <f ca="1">('Game Summary'!B10)</f>
        <v>86</v>
      </c>
      <c r="B9" s="610" t="str">
        <f ca="1">('Game Summary'!C10)</f>
        <v>BERRETTA BRASS</v>
      </c>
      <c r="C9" s="653"/>
      <c r="D9" s="654"/>
      <c r="E9" s="501"/>
      <c r="F9" s="497">
        <v>3</v>
      </c>
      <c r="G9" s="497">
        <v>1</v>
      </c>
      <c r="H9" s="497"/>
      <c r="I9" s="497">
        <v>1</v>
      </c>
      <c r="J9" s="497">
        <v>2</v>
      </c>
      <c r="K9" s="497"/>
      <c r="L9" s="497">
        <v>1</v>
      </c>
      <c r="M9" s="474">
        <f t="shared" si="0"/>
        <v>8</v>
      </c>
      <c r="N9" s="501"/>
      <c r="O9" s="497"/>
      <c r="P9" s="497">
        <v>3</v>
      </c>
      <c r="Q9" s="478">
        <f t="shared" si="1"/>
        <v>3</v>
      </c>
      <c r="R9" s="46"/>
      <c r="S9" s="46"/>
      <c r="T9" s="46"/>
      <c r="U9" s="46"/>
      <c r="V9" s="46"/>
      <c r="W9" s="46"/>
      <c r="X9" s="46"/>
    </row>
    <row r="10" spans="1:24" ht="21.75" customHeight="1" thickBot="1">
      <c r="A10" s="214">
        <f ca="1">('Game Summary'!B11)</f>
        <v>187</v>
      </c>
      <c r="B10" s="610" t="str">
        <f ca="1">('Game Summary'!C11)</f>
        <v>DELILAH DANGER</v>
      </c>
      <c r="C10" s="653"/>
      <c r="D10" s="654"/>
      <c r="E10" s="501"/>
      <c r="F10" s="497">
        <v>2</v>
      </c>
      <c r="G10" s="497"/>
      <c r="H10" s="497">
        <v>2</v>
      </c>
      <c r="I10" s="497"/>
      <c r="J10" s="497"/>
      <c r="K10" s="497"/>
      <c r="L10" s="497">
        <v>4</v>
      </c>
      <c r="M10" s="474">
        <f t="shared" si="0"/>
        <v>8</v>
      </c>
      <c r="N10" s="501"/>
      <c r="O10" s="497"/>
      <c r="P10" s="497"/>
      <c r="Q10" s="478">
        <f t="shared" si="1"/>
        <v>0</v>
      </c>
      <c r="R10" s="46"/>
      <c r="S10" s="46"/>
      <c r="T10" s="46"/>
      <c r="U10" s="46"/>
      <c r="V10" s="46"/>
      <c r="W10" s="46"/>
      <c r="X10" s="46"/>
    </row>
    <row r="11" spans="1:24" ht="21.75" customHeight="1" thickBot="1">
      <c r="A11" s="214">
        <f ca="1">('Game Summary'!B12)</f>
        <v>666</v>
      </c>
      <c r="B11" s="610" t="str">
        <f ca="1">('Game Summary'!C12)</f>
        <v>HOMOTIDAL CENDENCIES</v>
      </c>
      <c r="C11" s="653"/>
      <c r="D11" s="654"/>
      <c r="E11" s="501"/>
      <c r="F11" s="497"/>
      <c r="G11" s="497"/>
      <c r="H11" s="497"/>
      <c r="I11" s="497">
        <v>1</v>
      </c>
      <c r="J11" s="497"/>
      <c r="K11" s="497"/>
      <c r="L11" s="497">
        <v>1</v>
      </c>
      <c r="M11" s="474">
        <f t="shared" si="0"/>
        <v>2</v>
      </c>
      <c r="N11" s="501"/>
      <c r="O11" s="497"/>
      <c r="P11" s="497"/>
      <c r="Q11" s="478">
        <f t="shared" si="1"/>
        <v>0</v>
      </c>
      <c r="R11" s="46"/>
      <c r="S11" s="46"/>
      <c r="T11" s="46"/>
      <c r="U11" s="46"/>
      <c r="V11" s="46"/>
      <c r="W11" s="46"/>
      <c r="X11" s="46"/>
    </row>
    <row r="12" spans="1:24" ht="21.75" customHeight="1" thickBot="1">
      <c r="A12" s="214">
        <f ca="1">('Game Summary'!B13)</f>
        <v>808</v>
      </c>
      <c r="B12" s="610" t="str">
        <f ca="1">('Game Summary'!C13)</f>
        <v>KA-POWSKI</v>
      </c>
      <c r="C12" s="653"/>
      <c r="D12" s="654"/>
      <c r="E12" s="501">
        <v>1</v>
      </c>
      <c r="F12" s="497">
        <v>3</v>
      </c>
      <c r="G12" s="497">
        <v>1</v>
      </c>
      <c r="H12" s="497">
        <v>2</v>
      </c>
      <c r="I12" s="497"/>
      <c r="J12" s="497"/>
      <c r="K12" s="497"/>
      <c r="L12" s="497">
        <v>4</v>
      </c>
      <c r="M12" s="474">
        <f t="shared" si="0"/>
        <v>11</v>
      </c>
      <c r="N12" s="501"/>
      <c r="O12" s="497"/>
      <c r="P12" s="497">
        <v>1</v>
      </c>
      <c r="Q12" s="478">
        <f t="shared" si="1"/>
        <v>1</v>
      </c>
      <c r="R12" s="46"/>
      <c r="S12" s="46"/>
      <c r="T12" s="46"/>
      <c r="U12" s="46"/>
      <c r="V12" s="46"/>
      <c r="W12" s="46"/>
      <c r="X12" s="46"/>
    </row>
    <row r="13" spans="1:24" ht="21.75" customHeight="1" thickBot="1">
      <c r="A13" s="214">
        <f ca="1">('Game Summary'!B14)</f>
        <v>1837</v>
      </c>
      <c r="B13" s="610" t="str">
        <f ca="1">('Game Summary'!C14)</f>
        <v>JANE DEERE</v>
      </c>
      <c r="C13" s="653"/>
      <c r="D13" s="654"/>
      <c r="E13" s="501"/>
      <c r="F13" s="497"/>
      <c r="G13" s="497"/>
      <c r="H13" s="497">
        <v>1</v>
      </c>
      <c r="I13" s="497"/>
      <c r="J13" s="497"/>
      <c r="K13" s="497"/>
      <c r="L13" s="497"/>
      <c r="M13" s="474">
        <f t="shared" si="0"/>
        <v>1</v>
      </c>
      <c r="N13" s="501"/>
      <c r="O13" s="497"/>
      <c r="P13" s="497"/>
      <c r="Q13" s="478">
        <f t="shared" si="1"/>
        <v>0</v>
      </c>
      <c r="R13" s="46"/>
      <c r="S13" s="46"/>
      <c r="T13" s="46"/>
      <c r="U13" s="46"/>
      <c r="V13" s="46"/>
      <c r="W13" s="46"/>
      <c r="X13" s="46"/>
    </row>
    <row r="14" spans="1:24" s="2" customFormat="1" ht="21.75" customHeight="1" thickBot="1">
      <c r="A14" s="214">
        <f ca="1">('Game Summary'!B15)</f>
        <v>1984</v>
      </c>
      <c r="B14" s="610" t="str">
        <f ca="1">('Game Summary'!C15)</f>
        <v>NOAM STOMPSKI</v>
      </c>
      <c r="C14" s="653"/>
      <c r="D14" s="654"/>
      <c r="E14" s="501"/>
      <c r="F14" s="497"/>
      <c r="G14" s="497"/>
      <c r="H14" s="497">
        <v>1</v>
      </c>
      <c r="I14" s="497"/>
      <c r="J14" s="497"/>
      <c r="K14" s="497"/>
      <c r="L14" s="497">
        <v>2</v>
      </c>
      <c r="M14" s="474">
        <f t="shared" si="0"/>
        <v>3</v>
      </c>
      <c r="N14" s="501"/>
      <c r="O14" s="497"/>
      <c r="P14" s="497"/>
      <c r="Q14" s="478">
        <f t="shared" si="1"/>
        <v>0</v>
      </c>
      <c r="R14" s="46"/>
      <c r="S14" s="46"/>
      <c r="T14" s="46"/>
      <c r="U14" s="46"/>
      <c r="V14" s="46"/>
      <c r="W14" s="46"/>
      <c r="X14" s="46"/>
    </row>
    <row r="15" spans="1:24" s="2" customFormat="1" ht="21.75" customHeight="1" thickBot="1">
      <c r="A15" s="214">
        <f ca="1">('Game Summary'!B16)</f>
        <v>39323</v>
      </c>
      <c r="B15" s="610" t="str">
        <f ca="1">('Game Summary'!C16)</f>
        <v>KITTY CAT</v>
      </c>
      <c r="C15" s="653"/>
      <c r="D15" s="654"/>
      <c r="E15" s="501"/>
      <c r="F15" s="497"/>
      <c r="G15" s="497"/>
      <c r="H15" s="497">
        <v>2</v>
      </c>
      <c r="I15" s="497"/>
      <c r="J15" s="497"/>
      <c r="K15" s="497"/>
      <c r="L15" s="497"/>
      <c r="M15" s="474">
        <f t="shared" si="0"/>
        <v>2</v>
      </c>
      <c r="N15" s="501"/>
      <c r="O15" s="497"/>
      <c r="P15" s="497"/>
      <c r="Q15" s="478">
        <f t="shared" si="1"/>
        <v>0</v>
      </c>
      <c r="R15" s="46"/>
      <c r="S15" s="46"/>
      <c r="T15" s="46"/>
      <c r="U15" s="46"/>
      <c r="V15" s="46"/>
      <c r="W15" s="46"/>
      <c r="X15" s="46"/>
    </row>
    <row r="16" spans="1:24" ht="21.75" customHeight="1" thickBot="1">
      <c r="A16" s="214" t="str">
        <f ca="1">('Game Summary'!B17)</f>
        <v>32-20</v>
      </c>
      <c r="B16" s="610" t="str">
        <f ca="1">('Game Summary'!C17)</f>
        <v>LILLY ST. SMEAR</v>
      </c>
      <c r="C16" s="653"/>
      <c r="D16" s="654"/>
      <c r="E16" s="501"/>
      <c r="F16" s="497"/>
      <c r="G16" s="497"/>
      <c r="H16" s="497"/>
      <c r="I16" s="497">
        <v>1</v>
      </c>
      <c r="J16" s="497"/>
      <c r="K16" s="497"/>
      <c r="L16" s="497">
        <v>1</v>
      </c>
      <c r="M16" s="474">
        <f t="shared" si="0"/>
        <v>2</v>
      </c>
      <c r="N16" s="501"/>
      <c r="O16" s="497"/>
      <c r="P16" s="497"/>
      <c r="Q16" s="478">
        <f t="shared" si="1"/>
        <v>0</v>
      </c>
      <c r="R16" s="46"/>
      <c r="S16" s="46"/>
      <c r="T16" s="46"/>
      <c r="U16" s="46"/>
      <c r="V16" s="46"/>
      <c r="W16" s="46"/>
      <c r="X16" s="46"/>
    </row>
    <row r="17" spans="1:24" ht="21.75" customHeight="1" thickBot="1">
      <c r="A17" s="214" t="str">
        <f ca="1">('Game Summary'!B18)</f>
        <v>AK-47</v>
      </c>
      <c r="B17" s="610" t="str">
        <f ca="1">('Game Summary'!C18)</f>
        <v>CHARISNAKOV</v>
      </c>
      <c r="C17" s="653"/>
      <c r="D17" s="654"/>
      <c r="E17" s="541"/>
      <c r="F17" s="542">
        <v>2</v>
      </c>
      <c r="G17" s="542">
        <v>1</v>
      </c>
      <c r="H17" s="542">
        <v>3</v>
      </c>
      <c r="I17" s="542"/>
      <c r="J17" s="542"/>
      <c r="K17" s="542"/>
      <c r="L17" s="542">
        <v>1</v>
      </c>
      <c r="M17" s="475">
        <f t="shared" si="0"/>
        <v>7</v>
      </c>
      <c r="N17" s="541"/>
      <c r="O17" s="542"/>
      <c r="P17" s="542">
        <v>2</v>
      </c>
      <c r="Q17" s="479">
        <f t="shared" si="1"/>
        <v>2</v>
      </c>
      <c r="R17" s="46"/>
      <c r="S17" s="46"/>
      <c r="T17" s="46"/>
      <c r="U17" s="46"/>
      <c r="V17" s="46"/>
      <c r="W17" s="46"/>
      <c r="X17" s="46"/>
    </row>
    <row r="18" spans="1:24" ht="21.75" customHeight="1" thickBot="1">
      <c r="A18" s="655" t="s">
        <v>14</v>
      </c>
      <c r="B18" s="656"/>
      <c r="C18" s="481"/>
      <c r="D18" s="481"/>
      <c r="E18" s="482">
        <f>SUM(E4:E17)</f>
        <v>1</v>
      </c>
      <c r="F18" s="483">
        <f t="shared" ref="F18:Q18" si="2">SUM(F4:F17)</f>
        <v>20</v>
      </c>
      <c r="G18" s="483">
        <f t="shared" si="2"/>
        <v>7</v>
      </c>
      <c r="H18" s="483">
        <f t="shared" si="2"/>
        <v>17</v>
      </c>
      <c r="I18" s="483">
        <f t="shared" si="2"/>
        <v>6</v>
      </c>
      <c r="J18" s="483">
        <f t="shared" si="2"/>
        <v>3</v>
      </c>
      <c r="K18" s="483">
        <f t="shared" si="2"/>
        <v>0</v>
      </c>
      <c r="L18" s="483">
        <f t="shared" si="2"/>
        <v>20</v>
      </c>
      <c r="M18" s="476">
        <f t="shared" si="2"/>
        <v>74</v>
      </c>
      <c r="N18" s="482">
        <f t="shared" si="2"/>
        <v>0</v>
      </c>
      <c r="O18" s="483">
        <f t="shared" si="2"/>
        <v>0</v>
      </c>
      <c r="P18" s="483">
        <f t="shared" si="2"/>
        <v>9</v>
      </c>
      <c r="Q18" s="480">
        <f t="shared" si="2"/>
        <v>9</v>
      </c>
      <c r="R18" s="46"/>
      <c r="S18" s="46"/>
      <c r="T18" s="46"/>
      <c r="U18" s="46"/>
      <c r="V18" s="46"/>
      <c r="W18" s="46"/>
      <c r="X18" s="46"/>
    </row>
    <row r="19" spans="1:24" ht="21.75" customHeight="1" thickBot="1">
      <c r="A19" s="19" t="s">
        <v>70</v>
      </c>
      <c r="B19" s="19"/>
      <c r="C19" s="21" t="s">
        <v>196</v>
      </c>
      <c r="D19" s="277"/>
      <c r="E19" s="277"/>
      <c r="F19" s="657" t="s">
        <v>180</v>
      </c>
      <c r="G19" s="657"/>
      <c r="H19" s="657"/>
      <c r="I19" s="657"/>
      <c r="J19" s="657"/>
      <c r="K19" s="278" t="s">
        <v>71</v>
      </c>
      <c r="L19" s="613">
        <f ca="1">('Game Summary'!L2)</f>
        <v>39655</v>
      </c>
      <c r="M19" s="613"/>
      <c r="N19" s="613"/>
      <c r="Q19" s="263"/>
      <c r="R19" s="2"/>
      <c r="S19" s="2"/>
      <c r="T19" s="2"/>
      <c r="U19" s="2"/>
      <c r="V19" s="2"/>
      <c r="W19" s="2"/>
      <c r="X19" s="2"/>
    </row>
    <row r="20" spans="1:24" ht="21.75" customHeight="1" thickBot="1">
      <c r="A20" s="628" t="str">
        <f ca="1">('Game Summary'!A24)</f>
        <v>Detriot</v>
      </c>
      <c r="B20" s="629"/>
      <c r="C20" s="629"/>
      <c r="D20" s="630"/>
      <c r="E20" s="607" t="s">
        <v>72</v>
      </c>
      <c r="F20" s="608"/>
      <c r="G20" s="608"/>
      <c r="H20" s="608"/>
      <c r="I20" s="608"/>
      <c r="J20" s="608"/>
      <c r="K20" s="608"/>
      <c r="L20" s="608"/>
      <c r="M20" s="484"/>
      <c r="N20" s="647" t="s">
        <v>73</v>
      </c>
      <c r="O20" s="648"/>
      <c r="P20" s="648"/>
      <c r="Q20" s="649"/>
      <c r="R20" s="129"/>
      <c r="S20" s="129"/>
      <c r="T20" s="129"/>
      <c r="U20" s="129"/>
      <c r="V20" s="129"/>
      <c r="W20" s="129"/>
      <c r="X20" s="641" t="s">
        <v>74</v>
      </c>
    </row>
    <row r="21" spans="1:24" ht="33" customHeight="1" thickBot="1">
      <c r="A21" s="538" t="s">
        <v>79</v>
      </c>
      <c r="B21" s="650" t="s">
        <v>78</v>
      </c>
      <c r="C21" s="651"/>
      <c r="D21" s="652"/>
      <c r="E21" s="490" t="s">
        <v>75</v>
      </c>
      <c r="F21" s="486" t="s">
        <v>76</v>
      </c>
      <c r="G21" s="486" t="s">
        <v>77</v>
      </c>
      <c r="H21" s="487" t="s">
        <v>187</v>
      </c>
      <c r="I21" s="487" t="s">
        <v>188</v>
      </c>
      <c r="J21" s="486" t="s">
        <v>189</v>
      </c>
      <c r="K21" s="486" t="s">
        <v>190</v>
      </c>
      <c r="L21" s="486" t="s">
        <v>191</v>
      </c>
      <c r="M21" s="491" t="s">
        <v>195</v>
      </c>
      <c r="N21" s="485" t="s">
        <v>192</v>
      </c>
      <c r="O21" s="486" t="s">
        <v>193</v>
      </c>
      <c r="P21" s="486" t="s">
        <v>194</v>
      </c>
      <c r="Q21" s="489" t="s">
        <v>195</v>
      </c>
      <c r="R21" s="130"/>
      <c r="S21" s="130"/>
      <c r="T21" s="130"/>
      <c r="U21" s="130"/>
      <c r="V21" s="130"/>
      <c r="W21" s="130"/>
      <c r="X21" s="641"/>
    </row>
    <row r="22" spans="1:24" ht="21.75" customHeight="1">
      <c r="A22" s="531" t="s">
        <v>130</v>
      </c>
      <c r="B22" s="626" t="str">
        <f ca="1">('Game Summary'!C25)</f>
        <v>Cold Fusion</v>
      </c>
      <c r="C22" s="626"/>
      <c r="D22" s="627"/>
      <c r="E22" s="494"/>
      <c r="F22" s="495">
        <v>1</v>
      </c>
      <c r="G22" s="495">
        <v>2</v>
      </c>
      <c r="H22" s="495">
        <v>1</v>
      </c>
      <c r="I22" s="495">
        <v>1</v>
      </c>
      <c r="J22" s="495"/>
      <c r="K22" s="495"/>
      <c r="L22" s="495">
        <v>2</v>
      </c>
      <c r="M22" s="477">
        <f t="shared" ref="M22:M35" si="3">SUM(E22:L22)</f>
        <v>7</v>
      </c>
      <c r="N22" s="500"/>
      <c r="O22" s="495"/>
      <c r="P22" s="495"/>
      <c r="Q22" s="477">
        <f t="shared" ref="Q22:Q35" si="4">SUM(N22:P22)</f>
        <v>0</v>
      </c>
      <c r="R22" s="46"/>
      <c r="S22" s="46"/>
      <c r="T22" s="46"/>
      <c r="U22" s="46"/>
      <c r="V22" s="46"/>
      <c r="W22" s="46"/>
      <c r="X22" s="46"/>
    </row>
    <row r="23" spans="1:24" ht="21.75" customHeight="1">
      <c r="A23" s="270">
        <v>5</v>
      </c>
      <c r="B23" s="605" t="str">
        <f ca="1">('Game Summary'!C26)</f>
        <v>Damsel Distresser</v>
      </c>
      <c r="C23" s="605"/>
      <c r="D23" s="606"/>
      <c r="E23" s="496"/>
      <c r="F23" s="497"/>
      <c r="G23" s="497"/>
      <c r="H23" s="497"/>
      <c r="I23" s="497"/>
      <c r="J23" s="497"/>
      <c r="K23" s="497"/>
      <c r="L23" s="497">
        <v>4</v>
      </c>
      <c r="M23" s="478">
        <f t="shared" si="3"/>
        <v>4</v>
      </c>
      <c r="N23" s="501"/>
      <c r="O23" s="497"/>
      <c r="P23" s="497"/>
      <c r="Q23" s="478">
        <f t="shared" si="4"/>
        <v>0</v>
      </c>
      <c r="R23" s="46"/>
      <c r="S23" s="46"/>
      <c r="T23" s="46"/>
      <c r="U23" s="46"/>
      <c r="V23" s="46"/>
      <c r="W23" s="46"/>
      <c r="X23" s="46"/>
    </row>
    <row r="24" spans="1:24" ht="21.75" customHeight="1">
      <c r="A24" s="270">
        <v>17</v>
      </c>
      <c r="B24" s="605" t="str">
        <f ca="1">('Game Summary'!C27)</f>
        <v>Ima Wrecker</v>
      </c>
      <c r="C24" s="605"/>
      <c r="D24" s="606"/>
      <c r="E24" s="496"/>
      <c r="F24" s="497"/>
      <c r="G24" s="497"/>
      <c r="H24" s="497">
        <v>2</v>
      </c>
      <c r="I24" s="497"/>
      <c r="J24" s="497"/>
      <c r="K24" s="497"/>
      <c r="L24" s="497"/>
      <c r="M24" s="478">
        <f t="shared" si="3"/>
        <v>2</v>
      </c>
      <c r="N24" s="501"/>
      <c r="O24" s="497"/>
      <c r="P24" s="497">
        <v>1</v>
      </c>
      <c r="Q24" s="478">
        <f t="shared" si="4"/>
        <v>1</v>
      </c>
      <c r="R24" s="46"/>
      <c r="S24" s="46"/>
      <c r="T24" s="46"/>
      <c r="U24" s="46"/>
      <c r="V24" s="46"/>
      <c r="W24" s="46"/>
      <c r="X24" s="46"/>
    </row>
    <row r="25" spans="1:24" ht="21.75" customHeight="1">
      <c r="A25" s="270">
        <v>45</v>
      </c>
      <c r="B25" s="605" t="str">
        <f ca="1">('Game Summary'!C28)</f>
        <v>Whiskey Soured</v>
      </c>
      <c r="C25" s="605"/>
      <c r="D25" s="606"/>
      <c r="E25" s="496"/>
      <c r="F25" s="497">
        <v>2</v>
      </c>
      <c r="G25" s="497">
        <v>1</v>
      </c>
      <c r="H25" s="497"/>
      <c r="I25" s="497">
        <v>2</v>
      </c>
      <c r="J25" s="497"/>
      <c r="K25" s="497"/>
      <c r="L25" s="497">
        <v>2</v>
      </c>
      <c r="M25" s="478">
        <f t="shared" si="3"/>
        <v>7</v>
      </c>
      <c r="N25" s="501"/>
      <c r="O25" s="497"/>
      <c r="P25" s="497">
        <v>1</v>
      </c>
      <c r="Q25" s="478">
        <f t="shared" si="4"/>
        <v>1</v>
      </c>
      <c r="R25" s="46"/>
      <c r="S25" s="46"/>
      <c r="T25" s="46"/>
      <c r="U25" s="46"/>
      <c r="V25" s="46"/>
      <c r="W25" s="46"/>
      <c r="X25" s="46"/>
    </row>
    <row r="26" spans="1:24" ht="21.75" customHeight="1">
      <c r="A26" s="270">
        <v>72</v>
      </c>
      <c r="B26" s="605" t="str">
        <f ca="1">('Game Summary'!C29)</f>
        <v>Lady MacDeath</v>
      </c>
      <c r="C26" s="605"/>
      <c r="D26" s="606"/>
      <c r="E26" s="496"/>
      <c r="F26" s="497">
        <v>3</v>
      </c>
      <c r="G26" s="497"/>
      <c r="H26" s="497">
        <v>1</v>
      </c>
      <c r="I26" s="497">
        <v>1</v>
      </c>
      <c r="J26" s="497"/>
      <c r="K26" s="497"/>
      <c r="L26" s="497">
        <v>6</v>
      </c>
      <c r="M26" s="478">
        <f t="shared" si="3"/>
        <v>11</v>
      </c>
      <c r="N26" s="501"/>
      <c r="O26" s="497"/>
      <c r="P26" s="497">
        <v>1</v>
      </c>
      <c r="Q26" s="478">
        <f t="shared" si="4"/>
        <v>1</v>
      </c>
      <c r="R26" s="46"/>
      <c r="S26" s="46"/>
      <c r="T26" s="46"/>
      <c r="U26" s="46"/>
      <c r="V26" s="46"/>
      <c r="W26" s="46"/>
      <c r="X26" s="46"/>
    </row>
    <row r="27" spans="1:24" ht="21.75" customHeight="1">
      <c r="A27" s="270">
        <v>79</v>
      </c>
      <c r="B27" s="605" t="str">
        <f ca="1">('Game Summary'!C30)</f>
        <v>Bruisie Siouxxx</v>
      </c>
      <c r="C27" s="605"/>
      <c r="D27" s="606"/>
      <c r="E27" s="496"/>
      <c r="F27" s="497"/>
      <c r="G27" s="497"/>
      <c r="H27" s="497">
        <v>2</v>
      </c>
      <c r="I27" s="497">
        <v>1</v>
      </c>
      <c r="J27" s="497"/>
      <c r="K27" s="497"/>
      <c r="L27" s="497">
        <v>3</v>
      </c>
      <c r="M27" s="478">
        <f t="shared" si="3"/>
        <v>6</v>
      </c>
      <c r="N27" s="501"/>
      <c r="O27" s="497"/>
      <c r="P27" s="497">
        <v>2</v>
      </c>
      <c r="Q27" s="478">
        <f t="shared" si="4"/>
        <v>2</v>
      </c>
      <c r="R27" s="46"/>
      <c r="S27" s="46"/>
      <c r="T27" s="46"/>
      <c r="U27" s="46"/>
      <c r="V27" s="46"/>
      <c r="W27" s="46"/>
      <c r="X27" s="46"/>
    </row>
    <row r="28" spans="1:24" ht="21.75" customHeight="1">
      <c r="A28" s="270">
        <v>111</v>
      </c>
      <c r="B28" s="605" t="str">
        <f ca="1">('Game Summary'!C31)</f>
        <v>Black-Eyed Skeez</v>
      </c>
      <c r="C28" s="605"/>
      <c r="D28" s="606"/>
      <c r="E28" s="496"/>
      <c r="F28" s="497"/>
      <c r="G28" s="497"/>
      <c r="H28" s="497"/>
      <c r="I28" s="497"/>
      <c r="J28" s="497"/>
      <c r="K28" s="497"/>
      <c r="L28" s="497"/>
      <c r="M28" s="478">
        <f t="shared" si="3"/>
        <v>0</v>
      </c>
      <c r="N28" s="501"/>
      <c r="O28" s="497"/>
      <c r="P28" s="497"/>
      <c r="Q28" s="478">
        <f t="shared" si="4"/>
        <v>0</v>
      </c>
      <c r="R28" s="46"/>
      <c r="S28" s="46"/>
      <c r="T28" s="46"/>
      <c r="U28" s="46"/>
      <c r="V28" s="46"/>
      <c r="W28" s="46"/>
      <c r="X28" s="46"/>
    </row>
    <row r="29" spans="1:24" ht="21.75" customHeight="1">
      <c r="A29" s="270">
        <v>230</v>
      </c>
      <c r="B29" s="605" t="str">
        <f ca="1">('Game Summary'!C32)</f>
        <v>Wanda Throwdown</v>
      </c>
      <c r="C29" s="605"/>
      <c r="D29" s="606"/>
      <c r="E29" s="496"/>
      <c r="F29" s="497"/>
      <c r="G29" s="497"/>
      <c r="H29" s="497"/>
      <c r="I29" s="497"/>
      <c r="J29" s="497"/>
      <c r="K29" s="497"/>
      <c r="L29" s="497"/>
      <c r="M29" s="478">
        <f t="shared" si="3"/>
        <v>0</v>
      </c>
      <c r="N29" s="501"/>
      <c r="O29" s="497"/>
      <c r="P29" s="497"/>
      <c r="Q29" s="478">
        <f t="shared" si="4"/>
        <v>0</v>
      </c>
      <c r="R29" s="46"/>
      <c r="S29" s="46"/>
      <c r="T29" s="46"/>
      <c r="U29" s="46"/>
      <c r="V29" s="46"/>
      <c r="W29" s="46"/>
      <c r="X29" s="46"/>
    </row>
    <row r="30" spans="1:24" ht="21.75" customHeight="1">
      <c r="A30" s="270">
        <v>369</v>
      </c>
      <c r="B30" s="605" t="str">
        <f ca="1">('Game Summary'!C33)</f>
        <v>Dirty Bomb</v>
      </c>
      <c r="C30" s="605"/>
      <c r="D30" s="606"/>
      <c r="E30" s="496"/>
      <c r="F30" s="497"/>
      <c r="G30" s="497"/>
      <c r="H30" s="497">
        <v>2</v>
      </c>
      <c r="I30" s="497"/>
      <c r="J30" s="497"/>
      <c r="K30" s="497"/>
      <c r="L30" s="497">
        <v>1</v>
      </c>
      <c r="M30" s="478">
        <f t="shared" si="3"/>
        <v>3</v>
      </c>
      <c r="N30" s="501"/>
      <c r="O30" s="497"/>
      <c r="P30" s="497">
        <v>2</v>
      </c>
      <c r="Q30" s="478">
        <f t="shared" si="4"/>
        <v>2</v>
      </c>
      <c r="R30" s="46"/>
      <c r="S30" s="46"/>
      <c r="T30" s="46"/>
      <c r="U30" s="46"/>
      <c r="V30" s="46"/>
      <c r="W30" s="46"/>
      <c r="X30" s="46"/>
    </row>
    <row r="31" spans="1:24" ht="21.75" customHeight="1">
      <c r="A31" s="270">
        <v>389</v>
      </c>
      <c r="B31" s="605" t="str">
        <f ca="1">('Game Summary'!C34)</f>
        <v>Riot Nrrd</v>
      </c>
      <c r="C31" s="605"/>
      <c r="D31" s="606"/>
      <c r="E31" s="496"/>
      <c r="F31" s="497"/>
      <c r="G31" s="497"/>
      <c r="H31" s="497">
        <v>1</v>
      </c>
      <c r="I31" s="497"/>
      <c r="J31" s="497"/>
      <c r="K31" s="497"/>
      <c r="L31" s="497">
        <v>2</v>
      </c>
      <c r="M31" s="478">
        <f t="shared" si="3"/>
        <v>3</v>
      </c>
      <c r="N31" s="501"/>
      <c r="O31" s="497"/>
      <c r="P31" s="497">
        <v>1</v>
      </c>
      <c r="Q31" s="478">
        <f t="shared" si="4"/>
        <v>1</v>
      </c>
      <c r="R31" s="46"/>
      <c r="S31" s="46"/>
      <c r="T31" s="46"/>
      <c r="U31" s="46"/>
      <c r="V31" s="46"/>
      <c r="W31" s="46"/>
      <c r="X31" s="46"/>
    </row>
    <row r="32" spans="1:24" s="2" customFormat="1" ht="21.75" customHeight="1">
      <c r="A32" s="270">
        <v>815</v>
      </c>
      <c r="B32" s="605" t="str">
        <f ca="1">('Game Summary'!C35)</f>
        <v>Cannibal Queen</v>
      </c>
      <c r="C32" s="605"/>
      <c r="D32" s="606"/>
      <c r="E32" s="496"/>
      <c r="F32" s="497"/>
      <c r="G32" s="497"/>
      <c r="H32" s="497"/>
      <c r="I32" s="497"/>
      <c r="J32" s="497"/>
      <c r="K32" s="497"/>
      <c r="L32" s="497"/>
      <c r="M32" s="478">
        <f t="shared" si="3"/>
        <v>0</v>
      </c>
      <c r="N32" s="501"/>
      <c r="O32" s="497"/>
      <c r="P32" s="497"/>
      <c r="Q32" s="478">
        <f t="shared" si="4"/>
        <v>0</v>
      </c>
      <c r="R32" s="46"/>
      <c r="S32" s="46"/>
      <c r="T32" s="46"/>
      <c r="U32" s="46"/>
      <c r="V32" s="46"/>
      <c r="W32" s="46"/>
      <c r="X32" s="46"/>
    </row>
    <row r="33" spans="1:24" s="2" customFormat="1" ht="21.75" customHeight="1">
      <c r="A33" s="270">
        <v>999</v>
      </c>
      <c r="B33" s="605" t="str">
        <f ca="1">('Game Summary'!C36)</f>
        <v>Ypsi Dazey</v>
      </c>
      <c r="C33" s="605"/>
      <c r="D33" s="606"/>
      <c r="E33" s="496"/>
      <c r="F33" s="497">
        <v>5</v>
      </c>
      <c r="G33" s="497"/>
      <c r="H33" s="497">
        <v>1</v>
      </c>
      <c r="I33" s="497"/>
      <c r="J33" s="497"/>
      <c r="K33" s="497"/>
      <c r="L33" s="497">
        <v>2</v>
      </c>
      <c r="M33" s="478">
        <f t="shared" si="3"/>
        <v>8</v>
      </c>
      <c r="N33" s="501"/>
      <c r="O33" s="497"/>
      <c r="P33" s="497"/>
      <c r="Q33" s="478">
        <f t="shared" si="4"/>
        <v>0</v>
      </c>
      <c r="R33" s="46"/>
      <c r="S33" s="46"/>
      <c r="T33" s="46"/>
      <c r="U33" s="46"/>
      <c r="V33" s="46"/>
      <c r="W33" s="46"/>
      <c r="X33" s="46"/>
    </row>
    <row r="34" spans="1:24" ht="21.75" customHeight="1">
      <c r="A34" s="531" t="s">
        <v>131</v>
      </c>
      <c r="B34" s="605" t="str">
        <f ca="1">('Game Summary'!C37)</f>
        <v>Seoul Slayer</v>
      </c>
      <c r="C34" s="605"/>
      <c r="D34" s="606"/>
      <c r="E34" s="496"/>
      <c r="F34" s="497"/>
      <c r="G34" s="497"/>
      <c r="H34" s="497"/>
      <c r="I34" s="497"/>
      <c r="J34" s="497"/>
      <c r="K34" s="497"/>
      <c r="L34" s="497"/>
      <c r="M34" s="478">
        <f t="shared" si="3"/>
        <v>0</v>
      </c>
      <c r="N34" s="501"/>
      <c r="O34" s="497"/>
      <c r="P34" s="497"/>
      <c r="Q34" s="478">
        <f t="shared" si="4"/>
        <v>0</v>
      </c>
      <c r="R34" s="46"/>
      <c r="S34" s="46"/>
      <c r="T34" s="46"/>
      <c r="U34" s="46"/>
      <c r="V34" s="46"/>
      <c r="W34" s="46"/>
      <c r="X34" s="46"/>
    </row>
    <row r="35" spans="1:24" ht="21.75" customHeight="1" thickBot="1">
      <c r="A35" s="540" t="s">
        <v>128</v>
      </c>
      <c r="B35" s="602" t="str">
        <f ca="1">('Game Summary'!C38)</f>
        <v>Cool Whip</v>
      </c>
      <c r="C35" s="602"/>
      <c r="D35" s="603"/>
      <c r="E35" s="498">
        <v>2</v>
      </c>
      <c r="F35" s="499">
        <v>2</v>
      </c>
      <c r="G35" s="499"/>
      <c r="H35" s="499">
        <v>2</v>
      </c>
      <c r="I35" s="499"/>
      <c r="J35" s="499"/>
      <c r="K35" s="499"/>
      <c r="L35" s="499"/>
      <c r="M35" s="492">
        <f t="shared" si="3"/>
        <v>6</v>
      </c>
      <c r="N35" s="502"/>
      <c r="O35" s="499"/>
      <c r="P35" s="499"/>
      <c r="Q35" s="492">
        <f t="shared" si="4"/>
        <v>0</v>
      </c>
      <c r="R35" s="46"/>
      <c r="S35" s="46"/>
      <c r="T35" s="46"/>
      <c r="U35" s="46"/>
      <c r="V35" s="46"/>
      <c r="W35" s="46"/>
      <c r="X35" s="46"/>
    </row>
    <row r="36" spans="1:24" ht="21.75" customHeight="1" thickBot="1">
      <c r="A36" s="638" t="s">
        <v>14</v>
      </c>
      <c r="B36" s="639"/>
      <c r="C36" s="493"/>
      <c r="D36" s="493"/>
      <c r="E36" s="482">
        <f t="shared" ref="E36:Q36" si="5">SUM(E22:E35)</f>
        <v>2</v>
      </c>
      <c r="F36" s="483">
        <f t="shared" si="5"/>
        <v>13</v>
      </c>
      <c r="G36" s="483">
        <f t="shared" si="5"/>
        <v>3</v>
      </c>
      <c r="H36" s="483">
        <f t="shared" si="5"/>
        <v>12</v>
      </c>
      <c r="I36" s="483">
        <f t="shared" si="5"/>
        <v>5</v>
      </c>
      <c r="J36" s="483">
        <f t="shared" si="5"/>
        <v>0</v>
      </c>
      <c r="K36" s="483">
        <f t="shared" si="5"/>
        <v>0</v>
      </c>
      <c r="L36" s="483">
        <f t="shared" si="5"/>
        <v>22</v>
      </c>
      <c r="M36" s="480">
        <f t="shared" si="5"/>
        <v>57</v>
      </c>
      <c r="N36" s="482">
        <f t="shared" si="5"/>
        <v>0</v>
      </c>
      <c r="O36" s="483">
        <f t="shared" si="5"/>
        <v>0</v>
      </c>
      <c r="P36" s="483">
        <f t="shared" si="5"/>
        <v>8</v>
      </c>
      <c r="Q36" s="480">
        <f t="shared" si="5"/>
        <v>8</v>
      </c>
      <c r="R36" s="131"/>
      <c r="S36" s="46"/>
      <c r="T36" s="46"/>
      <c r="U36" s="46"/>
      <c r="V36" s="46"/>
      <c r="W36" s="46"/>
      <c r="X36" s="46"/>
    </row>
    <row r="37" spans="1:24" ht="47.25" customHeight="1">
      <c r="A37" s="279"/>
      <c r="B37" s="48"/>
      <c r="C37" s="48"/>
      <c r="D37" s="48"/>
      <c r="E37" s="48"/>
      <c r="F37" s="48"/>
      <c r="G37" s="48"/>
      <c r="H37" s="48"/>
      <c r="I37" s="48"/>
      <c r="J37" s="48"/>
      <c r="K37" s="48"/>
      <c r="L37" s="48"/>
      <c r="M37" s="48"/>
      <c r="N37" s="48"/>
      <c r="O37" s="48"/>
      <c r="P37" s="48"/>
      <c r="Q37" s="48"/>
      <c r="R37" s="2"/>
      <c r="S37" s="2"/>
      <c r="T37" s="2"/>
      <c r="U37" s="2"/>
      <c r="V37" s="2"/>
      <c r="W37" s="2"/>
      <c r="X37" s="2"/>
    </row>
    <row r="38" spans="1:24" ht="47.25" customHeight="1">
      <c r="A38" s="48"/>
      <c r="B38" s="48"/>
      <c r="C38" s="48"/>
      <c r="D38" s="48"/>
      <c r="E38" s="48"/>
      <c r="F38" s="48"/>
      <c r="G38" s="48"/>
      <c r="H38" s="48"/>
      <c r="I38" s="48"/>
      <c r="J38" s="48"/>
      <c r="K38" s="48"/>
      <c r="L38" s="48"/>
      <c r="M38" s="48"/>
      <c r="N38" s="48"/>
      <c r="O38" s="48"/>
      <c r="P38" s="48"/>
      <c r="Q38" s="48"/>
      <c r="R38" s="2"/>
      <c r="S38" s="2"/>
      <c r="T38" s="2"/>
      <c r="U38" s="2"/>
      <c r="V38" s="2"/>
      <c r="W38" s="2"/>
      <c r="X38" s="2"/>
    </row>
    <row r="39" spans="1:24" ht="47.25" customHeight="1"/>
    <row r="40" spans="1:24" ht="47.25" customHeight="1"/>
    <row r="41" spans="1:24" ht="47.25" customHeight="1"/>
    <row r="42" spans="1:24" ht="47.25" customHeight="1"/>
    <row r="43" spans="1:24" ht="47.25" customHeight="1"/>
    <row r="44" spans="1:24" ht="47.25" customHeight="1"/>
    <row r="45" spans="1:24" ht="47.25" customHeight="1"/>
    <row r="46" spans="1:24" ht="47.25" customHeight="1"/>
    <row r="47" spans="1:24" ht="47.25" customHeight="1"/>
    <row r="48" spans="1:24" ht="47.25" customHeight="1"/>
    <row r="49" spans="1:24" ht="36.5" customHeight="1"/>
    <row r="50" spans="1:24" s="2" customFormat="1" ht="30" customHeight="1">
      <c r="A50" s="183"/>
      <c r="B50" s="183"/>
      <c r="C50" s="183"/>
      <c r="D50" s="183"/>
      <c r="E50" s="183"/>
      <c r="F50" s="183"/>
      <c r="G50" s="183"/>
      <c r="H50" s="183"/>
      <c r="I50" s="183"/>
      <c r="J50" s="183"/>
      <c r="K50" s="183"/>
      <c r="L50" s="183"/>
      <c r="M50" s="183"/>
      <c r="N50" s="183"/>
      <c r="O50" s="183"/>
      <c r="P50" s="183"/>
      <c r="Q50" s="183"/>
      <c r="R50"/>
      <c r="S50"/>
      <c r="T50"/>
      <c r="U50"/>
      <c r="V50"/>
      <c r="W50"/>
      <c r="X50"/>
    </row>
    <row r="51" spans="1:24" s="2" customFormat="1" ht="25.5" customHeight="1">
      <c r="A51" s="183"/>
      <c r="B51" s="183"/>
      <c r="C51" s="183"/>
      <c r="D51" s="183"/>
      <c r="E51" s="183"/>
      <c r="F51" s="183"/>
      <c r="G51" s="183"/>
      <c r="H51" s="183"/>
      <c r="I51" s="183"/>
      <c r="J51" s="183"/>
      <c r="K51" s="183"/>
      <c r="L51" s="183"/>
      <c r="M51" s="183"/>
      <c r="N51" s="183"/>
      <c r="O51" s="183"/>
      <c r="P51" s="183"/>
      <c r="Q51" s="183"/>
      <c r="R51"/>
      <c r="S51"/>
      <c r="T51"/>
      <c r="U51"/>
      <c r="V51"/>
      <c r="W51"/>
      <c r="X51"/>
    </row>
    <row r="52" spans="1:24" ht="57.75" customHeight="1"/>
    <row r="53" spans="1:24" ht="48.75" customHeight="1"/>
    <row r="54" spans="1:24" ht="45.75" customHeight="1"/>
    <row r="55" spans="1:24" ht="45.75" customHeight="1">
      <c r="A55" s="48"/>
      <c r="B55" s="48"/>
      <c r="C55" s="48"/>
      <c r="D55" s="48"/>
      <c r="E55" s="48"/>
      <c r="F55" s="48"/>
      <c r="G55" s="48"/>
      <c r="H55" s="48"/>
      <c r="I55" s="48"/>
      <c r="J55" s="48"/>
      <c r="K55" s="48"/>
      <c r="L55" s="48"/>
      <c r="M55" s="48"/>
      <c r="N55" s="48"/>
      <c r="O55" s="48"/>
      <c r="P55" s="48"/>
      <c r="Q55" s="48"/>
      <c r="R55" s="2"/>
      <c r="S55" s="2"/>
      <c r="T55" s="2"/>
      <c r="U55" s="2"/>
      <c r="V55" s="2"/>
      <c r="W55" s="2"/>
      <c r="X55" s="2"/>
    </row>
    <row r="56" spans="1:24" ht="45.75" customHeight="1">
      <c r="A56" s="48"/>
      <c r="B56" s="48"/>
      <c r="C56" s="48"/>
      <c r="D56" s="48"/>
      <c r="E56" s="48"/>
      <c r="F56" s="48"/>
      <c r="G56" s="48"/>
      <c r="H56" s="48"/>
      <c r="I56" s="48"/>
      <c r="J56" s="48"/>
      <c r="K56" s="48"/>
      <c r="L56" s="48"/>
      <c r="M56" s="48"/>
      <c r="N56" s="48"/>
      <c r="O56" s="48"/>
      <c r="P56" s="48"/>
      <c r="Q56" s="48"/>
      <c r="R56" s="2"/>
      <c r="S56" s="2"/>
      <c r="T56" s="2"/>
      <c r="U56" s="2"/>
      <c r="V56" s="2"/>
      <c r="W56" s="2"/>
      <c r="X56" s="2"/>
    </row>
    <row r="57" spans="1:24" ht="45.75" customHeight="1"/>
    <row r="58" spans="1:24" ht="45.75" customHeight="1"/>
    <row r="59" spans="1:24" ht="45.75" customHeight="1"/>
    <row r="60" spans="1:24" ht="45.75" customHeight="1"/>
    <row r="61" spans="1:24" ht="45.75" customHeight="1"/>
    <row r="62" spans="1:24" ht="45.75" customHeight="1"/>
    <row r="63" spans="1:24" ht="45.75" customHeight="1"/>
    <row r="64" spans="1:24" ht="45.75" customHeight="1"/>
    <row r="65" spans="1:24" ht="45.75" customHeight="1"/>
    <row r="66" spans="1:24" ht="45.75" customHeight="1"/>
    <row r="67" spans="1:24" ht="51.75" customHeight="1"/>
    <row r="68" spans="1:24" s="2" customFormat="1" ht="30" customHeight="1">
      <c r="A68" s="183"/>
      <c r="B68" s="183"/>
      <c r="C68" s="183"/>
      <c r="D68" s="183"/>
      <c r="E68" s="183"/>
      <c r="F68" s="183"/>
      <c r="G68" s="183"/>
      <c r="H68" s="183"/>
      <c r="I68" s="183"/>
      <c r="J68" s="183"/>
      <c r="K68" s="183"/>
      <c r="L68" s="183"/>
      <c r="M68" s="183"/>
      <c r="N68" s="183"/>
      <c r="O68" s="183"/>
      <c r="P68" s="183"/>
      <c r="Q68" s="183"/>
      <c r="R68"/>
      <c r="S68"/>
      <c r="T68"/>
      <c r="U68"/>
      <c r="V68"/>
      <c r="W68"/>
      <c r="X68"/>
    </row>
    <row r="69" spans="1:24" s="2" customFormat="1" ht="33" customHeight="1">
      <c r="A69" s="183"/>
      <c r="B69" s="183"/>
      <c r="C69" s="183"/>
      <c r="D69" s="183"/>
      <c r="E69" s="183"/>
      <c r="F69" s="183"/>
      <c r="G69" s="183"/>
      <c r="H69" s="183"/>
      <c r="I69" s="183"/>
      <c r="J69" s="183"/>
      <c r="K69" s="183"/>
      <c r="L69" s="183"/>
      <c r="M69" s="183"/>
      <c r="N69" s="183"/>
      <c r="O69" s="183"/>
      <c r="P69" s="183"/>
      <c r="Q69" s="183"/>
      <c r="R69"/>
      <c r="S69"/>
      <c r="T69"/>
      <c r="U69"/>
      <c r="V69"/>
      <c r="W69"/>
      <c r="X69"/>
    </row>
    <row r="70" spans="1:24" ht="53.25" customHeight="1"/>
    <row r="71" spans="1:24" ht="45.75" customHeight="1"/>
    <row r="72" spans="1:24" ht="45.75" customHeight="1"/>
    <row r="73" spans="1:24" ht="45.75" customHeight="1"/>
    <row r="74" spans="1:24" ht="45.75" customHeight="1"/>
    <row r="75" spans="1:24" ht="45.75" customHeight="1"/>
    <row r="76" spans="1:24" ht="45.75" customHeight="1"/>
    <row r="77" spans="1:24" ht="45.75" customHeight="1"/>
    <row r="78" spans="1:24" ht="45.75" customHeight="1"/>
    <row r="79" spans="1:24" ht="45.75" customHeight="1"/>
    <row r="80" spans="1:24" ht="45.75" customHeight="1"/>
    <row r="81" ht="45.75" customHeight="1"/>
    <row r="82" ht="45.75" customHeight="1"/>
    <row r="83" ht="45.75" customHeight="1"/>
    <row r="84" ht="45.75" customHeight="1"/>
    <row r="85" ht="51.75" customHeight="1"/>
  </sheetData>
  <sheetCalcPr fullCalcOnLoad="1"/>
  <mergeCells count="45">
    <mergeCell ref="B4:D4"/>
    <mergeCell ref="B5:D5"/>
    <mergeCell ref="B6:D6"/>
    <mergeCell ref="B7:D7"/>
    <mergeCell ref="B29:D29"/>
    <mergeCell ref="B27:D27"/>
    <mergeCell ref="B13:D13"/>
    <mergeCell ref="A20:D20"/>
    <mergeCell ref="B22:D22"/>
    <mergeCell ref="B14:D14"/>
    <mergeCell ref="B8:D8"/>
    <mergeCell ref="B9:D9"/>
    <mergeCell ref="B28:D28"/>
    <mergeCell ref="B10:D10"/>
    <mergeCell ref="B11:D11"/>
    <mergeCell ref="B23:D23"/>
    <mergeCell ref="B12:D12"/>
    <mergeCell ref="X20:X21"/>
    <mergeCell ref="B21:D21"/>
    <mergeCell ref="B15:D15"/>
    <mergeCell ref="B16:D16"/>
    <mergeCell ref="B17:D17"/>
    <mergeCell ref="A18:B18"/>
    <mergeCell ref="F19:J19"/>
    <mergeCell ref="N20:Q20"/>
    <mergeCell ref="L19:N19"/>
    <mergeCell ref="E20:L20"/>
    <mergeCell ref="F1:J1"/>
    <mergeCell ref="X2:X3"/>
    <mergeCell ref="B3:D3"/>
    <mergeCell ref="R2:R3"/>
    <mergeCell ref="L1:N1"/>
    <mergeCell ref="E2:L2"/>
    <mergeCell ref="N2:Q2"/>
    <mergeCell ref="A2:D2"/>
    <mergeCell ref="A36:B36"/>
    <mergeCell ref="B24:D24"/>
    <mergeCell ref="B34:D34"/>
    <mergeCell ref="B35:D35"/>
    <mergeCell ref="B32:D32"/>
    <mergeCell ref="B33:D33"/>
    <mergeCell ref="B31:D31"/>
    <mergeCell ref="B25:D25"/>
    <mergeCell ref="B26:D26"/>
    <mergeCell ref="B30:D30"/>
  </mergeCells>
  <phoneticPr fontId="55" type="noConversion"/>
  <pageMargins left="0.46" right="0.34" top="0.68" bottom="0.7" header="0.59" footer="0.52"/>
  <headerFooter>
    <oddFooter>&amp;A</oddFooter>
  </headerFooter>
  <rowBreaks count="1" manualBreakCount="1">
    <brk id="18" max="16"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X58"/>
  <sheetViews>
    <sheetView workbookViewId="0">
      <selection activeCell="S15" sqref="S15"/>
    </sheetView>
  </sheetViews>
  <sheetFormatPr baseColWidth="10" defaultColWidth="8.83203125" defaultRowHeight="12"/>
  <cols>
    <col min="1" max="1" width="8.6640625" customWidth="1"/>
    <col min="2" max="2" width="24.6640625" customWidth="1"/>
    <col min="3" max="24" width="5.6640625" customWidth="1"/>
  </cols>
  <sheetData>
    <row r="1" spans="1:24" ht="13" thickBot="1">
      <c r="C1" s="660" t="s">
        <v>121</v>
      </c>
      <c r="D1" s="662"/>
      <c r="E1" s="660" t="s">
        <v>114</v>
      </c>
      <c r="F1" s="661"/>
      <c r="G1" s="661"/>
      <c r="H1" s="661"/>
      <c r="I1" s="661"/>
      <c r="J1" s="662"/>
      <c r="K1" s="660" t="s">
        <v>115</v>
      </c>
      <c r="L1" s="661"/>
      <c r="M1" s="662"/>
      <c r="N1" s="660" t="s">
        <v>116</v>
      </c>
      <c r="O1" s="661"/>
      <c r="P1" s="662"/>
      <c r="Q1" s="660" t="s">
        <v>117</v>
      </c>
      <c r="R1" s="661"/>
      <c r="S1" s="661"/>
      <c r="T1" s="661"/>
      <c r="U1" s="662"/>
      <c r="V1" s="660" t="s">
        <v>8</v>
      </c>
      <c r="W1" s="662"/>
      <c r="X1" s="332"/>
    </row>
    <row r="2" spans="1:24" ht="57.75" customHeight="1" thickBot="1">
      <c r="A2" s="319" t="s">
        <v>79</v>
      </c>
      <c r="B2" s="377" t="str">
        <f ca="1">('Game Summary'!A4)</f>
        <v>Kalamazoo</v>
      </c>
      <c r="C2" s="381" t="s">
        <v>120</v>
      </c>
      <c r="D2" s="382" t="s">
        <v>122</v>
      </c>
      <c r="E2" s="369" t="s">
        <v>83</v>
      </c>
      <c r="F2" s="327" t="s">
        <v>107</v>
      </c>
      <c r="G2" s="327" t="s">
        <v>85</v>
      </c>
      <c r="H2" s="327" t="s">
        <v>0</v>
      </c>
      <c r="I2" s="327" t="s">
        <v>109</v>
      </c>
      <c r="J2" s="328" t="s">
        <v>195</v>
      </c>
      <c r="K2" s="326" t="s">
        <v>90</v>
      </c>
      <c r="L2" s="327" t="s">
        <v>91</v>
      </c>
      <c r="M2" s="328" t="s">
        <v>195</v>
      </c>
      <c r="N2" s="369" t="s">
        <v>112</v>
      </c>
      <c r="O2" s="327" t="s">
        <v>113</v>
      </c>
      <c r="P2" s="370" t="s">
        <v>108</v>
      </c>
      <c r="Q2" s="326" t="s">
        <v>123</v>
      </c>
      <c r="R2" s="327" t="s">
        <v>119</v>
      </c>
      <c r="S2" s="327" t="s">
        <v>89</v>
      </c>
      <c r="T2" s="327" t="s">
        <v>97</v>
      </c>
      <c r="U2" s="429" t="s">
        <v>125</v>
      </c>
      <c r="V2" s="430" t="s">
        <v>127</v>
      </c>
      <c r="W2" s="431" t="s">
        <v>110</v>
      </c>
      <c r="X2" s="407" t="s">
        <v>111</v>
      </c>
    </row>
    <row r="3" spans="1:24" ht="15.75" customHeight="1">
      <c r="A3" s="335">
        <f ca="1">('Game Summary'!B5)</f>
        <v>7.62</v>
      </c>
      <c r="B3" s="373" t="str">
        <f ca="1">('Game Summary'!C5)</f>
        <v>ORGAN GRINDER</v>
      </c>
      <c r="C3" s="383">
        <f ca="1">SUM('Game Summary'!F5:H5)</f>
        <v>10</v>
      </c>
      <c r="D3" s="388">
        <f ca="1">SUM('Game Summary'!G5:H5)</f>
        <v>10</v>
      </c>
      <c r="E3" s="329">
        <f ca="1">('Home Jam Stats P.1'!E21)+('Home Jam Stats P.2'!E21)+('Home Jam Stats P.3'!E21)</f>
        <v>0</v>
      </c>
      <c r="F3" s="333">
        <f ca="1">('Home Jam Stats P.1'!F21)+('Home Jam Stats P.2'!F21)+('Home Jam Stats P.3'!F21)</f>
        <v>0</v>
      </c>
      <c r="G3" s="333">
        <f ca="1">('Home Jam Stats P.1'!G21)+('Home Jam Stats P.2'!G21)+('Home Jam Stats P.3'!G21)</f>
        <v>0</v>
      </c>
      <c r="H3" s="333">
        <f ca="1">('Home Jam Stats P.1'!H21)+('Home Jam Stats P.2'!H21)+('Home Jam Stats P.3'!H21)</f>
        <v>1</v>
      </c>
      <c r="I3" s="461">
        <f ca="1">('Home Jam Stats P.1'!I21)+('Home Jam Stats P.2'!I21)+('Home Jam Stats P.3'!I21)</f>
        <v>0</v>
      </c>
      <c r="J3" s="362">
        <f>SUM(E3:H3)+(I3*1.5)</f>
        <v>1</v>
      </c>
      <c r="K3" s="329">
        <f ca="1">('Away Jam Stats P.1'!D3)+('Away Jam Stats P.2'!D3)+('Away Jam Stats P.3'!D3)</f>
        <v>0</v>
      </c>
      <c r="L3" s="461">
        <f ca="1">('Away Jam Stats P.1'!E3)+('Away Jam Stats P.2'!E3)+('Away Jam Stats P.3'!E3)</f>
        <v>1</v>
      </c>
      <c r="M3" s="362">
        <f ca="1">SUM(K3:L3)</f>
        <v>1</v>
      </c>
      <c r="N3" s="329">
        <f ca="1">('Away Jam Stats P.1'!G3)+('Away Jam Stats P.2'!G3)+('Away Jam Stats P.3'!G3)</f>
        <v>1</v>
      </c>
      <c r="O3" s="461">
        <f ca="1">('Away Jam Stats P.1'!H3)+('Away Jam Stats P.2'!H3)+('Away Jam Stats P.3'!H3)</f>
        <v>0</v>
      </c>
      <c r="P3" s="359">
        <f>SUM(N3:O3)</f>
        <v>1</v>
      </c>
      <c r="Q3" s="402">
        <f>IF(D3=0,"NA",J3/D3)</f>
        <v>0.1</v>
      </c>
      <c r="R3" s="403">
        <f>IF(C3=0,"NA",(M3+(P3*1.5))/D3)</f>
        <v>0.25</v>
      </c>
      <c r="S3" s="403">
        <f ca="1">IF(C3=0,"NA",Q3+('Game Summary'!R5))</f>
        <v>1.1896551724137931</v>
      </c>
      <c r="T3" s="403">
        <f ca="1">IF(D3=0,"NA",-R3+('Game Summary'!S5))</f>
        <v>-0.97758620689655173</v>
      </c>
      <c r="U3" s="398">
        <f ca="1">IF(C3=0,"NA",S3-T3)</f>
        <v>2.1672413793103447</v>
      </c>
      <c r="V3" s="390">
        <f ca="1">IF(C3=0,"NA",(SUM('Game Summary'!V5:W5)/(C3*2)))</f>
        <v>0.2</v>
      </c>
      <c r="W3" s="391">
        <f ca="1">IF(C3=0,"NA",('Game Summary'!V5/4)+('Game Summary'!W5)+V3)</f>
        <v>1.2</v>
      </c>
      <c r="X3" s="393">
        <f>IF(C3=0,"NA",U3-(W3/5))</f>
        <v>1.9272413793103447</v>
      </c>
    </row>
    <row r="4" spans="1:24" ht="15.75" customHeight="1">
      <c r="A4" s="336">
        <f ca="1">('Game Summary'!B6)</f>
        <v>11</v>
      </c>
      <c r="B4" s="374" t="str">
        <f ca="1">('Game Summary'!C6)</f>
        <v>LADY HAWK</v>
      </c>
      <c r="C4" s="384">
        <f ca="1">SUM('Game Summary'!F6:H6)</f>
        <v>13</v>
      </c>
      <c r="D4" s="389">
        <f ca="1">SUM('Game Summary'!G6:H6)</f>
        <v>3</v>
      </c>
      <c r="E4" s="330">
        <f ca="1">('Home Jam Stats P.1'!E22)+('Home Jam Stats P.2'!E22)+('Home Jam Stats P.3'!E22)</f>
        <v>0</v>
      </c>
      <c r="F4" s="23">
        <f ca="1">('Home Jam Stats P.1'!F22)+('Home Jam Stats P.2'!F22)+('Home Jam Stats P.3'!F22)</f>
        <v>0</v>
      </c>
      <c r="G4" s="23">
        <f ca="1">('Home Jam Stats P.1'!G22)+('Home Jam Stats P.2'!G22)+('Home Jam Stats P.3'!G22)</f>
        <v>0</v>
      </c>
      <c r="H4" s="23">
        <f ca="1">('Home Jam Stats P.1'!H22)+('Home Jam Stats P.2'!H22)+('Home Jam Stats P.3'!H22)</f>
        <v>0</v>
      </c>
      <c r="I4" s="462">
        <f ca="1">('Home Jam Stats P.1'!I22)+('Home Jam Stats P.2'!I22)+('Home Jam Stats P.3'!I22)</f>
        <v>0</v>
      </c>
      <c r="J4" s="363">
        <f t="shared" ref="J4:J16" si="0">SUM(E4:H4)+(I4*1.5)</f>
        <v>0</v>
      </c>
      <c r="K4" s="330">
        <f ca="1">('Away Jam Stats P.1'!D4)+('Away Jam Stats P.2'!D4)+('Away Jam Stats P.3'!D4)</f>
        <v>0</v>
      </c>
      <c r="L4" s="462">
        <f ca="1">('Away Jam Stats P.1'!E4)+('Away Jam Stats P.2'!E4)+('Away Jam Stats P.3'!E4)</f>
        <v>1</v>
      </c>
      <c r="M4" s="363">
        <f t="shared" ref="M4:M16" si="1">SUM(K4:L4)</f>
        <v>1</v>
      </c>
      <c r="N4" s="330">
        <f ca="1">('Away Jam Stats P.1'!G4)+('Away Jam Stats P.2'!G4)+('Away Jam Stats P.3'!G4)</f>
        <v>0</v>
      </c>
      <c r="O4" s="462">
        <f ca="1">('Away Jam Stats P.1'!H4)+('Away Jam Stats P.2'!H4)+('Away Jam Stats P.3'!H4)</f>
        <v>0</v>
      </c>
      <c r="P4" s="360">
        <f t="shared" ref="P4:P16" si="2">SUM(N4:O4)</f>
        <v>0</v>
      </c>
      <c r="Q4" s="404">
        <f t="shared" ref="Q4:Q16" si="3">IF(D4=0,"NA",J4/D4)</f>
        <v>0</v>
      </c>
      <c r="R4" s="397">
        <f t="shared" ref="R4:R16" si="4">IF(C4=0,"NA",(M4+(P4*1.5))/D4)</f>
        <v>0.33333333333333331</v>
      </c>
      <c r="S4" s="397">
        <f ca="1">IF(C4=0,"NA",Q4+('Game Summary'!R6))</f>
        <v>1.0897435897435894</v>
      </c>
      <c r="T4" s="397">
        <f ca="1">IF(D4=0,"NA",-R4+('Game Summary'!S6))</f>
        <v>1.2948717948717949</v>
      </c>
      <c r="U4" s="399">
        <f t="shared" ref="U4:U16" si="5">IF(C4=0,"NA",S4-T4)</f>
        <v>-0.20512820512820551</v>
      </c>
      <c r="V4" s="396">
        <f ca="1">IF(C4=0,"NA",(SUM('Game Summary'!V6:W6)/(C4*2)))</f>
        <v>0.23076923076923078</v>
      </c>
      <c r="W4" s="392">
        <f ca="1">IF(C4=0,"NA",('Game Summary'!V6/4)+('Game Summary'!W6)+V4)</f>
        <v>1.7307692307692308</v>
      </c>
      <c r="X4" s="394">
        <f t="shared" ref="X4:X16" si="6">IF(C4=0,"NA",U4-(W4/5))</f>
        <v>-0.55128205128205165</v>
      </c>
    </row>
    <row r="5" spans="1:24" ht="15.75" customHeight="1">
      <c r="A5" s="336">
        <f ca="1">('Game Summary'!B7)</f>
        <v>21</v>
      </c>
      <c r="B5" s="374" t="str">
        <f ca="1">('Game Summary'!C7)</f>
        <v>LETHA VENOM</v>
      </c>
      <c r="C5" s="384">
        <f ca="1">SUM('Game Summary'!F7:H7)</f>
        <v>20</v>
      </c>
      <c r="D5" s="389">
        <f ca="1">SUM('Game Summary'!G7:H7)</f>
        <v>19</v>
      </c>
      <c r="E5" s="330">
        <f ca="1">('Home Jam Stats P.1'!E23)+('Home Jam Stats P.2'!E23)+('Home Jam Stats P.3'!E23)</f>
        <v>0</v>
      </c>
      <c r="F5" s="23">
        <f ca="1">('Home Jam Stats P.1'!F23)+('Home Jam Stats P.2'!F23)+('Home Jam Stats P.3'!F23)</f>
        <v>0</v>
      </c>
      <c r="G5" s="23">
        <f ca="1">('Home Jam Stats P.1'!G23)+('Home Jam Stats P.2'!G23)+('Home Jam Stats P.3'!G23)</f>
        <v>1</v>
      </c>
      <c r="H5" s="23">
        <f ca="1">('Home Jam Stats P.1'!H23)+('Home Jam Stats P.2'!H23)+('Home Jam Stats P.3'!H23)</f>
        <v>2</v>
      </c>
      <c r="I5" s="462">
        <f ca="1">('Home Jam Stats P.1'!I23)+('Home Jam Stats P.2'!I23)+('Home Jam Stats P.3'!I23)</f>
        <v>0</v>
      </c>
      <c r="J5" s="363">
        <f t="shared" si="0"/>
        <v>3</v>
      </c>
      <c r="K5" s="330">
        <f ca="1">('Away Jam Stats P.1'!D5)+('Away Jam Stats P.2'!D5)+('Away Jam Stats P.3'!D5)</f>
        <v>3</v>
      </c>
      <c r="L5" s="462">
        <f ca="1">('Away Jam Stats P.1'!E5)+('Away Jam Stats P.2'!E5)+('Away Jam Stats P.3'!E5)</f>
        <v>6</v>
      </c>
      <c r="M5" s="363">
        <f t="shared" si="1"/>
        <v>9</v>
      </c>
      <c r="N5" s="330">
        <f ca="1">('Away Jam Stats P.1'!G5)+('Away Jam Stats P.2'!G5)+('Away Jam Stats P.3'!G5)</f>
        <v>1</v>
      </c>
      <c r="O5" s="462">
        <f ca="1">('Away Jam Stats P.1'!H5)+('Away Jam Stats P.2'!H5)+('Away Jam Stats P.3'!H5)</f>
        <v>0</v>
      </c>
      <c r="P5" s="360">
        <f t="shared" si="2"/>
        <v>1</v>
      </c>
      <c r="Q5" s="404">
        <f t="shared" si="3"/>
        <v>0.15789473684210525</v>
      </c>
      <c r="R5" s="397">
        <f t="shared" si="4"/>
        <v>0.55263157894736847</v>
      </c>
      <c r="S5" s="397">
        <f ca="1">IF(C5=0,"NA",Q5+('Game Summary'!R7))</f>
        <v>-1.5789473684210524</v>
      </c>
      <c r="T5" s="397">
        <f ca="1">IF(D5=0,"NA",-R5+('Game Summary'!S7))</f>
        <v>-0.3421052631578948</v>
      </c>
      <c r="U5" s="399">
        <f t="shared" si="5"/>
        <v>-1.2368421052631575</v>
      </c>
      <c r="V5" s="396">
        <f ca="1">IF(C5=0,"NA",(SUM('Game Summary'!V7:W7)/(C5*2)))</f>
        <v>0.3</v>
      </c>
      <c r="W5" s="392">
        <f ca="1">IF(C5=0,"NA",('Game Summary'!V7/4)+('Game Summary'!W7)+V5)</f>
        <v>4.05</v>
      </c>
      <c r="X5" s="394">
        <f t="shared" si="6"/>
        <v>-2.0468421052631576</v>
      </c>
    </row>
    <row r="6" spans="1:24" ht="15.75" customHeight="1">
      <c r="A6" s="336">
        <f ca="1">('Game Summary'!B8)</f>
        <v>33</v>
      </c>
      <c r="B6" s="374" t="str">
        <f ca="1">('Game Summary'!C8)</f>
        <v>JAVELIN</v>
      </c>
      <c r="C6" s="384">
        <f ca="1">SUM('Game Summary'!F8:H8)</f>
        <v>16</v>
      </c>
      <c r="D6" s="389">
        <f ca="1">SUM('Game Summary'!G8:H8)</f>
        <v>11</v>
      </c>
      <c r="E6" s="330">
        <f ca="1">('Home Jam Stats P.1'!E24)+('Home Jam Stats P.2'!E24)+('Home Jam Stats P.3'!E24)</f>
        <v>2</v>
      </c>
      <c r="F6" s="23">
        <f ca="1">('Home Jam Stats P.1'!F24)+('Home Jam Stats P.2'!F24)+('Home Jam Stats P.3'!F24)</f>
        <v>0</v>
      </c>
      <c r="G6" s="23">
        <f ca="1">('Home Jam Stats P.1'!G24)+('Home Jam Stats P.2'!G24)+('Home Jam Stats P.3'!G24)</f>
        <v>1</v>
      </c>
      <c r="H6" s="23">
        <f ca="1">('Home Jam Stats P.1'!H24)+('Home Jam Stats P.2'!H24)+('Home Jam Stats P.3'!H24)</f>
        <v>4</v>
      </c>
      <c r="I6" s="462">
        <f ca="1">('Home Jam Stats P.1'!I24)+('Home Jam Stats P.2'!I24)+('Home Jam Stats P.3'!I24)</f>
        <v>1</v>
      </c>
      <c r="J6" s="363">
        <f t="shared" si="0"/>
        <v>8.5</v>
      </c>
      <c r="K6" s="330">
        <f ca="1">('Away Jam Stats P.1'!D6)+('Away Jam Stats P.2'!D6)+('Away Jam Stats P.3'!D6)</f>
        <v>4</v>
      </c>
      <c r="L6" s="462">
        <f ca="1">('Away Jam Stats P.1'!E6)+('Away Jam Stats P.2'!E6)+('Away Jam Stats P.3'!E6)</f>
        <v>8</v>
      </c>
      <c r="M6" s="363">
        <f t="shared" si="1"/>
        <v>12</v>
      </c>
      <c r="N6" s="330">
        <f ca="1">('Away Jam Stats P.1'!G6)+('Away Jam Stats P.2'!G6)+('Away Jam Stats P.3'!G6)</f>
        <v>1</v>
      </c>
      <c r="O6" s="462">
        <f ca="1">('Away Jam Stats P.1'!H6)+('Away Jam Stats P.2'!H6)+('Away Jam Stats P.3'!H6)</f>
        <v>0</v>
      </c>
      <c r="P6" s="360">
        <f t="shared" si="2"/>
        <v>1</v>
      </c>
      <c r="Q6" s="404">
        <f t="shared" si="3"/>
        <v>0.77272727272727271</v>
      </c>
      <c r="R6" s="397">
        <f t="shared" si="4"/>
        <v>1.2272727272727273</v>
      </c>
      <c r="S6" s="397">
        <f ca="1">IF(C6=0,"NA",Q6+('Game Summary'!R8))</f>
        <v>1.911067193675889</v>
      </c>
      <c r="T6" s="397">
        <f ca="1">IF(D6=0,"NA",-R6+('Game Summary'!S8))</f>
        <v>-2.6660079051383399</v>
      </c>
      <c r="U6" s="399">
        <f t="shared" si="5"/>
        <v>4.5770750988142286</v>
      </c>
      <c r="V6" s="396">
        <f ca="1">IF(C6=0,"NA",(SUM('Game Summary'!V8:W8)/(C6*2)))</f>
        <v>0.21875</v>
      </c>
      <c r="W6" s="392">
        <f ca="1">IF(C6=0,"NA",('Game Summary'!V8/4)+('Game Summary'!W8)+V6)</f>
        <v>3.46875</v>
      </c>
      <c r="X6" s="394">
        <f t="shared" si="6"/>
        <v>3.8833250988142285</v>
      </c>
    </row>
    <row r="7" spans="1:24" ht="15.75" customHeight="1">
      <c r="A7" s="336">
        <f ca="1">('Game Summary'!B9)</f>
        <v>63</v>
      </c>
      <c r="B7" s="374" t="str">
        <f ca="1">('Game Summary'!C9)</f>
        <v>BATTLE AXE</v>
      </c>
      <c r="C7" s="384">
        <f ca="1">SUM('Game Summary'!F9:H9)</f>
        <v>13</v>
      </c>
      <c r="D7" s="389">
        <f ca="1">SUM('Game Summary'!G9:H9)</f>
        <v>13</v>
      </c>
      <c r="E7" s="330">
        <f ca="1">('Home Jam Stats P.1'!E25)+('Home Jam Stats P.2'!E25)+('Home Jam Stats P.3'!E25)</f>
        <v>0</v>
      </c>
      <c r="F7" s="23">
        <f ca="1">('Home Jam Stats P.1'!F25)+('Home Jam Stats P.2'!F25)+('Home Jam Stats P.3'!F25)</f>
        <v>1</v>
      </c>
      <c r="G7" s="23">
        <f ca="1">('Home Jam Stats P.1'!G25)+('Home Jam Stats P.2'!G25)+('Home Jam Stats P.3'!G25)</f>
        <v>0</v>
      </c>
      <c r="H7" s="23">
        <f ca="1">('Home Jam Stats P.1'!H25)+('Home Jam Stats P.2'!H25)+('Home Jam Stats P.3'!H25)</f>
        <v>0</v>
      </c>
      <c r="I7" s="462">
        <f ca="1">('Home Jam Stats P.1'!I25)+('Home Jam Stats P.2'!I25)+('Home Jam Stats P.3'!I25)</f>
        <v>0</v>
      </c>
      <c r="J7" s="363">
        <f t="shared" si="0"/>
        <v>1</v>
      </c>
      <c r="K7" s="330">
        <f ca="1">('Away Jam Stats P.1'!D7)+('Away Jam Stats P.2'!D7)+('Away Jam Stats P.3'!D7)</f>
        <v>2</v>
      </c>
      <c r="L7" s="462">
        <f ca="1">('Away Jam Stats P.1'!E7)+('Away Jam Stats P.2'!E7)+('Away Jam Stats P.3'!E7)</f>
        <v>5</v>
      </c>
      <c r="M7" s="363">
        <f t="shared" si="1"/>
        <v>7</v>
      </c>
      <c r="N7" s="330">
        <f ca="1">('Away Jam Stats P.1'!G7)+('Away Jam Stats P.2'!G7)+('Away Jam Stats P.3'!G7)</f>
        <v>0</v>
      </c>
      <c r="O7" s="462">
        <f ca="1">('Away Jam Stats P.1'!H7)+('Away Jam Stats P.2'!H7)+('Away Jam Stats P.3'!H7)</f>
        <v>0</v>
      </c>
      <c r="P7" s="360">
        <f t="shared" si="2"/>
        <v>0</v>
      </c>
      <c r="Q7" s="404">
        <f t="shared" si="3"/>
        <v>7.6923076923076927E-2</v>
      </c>
      <c r="R7" s="397">
        <f t="shared" si="4"/>
        <v>0.53846153846153844</v>
      </c>
      <c r="S7" s="397">
        <f ca="1">IF(C7=0,"NA",Q7+('Game Summary'!R9))</f>
        <v>-0.57692307692307687</v>
      </c>
      <c r="T7" s="397">
        <f ca="1">IF(D7=0,"NA",-R7+('Game Summary'!S9))</f>
        <v>-1.8461538461538463</v>
      </c>
      <c r="U7" s="399">
        <f t="shared" si="5"/>
        <v>1.2692307692307694</v>
      </c>
      <c r="V7" s="396">
        <f ca="1">IF(C7=0,"NA",(SUM('Game Summary'!V9:W9)/(C7*2)))</f>
        <v>0.15384615384615385</v>
      </c>
      <c r="W7" s="392">
        <f ca="1">IF(C7=0,"NA",('Game Summary'!V9/4)+('Game Summary'!W9)+V7)</f>
        <v>1.1538461538461537</v>
      </c>
      <c r="X7" s="394">
        <f t="shared" si="6"/>
        <v>1.0384615384615385</v>
      </c>
    </row>
    <row r="8" spans="1:24" ht="15.75" customHeight="1">
      <c r="A8" s="336">
        <f ca="1">('Game Summary'!B10)</f>
        <v>86</v>
      </c>
      <c r="B8" s="374" t="str">
        <f ca="1">('Game Summary'!C10)</f>
        <v>BERRETTA BRASS</v>
      </c>
      <c r="C8" s="384">
        <f ca="1">SUM('Game Summary'!F10:H10)</f>
        <v>17</v>
      </c>
      <c r="D8" s="389">
        <f ca="1">SUM('Game Summary'!G10:H10)</f>
        <v>17</v>
      </c>
      <c r="E8" s="330">
        <f ca="1">('Home Jam Stats P.1'!E26)+('Home Jam Stats P.2'!E26)+('Home Jam Stats P.3'!E26)</f>
        <v>0</v>
      </c>
      <c r="F8" s="23">
        <f ca="1">('Home Jam Stats P.1'!F26)+('Home Jam Stats P.2'!F26)+('Home Jam Stats P.3'!F26)</f>
        <v>0</v>
      </c>
      <c r="G8" s="23">
        <f ca="1">('Home Jam Stats P.1'!G26)+('Home Jam Stats P.2'!G26)+('Home Jam Stats P.3'!G26)</f>
        <v>0</v>
      </c>
      <c r="H8" s="23">
        <f ca="1">('Home Jam Stats P.1'!H26)+('Home Jam Stats P.2'!H26)+('Home Jam Stats P.3'!H26)</f>
        <v>0</v>
      </c>
      <c r="I8" s="462">
        <f ca="1">('Home Jam Stats P.1'!I26)+('Home Jam Stats P.2'!I26)+('Home Jam Stats P.3'!I26)</f>
        <v>1</v>
      </c>
      <c r="J8" s="363">
        <f t="shared" si="0"/>
        <v>1.5</v>
      </c>
      <c r="K8" s="330">
        <f ca="1">('Away Jam Stats P.1'!D8)+('Away Jam Stats P.2'!D8)+('Away Jam Stats P.3'!D8)</f>
        <v>1</v>
      </c>
      <c r="L8" s="462">
        <f ca="1">('Away Jam Stats P.1'!E8)+('Away Jam Stats P.2'!E8)+('Away Jam Stats P.3'!E8)</f>
        <v>3</v>
      </c>
      <c r="M8" s="363">
        <f t="shared" si="1"/>
        <v>4</v>
      </c>
      <c r="N8" s="330">
        <f ca="1">('Away Jam Stats P.1'!G8)+('Away Jam Stats P.2'!G8)+('Away Jam Stats P.3'!G8)</f>
        <v>1</v>
      </c>
      <c r="O8" s="462">
        <f ca="1">('Away Jam Stats P.1'!H8)+('Away Jam Stats P.2'!H8)+('Away Jam Stats P.3'!H8)</f>
        <v>0</v>
      </c>
      <c r="P8" s="360">
        <f t="shared" si="2"/>
        <v>1</v>
      </c>
      <c r="Q8" s="404">
        <f t="shared" si="3"/>
        <v>8.8235294117647065E-2</v>
      </c>
      <c r="R8" s="397">
        <f t="shared" si="4"/>
        <v>0.3235294117647059</v>
      </c>
      <c r="S8" s="397">
        <f ca="1">IF(C8=0,"NA",Q8+('Game Summary'!R10))</f>
        <v>0.39839572192513362</v>
      </c>
      <c r="T8" s="397">
        <f ca="1">IF(D8=0,"NA",-R8+('Game Summary'!S10))</f>
        <v>-0.20855614973262032</v>
      </c>
      <c r="U8" s="399">
        <f t="shared" si="5"/>
        <v>0.60695187165775399</v>
      </c>
      <c r="V8" s="396">
        <f ca="1">IF(C8=0,"NA",(SUM('Game Summary'!V10:W10)/(C8*2)))</f>
        <v>0.3235294117647059</v>
      </c>
      <c r="W8" s="392">
        <f ca="1">IF(C8=0,"NA",('Game Summary'!V10/4)+('Game Summary'!W10)+V8)</f>
        <v>5.3235294117647056</v>
      </c>
      <c r="X8" s="394">
        <f t="shared" si="6"/>
        <v>-0.45775401069518717</v>
      </c>
    </row>
    <row r="9" spans="1:24" ht="15.75" customHeight="1">
      <c r="A9" s="336">
        <f ca="1">('Game Summary'!B11)</f>
        <v>187</v>
      </c>
      <c r="B9" s="374" t="str">
        <f ca="1">('Game Summary'!C11)</f>
        <v>DELILAH DANGER</v>
      </c>
      <c r="C9" s="384">
        <f ca="1">SUM('Game Summary'!F11:H11)</f>
        <v>19</v>
      </c>
      <c r="D9" s="389">
        <f ca="1">SUM('Game Summary'!G11:H11)</f>
        <v>19</v>
      </c>
      <c r="E9" s="330">
        <f ca="1">('Home Jam Stats P.1'!E27)+('Home Jam Stats P.2'!E27)+('Home Jam Stats P.3'!E27)</f>
        <v>0</v>
      </c>
      <c r="F9" s="23">
        <f ca="1">('Home Jam Stats P.1'!F27)+('Home Jam Stats P.2'!F27)+('Home Jam Stats P.3'!F27)</f>
        <v>0</v>
      </c>
      <c r="G9" s="23">
        <f ca="1">('Home Jam Stats P.1'!G27)+('Home Jam Stats P.2'!G27)+('Home Jam Stats P.3'!G27)</f>
        <v>0</v>
      </c>
      <c r="H9" s="23">
        <f ca="1">('Home Jam Stats P.1'!H27)+('Home Jam Stats P.2'!H27)+('Home Jam Stats P.3'!H27)</f>
        <v>6</v>
      </c>
      <c r="I9" s="462">
        <f ca="1">('Home Jam Stats P.1'!I27)+('Home Jam Stats P.2'!I27)+('Home Jam Stats P.3'!I27)</f>
        <v>1</v>
      </c>
      <c r="J9" s="363">
        <f t="shared" si="0"/>
        <v>7.5</v>
      </c>
      <c r="K9" s="330">
        <f ca="1">('Away Jam Stats P.1'!D9)+('Away Jam Stats P.2'!D9)+('Away Jam Stats P.3'!D9)</f>
        <v>2</v>
      </c>
      <c r="L9" s="462">
        <f ca="1">('Away Jam Stats P.1'!E9)+('Away Jam Stats P.2'!E9)+('Away Jam Stats P.3'!E9)</f>
        <v>7</v>
      </c>
      <c r="M9" s="363">
        <f t="shared" si="1"/>
        <v>9</v>
      </c>
      <c r="N9" s="330">
        <f ca="1">('Away Jam Stats P.1'!G9)+('Away Jam Stats P.2'!G9)+('Away Jam Stats P.3'!G9)</f>
        <v>0</v>
      </c>
      <c r="O9" s="462">
        <f ca="1">('Away Jam Stats P.1'!H9)+('Away Jam Stats P.2'!H9)+('Away Jam Stats P.3'!H9)</f>
        <v>0</v>
      </c>
      <c r="P9" s="360">
        <f t="shared" si="2"/>
        <v>0</v>
      </c>
      <c r="Q9" s="404">
        <f t="shared" si="3"/>
        <v>0.39473684210526316</v>
      </c>
      <c r="R9" s="397">
        <f t="shared" si="4"/>
        <v>0.47368421052631576</v>
      </c>
      <c r="S9" s="397">
        <f ca="1">IF(C9=0,"NA",Q9+('Game Summary'!R11))</f>
        <v>1.1947368421052631</v>
      </c>
      <c r="T9" s="397">
        <f ca="1">IF(D9=0,"NA",-R9+('Game Summary'!S11))</f>
        <v>0.53421052631578969</v>
      </c>
      <c r="U9" s="399">
        <f t="shared" si="5"/>
        <v>0.66052631578947341</v>
      </c>
      <c r="V9" s="396">
        <f ca="1">IF(C9=0,"NA",(SUM('Game Summary'!V11:W11)/(C9*2)))</f>
        <v>0.21052631578947367</v>
      </c>
      <c r="W9" s="392">
        <f ca="1">IF(C9=0,"NA",('Game Summary'!V11/4)+('Game Summary'!W11)+V9)</f>
        <v>2.2105263157894735</v>
      </c>
      <c r="X9" s="394">
        <f t="shared" si="6"/>
        <v>0.21842105263157874</v>
      </c>
    </row>
    <row r="10" spans="1:24" ht="15.75" customHeight="1">
      <c r="A10" s="336">
        <f ca="1">('Game Summary'!B12)</f>
        <v>666</v>
      </c>
      <c r="B10" s="374" t="str">
        <f ca="1">('Game Summary'!C12)</f>
        <v>HOMOTIDAL CENDENCIES</v>
      </c>
      <c r="C10" s="384">
        <f ca="1">SUM('Game Summary'!F12:H12)</f>
        <v>8</v>
      </c>
      <c r="D10" s="389">
        <f ca="1">SUM('Game Summary'!G12:H12)</f>
        <v>8</v>
      </c>
      <c r="E10" s="330">
        <f ca="1">('Home Jam Stats P.1'!E28)+('Home Jam Stats P.2'!E28)+('Home Jam Stats P.3'!E28)</f>
        <v>0</v>
      </c>
      <c r="F10" s="23">
        <f ca="1">('Home Jam Stats P.1'!F28)+('Home Jam Stats P.2'!F28)+('Home Jam Stats P.3'!F28)</f>
        <v>0</v>
      </c>
      <c r="G10" s="23">
        <f ca="1">('Home Jam Stats P.1'!G28)+('Home Jam Stats P.2'!G28)+('Home Jam Stats P.3'!G28)</f>
        <v>0</v>
      </c>
      <c r="H10" s="23">
        <f ca="1">('Home Jam Stats P.1'!H28)+('Home Jam Stats P.2'!H28)+('Home Jam Stats P.3'!H28)</f>
        <v>0</v>
      </c>
      <c r="I10" s="462">
        <f ca="1">('Home Jam Stats P.1'!I28)+('Home Jam Stats P.2'!I28)+('Home Jam Stats P.3'!I28)</f>
        <v>0</v>
      </c>
      <c r="J10" s="363">
        <f t="shared" si="0"/>
        <v>0</v>
      </c>
      <c r="K10" s="330">
        <f ca="1">('Away Jam Stats P.1'!D10)+('Away Jam Stats P.2'!D10)+('Away Jam Stats P.3'!D10)</f>
        <v>0</v>
      </c>
      <c r="L10" s="462">
        <f ca="1">('Away Jam Stats P.1'!E10)+('Away Jam Stats P.2'!E10)+('Away Jam Stats P.3'!E10)</f>
        <v>1</v>
      </c>
      <c r="M10" s="363">
        <f t="shared" si="1"/>
        <v>1</v>
      </c>
      <c r="N10" s="330">
        <f ca="1">('Away Jam Stats P.1'!G10)+('Away Jam Stats P.2'!G10)+('Away Jam Stats P.3'!G10)</f>
        <v>0</v>
      </c>
      <c r="O10" s="462">
        <f ca="1">('Away Jam Stats P.1'!H10)+('Away Jam Stats P.2'!H10)+('Away Jam Stats P.3'!H10)</f>
        <v>0</v>
      </c>
      <c r="P10" s="360">
        <f t="shared" si="2"/>
        <v>0</v>
      </c>
      <c r="Q10" s="404">
        <f t="shared" si="3"/>
        <v>0</v>
      </c>
      <c r="R10" s="397">
        <f t="shared" si="4"/>
        <v>0.125</v>
      </c>
      <c r="S10" s="397">
        <f ca="1">IF(C10=0,"NA",Q10+('Game Summary'!R12))</f>
        <v>-1.370967741935484</v>
      </c>
      <c r="T10" s="397">
        <f ca="1">IF(D10=0,"NA",-R10+('Game Summary'!S12))</f>
        <v>-0.77419354838709675</v>
      </c>
      <c r="U10" s="399">
        <f t="shared" si="5"/>
        <v>-0.59677419354838723</v>
      </c>
      <c r="V10" s="396">
        <f ca="1">IF(C10=0,"NA",(SUM('Game Summary'!V12:W12)/(C10*2)))</f>
        <v>0.125</v>
      </c>
      <c r="W10" s="392">
        <f ca="1">IF(C10=0,"NA",('Game Summary'!V12/4)+('Game Summary'!W12)+V10)</f>
        <v>0.625</v>
      </c>
      <c r="X10" s="394">
        <f t="shared" si="6"/>
        <v>-0.72177419354838723</v>
      </c>
    </row>
    <row r="11" spans="1:24" ht="15.75" customHeight="1">
      <c r="A11" s="336">
        <f ca="1">('Game Summary'!B13)</f>
        <v>808</v>
      </c>
      <c r="B11" s="374" t="str">
        <f ca="1">('Game Summary'!C13)</f>
        <v>KA-POWSKI</v>
      </c>
      <c r="C11" s="384">
        <f ca="1">SUM('Game Summary'!F13:H13)</f>
        <v>20</v>
      </c>
      <c r="D11" s="389">
        <f ca="1">SUM('Game Summary'!G13:H13)</f>
        <v>19</v>
      </c>
      <c r="E11" s="330">
        <f ca="1">('Home Jam Stats P.1'!E29)+('Home Jam Stats P.2'!E29)+('Home Jam Stats P.3'!E29)</f>
        <v>0</v>
      </c>
      <c r="F11" s="23">
        <f ca="1">('Home Jam Stats P.1'!F29)+('Home Jam Stats P.2'!F29)+('Home Jam Stats P.3'!F29)</f>
        <v>0</v>
      </c>
      <c r="G11" s="23">
        <f ca="1">('Home Jam Stats P.1'!G29)+('Home Jam Stats P.2'!G29)+('Home Jam Stats P.3'!G29)</f>
        <v>0</v>
      </c>
      <c r="H11" s="23">
        <f ca="1">('Home Jam Stats P.1'!H29)+('Home Jam Stats P.2'!H29)+('Home Jam Stats P.3'!H29)</f>
        <v>4</v>
      </c>
      <c r="I11" s="462">
        <f ca="1">('Home Jam Stats P.1'!I29)+('Home Jam Stats P.2'!I29)+('Home Jam Stats P.3'!I29)</f>
        <v>2</v>
      </c>
      <c r="J11" s="363">
        <f t="shared" si="0"/>
        <v>7</v>
      </c>
      <c r="K11" s="330">
        <f ca="1">('Away Jam Stats P.1'!D11)+('Away Jam Stats P.2'!D11)+('Away Jam Stats P.3'!D11)</f>
        <v>9</v>
      </c>
      <c r="L11" s="462">
        <f ca="1">('Away Jam Stats P.1'!E11)+('Away Jam Stats P.2'!E11)+('Away Jam Stats P.3'!E11)</f>
        <v>5</v>
      </c>
      <c r="M11" s="363">
        <f t="shared" si="1"/>
        <v>14</v>
      </c>
      <c r="N11" s="330">
        <f ca="1">('Away Jam Stats P.1'!G11)+('Away Jam Stats P.2'!G11)+('Away Jam Stats P.3'!G11)</f>
        <v>0</v>
      </c>
      <c r="O11" s="462">
        <f ca="1">('Away Jam Stats P.1'!H11)+('Away Jam Stats P.2'!H11)+('Away Jam Stats P.3'!H11)</f>
        <v>0</v>
      </c>
      <c r="P11" s="360">
        <f t="shared" si="2"/>
        <v>0</v>
      </c>
      <c r="Q11" s="404">
        <f t="shared" si="3"/>
        <v>0.36842105263157893</v>
      </c>
      <c r="R11" s="397">
        <f t="shared" si="4"/>
        <v>0.73684210526315785</v>
      </c>
      <c r="S11" s="397">
        <f ca="1">IF(C11=0,"NA",Q11+('Game Summary'!R13))</f>
        <v>0.42105263157894707</v>
      </c>
      <c r="T11" s="397">
        <f ca="1">IF(D11=0,"NA",-R11+('Game Summary'!S13))</f>
        <v>-0.52631578947368418</v>
      </c>
      <c r="U11" s="399">
        <f t="shared" si="5"/>
        <v>0.94736842105263119</v>
      </c>
      <c r="V11" s="396">
        <f ca="1">IF(C11=0,"NA",(SUM('Game Summary'!V13:W13)/(C11*2)))</f>
        <v>0.3</v>
      </c>
      <c r="W11" s="392">
        <f ca="1">IF(C11=0,"NA",('Game Summary'!V13/4)+('Game Summary'!W13)+V11)</f>
        <v>4.05</v>
      </c>
      <c r="X11" s="394">
        <f t="shared" si="6"/>
        <v>0.13736842105263125</v>
      </c>
    </row>
    <row r="12" spans="1:24" ht="15.75" customHeight="1">
      <c r="A12" s="336">
        <f ca="1">('Game Summary'!B14)</f>
        <v>1837</v>
      </c>
      <c r="B12" s="374" t="str">
        <f ca="1">('Game Summary'!C14)</f>
        <v>JANE DEERE</v>
      </c>
      <c r="C12" s="384">
        <f ca="1">SUM('Game Summary'!F14:H14)</f>
        <v>7</v>
      </c>
      <c r="D12" s="389">
        <f ca="1">SUM('Game Summary'!G14:H14)</f>
        <v>7</v>
      </c>
      <c r="E12" s="330">
        <f ca="1">('Home Jam Stats P.1'!E30)+('Home Jam Stats P.2'!E30)+('Home Jam Stats P.3'!E30)</f>
        <v>0</v>
      </c>
      <c r="F12" s="23">
        <f ca="1">('Home Jam Stats P.1'!F30)+('Home Jam Stats P.2'!F30)+('Home Jam Stats P.3'!F30)</f>
        <v>0</v>
      </c>
      <c r="G12" s="23">
        <f ca="1">('Home Jam Stats P.1'!G30)+('Home Jam Stats P.2'!G30)+('Home Jam Stats P.3'!G30)</f>
        <v>0</v>
      </c>
      <c r="H12" s="23">
        <f ca="1">('Home Jam Stats P.1'!H30)+('Home Jam Stats P.2'!H30)+('Home Jam Stats P.3'!H30)</f>
        <v>0</v>
      </c>
      <c r="I12" s="462">
        <f ca="1">('Home Jam Stats P.1'!I30)+('Home Jam Stats P.2'!I30)+('Home Jam Stats P.3'!I30)</f>
        <v>0</v>
      </c>
      <c r="J12" s="363">
        <f t="shared" si="0"/>
        <v>0</v>
      </c>
      <c r="K12" s="330">
        <f ca="1">('Away Jam Stats P.1'!D12)+('Away Jam Stats P.2'!D12)+('Away Jam Stats P.3'!D12)</f>
        <v>0</v>
      </c>
      <c r="L12" s="462">
        <f ca="1">('Away Jam Stats P.1'!E12)+('Away Jam Stats P.2'!E12)+('Away Jam Stats P.3'!E12)</f>
        <v>2</v>
      </c>
      <c r="M12" s="363">
        <f t="shared" si="1"/>
        <v>2</v>
      </c>
      <c r="N12" s="330">
        <f ca="1">('Away Jam Stats P.1'!G12)+('Away Jam Stats P.2'!G12)+('Away Jam Stats P.3'!G12)</f>
        <v>0</v>
      </c>
      <c r="O12" s="462">
        <f ca="1">('Away Jam Stats P.1'!H12)+('Away Jam Stats P.2'!H12)+('Away Jam Stats P.3'!H12)</f>
        <v>0</v>
      </c>
      <c r="P12" s="360">
        <f t="shared" si="2"/>
        <v>0</v>
      </c>
      <c r="Q12" s="404">
        <f t="shared" si="3"/>
        <v>0</v>
      </c>
      <c r="R12" s="397">
        <f t="shared" si="4"/>
        <v>0.2857142857142857</v>
      </c>
      <c r="S12" s="397">
        <f ca="1">IF(C12=0,"NA",Q12+('Game Summary'!R14))</f>
        <v>-1.7633928571428572</v>
      </c>
      <c r="T12" s="397">
        <f ca="1">IF(D12=0,"NA",-R12+('Game Summary'!S14))</f>
        <v>-0.71874999999999989</v>
      </c>
      <c r="U12" s="399">
        <f t="shared" si="5"/>
        <v>-1.0446428571428572</v>
      </c>
      <c r="V12" s="396">
        <f ca="1">IF(C12=0,"NA",(SUM('Game Summary'!V14:W14)/(C12*2)))</f>
        <v>7.1428571428571425E-2</v>
      </c>
      <c r="W12" s="392">
        <f ca="1">IF(C12=0,"NA",('Game Summary'!V14/4)+('Game Summary'!W14)+V12)</f>
        <v>0.3214285714285714</v>
      </c>
      <c r="X12" s="394">
        <f t="shared" si="6"/>
        <v>-1.1089285714285715</v>
      </c>
    </row>
    <row r="13" spans="1:24" ht="15.75" customHeight="1">
      <c r="A13" s="336">
        <f ca="1">('Game Summary'!B15)</f>
        <v>1984</v>
      </c>
      <c r="B13" s="374" t="str">
        <f ca="1">('Game Summary'!C15)</f>
        <v>NOAM STOMPSKI</v>
      </c>
      <c r="C13" s="384">
        <f ca="1">SUM('Game Summary'!F15:H15)</f>
        <v>13</v>
      </c>
      <c r="D13" s="389">
        <f ca="1">SUM('Game Summary'!G15:H15)</f>
        <v>13</v>
      </c>
      <c r="E13" s="330">
        <f ca="1">('Home Jam Stats P.1'!E31)+('Home Jam Stats P.2'!E31)+('Home Jam Stats P.3'!E31)</f>
        <v>0</v>
      </c>
      <c r="F13" s="23">
        <f ca="1">('Home Jam Stats P.1'!F31)+('Home Jam Stats P.2'!F31)+('Home Jam Stats P.3'!F31)</f>
        <v>0</v>
      </c>
      <c r="G13" s="23">
        <f ca="1">('Home Jam Stats P.1'!G31)+('Home Jam Stats P.2'!G31)+('Home Jam Stats P.3'!G31)</f>
        <v>0</v>
      </c>
      <c r="H13" s="23">
        <f ca="1">('Home Jam Stats P.1'!H31)+('Home Jam Stats P.2'!H31)+('Home Jam Stats P.3'!H31)</f>
        <v>1</v>
      </c>
      <c r="I13" s="462">
        <f ca="1">('Home Jam Stats P.1'!I31)+('Home Jam Stats P.2'!I31)+('Home Jam Stats P.3'!I31)</f>
        <v>0</v>
      </c>
      <c r="J13" s="363">
        <f t="shared" si="0"/>
        <v>1</v>
      </c>
      <c r="K13" s="330">
        <f ca="1">('Away Jam Stats P.1'!D13)+('Away Jam Stats P.2'!D13)+('Away Jam Stats P.3'!D13)</f>
        <v>1</v>
      </c>
      <c r="L13" s="462">
        <f ca="1">('Away Jam Stats P.1'!E13)+('Away Jam Stats P.2'!E13)+('Away Jam Stats P.3'!E13)</f>
        <v>7</v>
      </c>
      <c r="M13" s="363">
        <f t="shared" si="1"/>
        <v>8</v>
      </c>
      <c r="N13" s="330">
        <f ca="1">('Away Jam Stats P.1'!G13)+('Away Jam Stats P.2'!G13)+('Away Jam Stats P.3'!G13)</f>
        <v>0</v>
      </c>
      <c r="O13" s="462">
        <f ca="1">('Away Jam Stats P.1'!H13)+('Away Jam Stats P.2'!H13)+('Away Jam Stats P.3'!H13)</f>
        <v>0</v>
      </c>
      <c r="P13" s="360">
        <f t="shared" si="2"/>
        <v>0</v>
      </c>
      <c r="Q13" s="404">
        <f t="shared" si="3"/>
        <v>7.6923076923076927E-2</v>
      </c>
      <c r="R13" s="397">
        <f t="shared" si="4"/>
        <v>0.61538461538461542</v>
      </c>
      <c r="S13" s="397">
        <f ca="1">IF(C13=0,"NA",Q13+('Game Summary'!R15))</f>
        <v>0.69230769230769229</v>
      </c>
      <c r="T13" s="397">
        <f ca="1">IF(D13=0,"NA",-R13+('Game Summary'!S15))</f>
        <v>-7.6923076923076872E-2</v>
      </c>
      <c r="U13" s="399">
        <f t="shared" si="5"/>
        <v>0.76923076923076916</v>
      </c>
      <c r="V13" s="396">
        <f ca="1">IF(C13=0,"NA",(SUM('Game Summary'!V15:W15)/(C13*2)))</f>
        <v>0.11538461538461539</v>
      </c>
      <c r="W13" s="392">
        <f ca="1">IF(C13=0,"NA",('Game Summary'!V15/4)+('Game Summary'!W15)+V13)</f>
        <v>0.86538461538461542</v>
      </c>
      <c r="X13" s="394">
        <f t="shared" si="6"/>
        <v>0.59615384615384603</v>
      </c>
    </row>
    <row r="14" spans="1:24" ht="15.75" customHeight="1">
      <c r="A14" s="336">
        <f ca="1">('Game Summary'!B16)</f>
        <v>39323</v>
      </c>
      <c r="B14" s="374" t="str">
        <f ca="1">('Game Summary'!C16)</f>
        <v>KITTY CAT</v>
      </c>
      <c r="C14" s="384">
        <f ca="1">SUM('Game Summary'!F16:H16)</f>
        <v>10</v>
      </c>
      <c r="D14" s="389">
        <f ca="1">SUM('Game Summary'!G16:H16)</f>
        <v>10</v>
      </c>
      <c r="E14" s="330">
        <f ca="1">('Home Jam Stats P.1'!E32)+('Home Jam Stats P.2'!E32)+('Home Jam Stats P.3'!E32)</f>
        <v>1</v>
      </c>
      <c r="F14" s="23">
        <f ca="1">('Home Jam Stats P.1'!F32)+('Home Jam Stats P.2'!F32)+('Home Jam Stats P.3'!F32)</f>
        <v>0</v>
      </c>
      <c r="G14" s="23">
        <f ca="1">('Home Jam Stats P.1'!G32)+('Home Jam Stats P.2'!G32)+('Home Jam Stats P.3'!G32)</f>
        <v>0</v>
      </c>
      <c r="H14" s="23">
        <f ca="1">('Home Jam Stats P.1'!H32)+('Home Jam Stats P.2'!H32)+('Home Jam Stats P.3'!H32)</f>
        <v>1</v>
      </c>
      <c r="I14" s="462">
        <f ca="1">('Home Jam Stats P.1'!I32)+('Home Jam Stats P.2'!I32)+('Home Jam Stats P.3'!I32)</f>
        <v>0</v>
      </c>
      <c r="J14" s="363">
        <f t="shared" si="0"/>
        <v>2</v>
      </c>
      <c r="K14" s="330">
        <f ca="1">('Away Jam Stats P.1'!D14)+('Away Jam Stats P.2'!D14)+('Away Jam Stats P.3'!D14)</f>
        <v>0</v>
      </c>
      <c r="L14" s="462">
        <f ca="1">('Away Jam Stats P.1'!E14)+('Away Jam Stats P.2'!E14)+('Away Jam Stats P.3'!E14)</f>
        <v>3</v>
      </c>
      <c r="M14" s="363">
        <f t="shared" si="1"/>
        <v>3</v>
      </c>
      <c r="N14" s="330">
        <f ca="1">('Away Jam Stats P.1'!G14)+('Away Jam Stats P.2'!G14)+('Away Jam Stats P.3'!G14)</f>
        <v>1</v>
      </c>
      <c r="O14" s="462">
        <f ca="1">('Away Jam Stats P.1'!H14)+('Away Jam Stats P.2'!H14)+('Away Jam Stats P.3'!H14)</f>
        <v>0</v>
      </c>
      <c r="P14" s="360">
        <f t="shared" si="2"/>
        <v>1</v>
      </c>
      <c r="Q14" s="404">
        <f t="shared" si="3"/>
        <v>0.2</v>
      </c>
      <c r="R14" s="397">
        <f t="shared" si="4"/>
        <v>0.45</v>
      </c>
      <c r="S14" s="397">
        <f ca="1">IF(C14=0,"NA",Q14+('Game Summary'!R16))</f>
        <v>-1.1310344827586205</v>
      </c>
      <c r="T14" s="397">
        <f ca="1">IF(D14=0,"NA",-R14+('Game Summary'!S16))</f>
        <v>-0.23620689655172417</v>
      </c>
      <c r="U14" s="399">
        <f t="shared" si="5"/>
        <v>-0.8948275862068964</v>
      </c>
      <c r="V14" s="396">
        <f ca="1">IF(C14=0,"NA",(SUM('Game Summary'!V16:W16)/(C14*2)))</f>
        <v>0.1</v>
      </c>
      <c r="W14" s="392">
        <f ca="1">IF(C14=0,"NA",('Game Summary'!V16/4)+('Game Summary'!W16)+V14)</f>
        <v>0.6</v>
      </c>
      <c r="X14" s="394">
        <f t="shared" si="6"/>
        <v>-1.0148275862068963</v>
      </c>
    </row>
    <row r="15" spans="1:24" ht="15.75" customHeight="1">
      <c r="A15" s="336" t="str">
        <f ca="1">('Game Summary'!B17)</f>
        <v>32-20</v>
      </c>
      <c r="B15" s="374" t="str">
        <f ca="1">('Game Summary'!C17)</f>
        <v>LILLY ST. SMEAR</v>
      </c>
      <c r="C15" s="384">
        <f ca="1">SUM('Game Summary'!F17:H17)</f>
        <v>12</v>
      </c>
      <c r="D15" s="389">
        <f ca="1">SUM('Game Summary'!G17:H17)</f>
        <v>2</v>
      </c>
      <c r="E15" s="330">
        <f ca="1">('Home Jam Stats P.1'!E33)+('Home Jam Stats P.2'!E33)+('Home Jam Stats P.3'!E33)</f>
        <v>0</v>
      </c>
      <c r="F15" s="23">
        <f ca="1">('Home Jam Stats P.1'!F33)+('Home Jam Stats P.2'!F33)+('Home Jam Stats P.3'!F33)</f>
        <v>0</v>
      </c>
      <c r="G15" s="23">
        <f ca="1">('Home Jam Stats P.1'!G33)+('Home Jam Stats P.2'!G33)+('Home Jam Stats P.3'!G33)</f>
        <v>0</v>
      </c>
      <c r="H15" s="23">
        <f ca="1">('Home Jam Stats P.1'!H33)+('Home Jam Stats P.2'!H33)+('Home Jam Stats P.3'!H33)</f>
        <v>1</v>
      </c>
      <c r="I15" s="462">
        <f ca="1">('Home Jam Stats P.1'!I33)+('Home Jam Stats P.2'!I33)+('Home Jam Stats P.3'!I33)</f>
        <v>0</v>
      </c>
      <c r="J15" s="363">
        <f t="shared" si="0"/>
        <v>1</v>
      </c>
      <c r="K15" s="330">
        <f ca="1">('Away Jam Stats P.1'!D15)+('Away Jam Stats P.2'!D15)+('Away Jam Stats P.3'!D15)</f>
        <v>1</v>
      </c>
      <c r="L15" s="462">
        <f ca="1">('Away Jam Stats P.1'!E15)+('Away Jam Stats P.2'!E15)+('Away Jam Stats P.3'!E15)</f>
        <v>1</v>
      </c>
      <c r="M15" s="363">
        <f t="shared" si="1"/>
        <v>2</v>
      </c>
      <c r="N15" s="330">
        <f ca="1">('Away Jam Stats P.1'!G15)+('Away Jam Stats P.2'!G15)+('Away Jam Stats P.3'!G15)</f>
        <v>0</v>
      </c>
      <c r="O15" s="462">
        <f ca="1">('Away Jam Stats P.1'!H15)+('Away Jam Stats P.2'!H15)+('Away Jam Stats P.3'!H15)</f>
        <v>0</v>
      </c>
      <c r="P15" s="360">
        <f t="shared" si="2"/>
        <v>0</v>
      </c>
      <c r="Q15" s="404">
        <f t="shared" si="3"/>
        <v>0.5</v>
      </c>
      <c r="R15" s="397">
        <f t="shared" si="4"/>
        <v>1</v>
      </c>
      <c r="S15" s="397">
        <f ca="1">IF(C15=0,"NA",Q15+('Game Summary'!R17))</f>
        <v>5.518518518518519</v>
      </c>
      <c r="T15" s="397">
        <f ca="1">IF(D15=0,"NA",-R15+('Game Summary'!S17))</f>
        <v>0.38888888888888884</v>
      </c>
      <c r="U15" s="399">
        <f t="shared" si="5"/>
        <v>5.1296296296296298</v>
      </c>
      <c r="V15" s="396">
        <f ca="1">IF(C15=0,"NA",(SUM('Game Summary'!V17:W17)/(C15*2)))</f>
        <v>8.3333333333333329E-2</v>
      </c>
      <c r="W15" s="392">
        <f ca="1">IF(C15=0,"NA",('Game Summary'!V17/4)+('Game Summary'!W17)+V15)</f>
        <v>0.58333333333333337</v>
      </c>
      <c r="X15" s="394">
        <f t="shared" si="6"/>
        <v>5.0129629629629635</v>
      </c>
    </row>
    <row r="16" spans="1:24" ht="15.75" customHeight="1" thickBot="1">
      <c r="A16" s="337" t="str">
        <f ca="1">('Game Summary'!B18)</f>
        <v>AK-47</v>
      </c>
      <c r="B16" s="375" t="str">
        <f ca="1">('Game Summary'!C18)</f>
        <v>CHARISNAKOV</v>
      </c>
      <c r="C16" s="448">
        <f ca="1">SUM('Game Summary'!F18:H18)</f>
        <v>16</v>
      </c>
      <c r="D16" s="449">
        <f ca="1">SUM('Game Summary'!G18:H18)</f>
        <v>4</v>
      </c>
      <c r="E16" s="331">
        <f ca="1">('Home Jam Stats P.1'!E34)+('Home Jam Stats P.2'!E34)+('Home Jam Stats P.3'!E34)</f>
        <v>0</v>
      </c>
      <c r="F16" s="334">
        <f ca="1">('Home Jam Stats P.1'!F34)+('Home Jam Stats P.2'!F34)+('Home Jam Stats P.3'!F34)</f>
        <v>0</v>
      </c>
      <c r="G16" s="334">
        <f ca="1">('Home Jam Stats P.1'!G34)+('Home Jam Stats P.2'!G34)+('Home Jam Stats P.3'!G34)</f>
        <v>0</v>
      </c>
      <c r="H16" s="334">
        <f ca="1">('Home Jam Stats P.1'!H34)+('Home Jam Stats P.2'!H34)+('Home Jam Stats P.3'!H34)</f>
        <v>1</v>
      </c>
      <c r="I16" s="463">
        <f ca="1">('Home Jam Stats P.1'!I34)+('Home Jam Stats P.2'!I34)+('Home Jam Stats P.3'!I34)</f>
        <v>0</v>
      </c>
      <c r="J16" s="364">
        <f t="shared" si="0"/>
        <v>1</v>
      </c>
      <c r="K16" s="331">
        <f ca="1">('Away Jam Stats P.1'!D16)+('Away Jam Stats P.2'!D16)+('Away Jam Stats P.3'!D16)</f>
        <v>0</v>
      </c>
      <c r="L16" s="463">
        <f ca="1">('Away Jam Stats P.1'!E16)+('Away Jam Stats P.2'!E16)+('Away Jam Stats P.3'!E16)</f>
        <v>1</v>
      </c>
      <c r="M16" s="364">
        <f t="shared" si="1"/>
        <v>1</v>
      </c>
      <c r="N16" s="331">
        <f ca="1">('Away Jam Stats P.1'!G16)+('Away Jam Stats P.2'!G16)+('Away Jam Stats P.3'!G16)</f>
        <v>1</v>
      </c>
      <c r="O16" s="463">
        <f ca="1">('Away Jam Stats P.1'!H16)+('Away Jam Stats P.2'!H16)+('Away Jam Stats P.3'!H16)</f>
        <v>0</v>
      </c>
      <c r="P16" s="361">
        <f t="shared" si="2"/>
        <v>1</v>
      </c>
      <c r="Q16" s="436">
        <f t="shared" si="3"/>
        <v>0.25</v>
      </c>
      <c r="R16" s="437">
        <f t="shared" si="4"/>
        <v>0.625</v>
      </c>
      <c r="S16" s="406">
        <f ca="1">IF(C16=0,"NA",Q16+('Game Summary'!R18))</f>
        <v>-5.4347826086956541E-2</v>
      </c>
      <c r="T16" s="437">
        <f ca="1">IF(D16=0,"NA",-R16+('Game Summary'!S18))</f>
        <v>-1.3532608695652173</v>
      </c>
      <c r="U16" s="438">
        <f t="shared" si="5"/>
        <v>1.2989130434782608</v>
      </c>
      <c r="V16" s="450">
        <f ca="1">IF(C16=0,"NA",(SUM('Game Summary'!V18:W18)/(C16*2)))</f>
        <v>0.28125</v>
      </c>
      <c r="W16" s="451">
        <f ca="1">IF(C16=0,"NA",('Game Summary'!V18/4)+('Game Summary'!W18)+V16)</f>
        <v>4.03125</v>
      </c>
      <c r="X16" s="452">
        <f t="shared" si="6"/>
        <v>0.49266304347826073</v>
      </c>
    </row>
    <row r="17" spans="1:24" ht="15.75" customHeight="1" thickBot="1">
      <c r="A17" s="658" t="s">
        <v>98</v>
      </c>
      <c r="B17" s="663"/>
      <c r="C17" s="453">
        <f>SUM(C3:C16)</f>
        <v>194</v>
      </c>
      <c r="D17" s="455">
        <f t="shared" ref="D17:P17" si="7">SUM(D3:D16)</f>
        <v>155</v>
      </c>
      <c r="E17" s="453">
        <f t="shared" si="7"/>
        <v>3</v>
      </c>
      <c r="F17" s="454">
        <f t="shared" si="7"/>
        <v>1</v>
      </c>
      <c r="G17" s="454">
        <f t="shared" si="7"/>
        <v>2</v>
      </c>
      <c r="H17" s="454">
        <f t="shared" si="7"/>
        <v>21</v>
      </c>
      <c r="I17" s="454">
        <f t="shared" si="7"/>
        <v>5</v>
      </c>
      <c r="J17" s="455">
        <f t="shared" si="7"/>
        <v>34.5</v>
      </c>
      <c r="K17" s="453">
        <f t="shared" si="7"/>
        <v>23</v>
      </c>
      <c r="L17" s="454">
        <f t="shared" si="7"/>
        <v>51</v>
      </c>
      <c r="M17" s="455">
        <f t="shared" si="7"/>
        <v>74</v>
      </c>
      <c r="N17" s="453">
        <f t="shared" si="7"/>
        <v>6</v>
      </c>
      <c r="O17" s="454">
        <f t="shared" si="7"/>
        <v>0</v>
      </c>
      <c r="P17" s="455">
        <f t="shared" si="7"/>
        <v>6</v>
      </c>
      <c r="Q17" s="439">
        <f>AVERAGE(Q3:Q16)</f>
        <v>0.21327581087643008</v>
      </c>
      <c r="R17" s="440">
        <f t="shared" ref="R17:X17" si="8">AVERAGE(R3:R16)</f>
        <v>0.53834670047628908</v>
      </c>
      <c r="S17" s="440">
        <f t="shared" si="8"/>
        <v>0.42427600064291277</v>
      </c>
      <c r="T17" s="440">
        <f t="shared" si="8"/>
        <v>-0.53629202442168411</v>
      </c>
      <c r="U17" s="441">
        <f t="shared" si="8"/>
        <v>0.96056802506459682</v>
      </c>
      <c r="V17" s="456">
        <f t="shared" si="8"/>
        <v>0.19384411659400605</v>
      </c>
      <c r="W17" s="457">
        <f t="shared" si="8"/>
        <v>2.1581298308797203</v>
      </c>
      <c r="X17" s="442">
        <f t="shared" si="8"/>
        <v>0.52894205888865276</v>
      </c>
    </row>
    <row r="18" spans="1:24" ht="15.75" customHeight="1"/>
    <row r="19" spans="1:24" ht="15.75" customHeight="1"/>
    <row r="20" spans="1:24" ht="15.75" customHeight="1"/>
    <row r="21" spans="1:24" ht="15.75" customHeight="1"/>
    <row r="22" spans="1:24" ht="15.75" customHeight="1" thickBot="1"/>
    <row r="23" spans="1:24" ht="13" thickBot="1">
      <c r="C23" s="660" t="s">
        <v>121</v>
      </c>
      <c r="D23" s="662"/>
      <c r="E23" s="660" t="s">
        <v>114</v>
      </c>
      <c r="F23" s="661"/>
      <c r="G23" s="661"/>
      <c r="H23" s="661"/>
      <c r="I23" s="661"/>
      <c r="J23" s="662"/>
      <c r="K23" s="660" t="s">
        <v>115</v>
      </c>
      <c r="L23" s="661"/>
      <c r="M23" s="662"/>
      <c r="N23" s="660" t="s">
        <v>116</v>
      </c>
      <c r="O23" s="661"/>
      <c r="P23" s="662"/>
      <c r="Q23" s="664" t="s">
        <v>117</v>
      </c>
      <c r="R23" s="665"/>
      <c r="S23" s="665"/>
      <c r="T23" s="665"/>
      <c r="U23" s="666"/>
      <c r="V23" s="660" t="s">
        <v>8</v>
      </c>
      <c r="W23" s="662"/>
      <c r="X23" s="332"/>
    </row>
    <row r="24" spans="1:24" ht="57.75" customHeight="1" thickBot="1">
      <c r="A24" s="304" t="s">
        <v>79</v>
      </c>
      <c r="B24" s="378" t="str">
        <f ca="1">('Game Summary'!A24)</f>
        <v>Detriot</v>
      </c>
      <c r="C24" s="379" t="s">
        <v>120</v>
      </c>
      <c r="D24" s="380" t="s">
        <v>122</v>
      </c>
      <c r="E24" s="369" t="s">
        <v>83</v>
      </c>
      <c r="F24" s="327" t="s">
        <v>107</v>
      </c>
      <c r="G24" s="327" t="s">
        <v>85</v>
      </c>
      <c r="H24" s="327" t="s">
        <v>0</v>
      </c>
      <c r="I24" s="327" t="s">
        <v>109</v>
      </c>
      <c r="J24" s="328" t="s">
        <v>195</v>
      </c>
      <c r="K24" s="369" t="s">
        <v>90</v>
      </c>
      <c r="L24" s="327" t="s">
        <v>91</v>
      </c>
      <c r="M24" s="370" t="s">
        <v>195</v>
      </c>
      <c r="N24" s="326" t="s">
        <v>112</v>
      </c>
      <c r="O24" s="327" t="s">
        <v>113</v>
      </c>
      <c r="P24" s="370" t="s">
        <v>195</v>
      </c>
      <c r="Q24" s="326" t="s">
        <v>118</v>
      </c>
      <c r="R24" s="327" t="s">
        <v>119</v>
      </c>
      <c r="S24" s="327" t="s">
        <v>89</v>
      </c>
      <c r="T24" s="327" t="s">
        <v>97</v>
      </c>
      <c r="U24" s="328" t="s">
        <v>126</v>
      </c>
      <c r="V24" s="369" t="s">
        <v>124</v>
      </c>
      <c r="W24" s="328" t="s">
        <v>110</v>
      </c>
      <c r="X24" s="371" t="s">
        <v>111</v>
      </c>
    </row>
    <row r="25" spans="1:24" ht="15.75" customHeight="1">
      <c r="A25" s="533">
        <v>0.37083333333333335</v>
      </c>
      <c r="B25" s="373" t="str">
        <f ca="1">('Game Summary'!C25)</f>
        <v>Cold Fusion</v>
      </c>
      <c r="C25" s="384">
        <f ca="1">SUM('Game Summary'!F25:H25)</f>
        <v>21</v>
      </c>
      <c r="D25" s="395">
        <f ca="1">SUM('Game Summary'!G25:H25)</f>
        <v>21</v>
      </c>
      <c r="E25" s="329">
        <f ca="1">('Away Jam Stats P.1'!E21)+('Away Jam Stats P.2'!E21)+('Away Jam Stats P.3'!E21)</f>
        <v>1</v>
      </c>
      <c r="F25" s="333">
        <f ca="1">('Away Jam Stats P.1'!F21)+('Away Jam Stats P.2'!F21)+('Away Jam Stats P.3'!F21)</f>
        <v>1</v>
      </c>
      <c r="G25" s="333">
        <f ca="1">('Away Jam Stats P.1'!G21)+('Away Jam Stats P.2'!G21)+('Away Jam Stats P.3'!G21)</f>
        <v>0</v>
      </c>
      <c r="H25" s="333">
        <f ca="1">('Away Jam Stats P.1'!H21)+('Away Jam Stats P.2'!H21)+('Away Jam Stats P.3'!H21)</f>
        <v>8</v>
      </c>
      <c r="I25" s="461">
        <f ca="1">('Away Jam Stats P.1'!I21)+('Away Jam Stats P.2'!I21)+('Away Jam Stats P.3'!I21)</f>
        <v>1</v>
      </c>
      <c r="J25" s="464">
        <f>SUM(E25:H25)+(I25*1.5)</f>
        <v>11.5</v>
      </c>
      <c r="K25" s="329">
        <f ca="1">('Home Jam Stats P.1'!D3)+('Home Jam Stats P.2'!D3)+('Home Jam Stats P.3'!D3)</f>
        <v>10</v>
      </c>
      <c r="L25" s="461">
        <f ca="1">('Home Jam Stats P.1'!E3)+('Home Jam Stats P.2'!E3)+('Home Jam Stats P.3'!E3)</f>
        <v>3</v>
      </c>
      <c r="M25" s="458">
        <f ca="1">SUM(K25:L25)</f>
        <v>13</v>
      </c>
      <c r="N25" s="329">
        <f ca="1">('Home Jam Stats P.1'!G3)+('Home Jam Stats P.2'!G3)+('Home Jam Stats P.3'!G3)</f>
        <v>1</v>
      </c>
      <c r="O25" s="461">
        <f ca="1">('Home Jam Stats P.1'!H3)+('Home Jam Stats P.2'!H3)+('Home Jam Stats P.3'!H3)</f>
        <v>0</v>
      </c>
      <c r="P25" s="458">
        <f>SUM(N25:O25)</f>
        <v>1</v>
      </c>
      <c r="Q25" s="402">
        <f>IF(D25=0,"NA",J25/D25)</f>
        <v>0.54761904761904767</v>
      </c>
      <c r="R25" s="403">
        <f>IF(C25=0,"NA",(M25+(P25*1.5))/D25)</f>
        <v>0.69047619047619047</v>
      </c>
      <c r="S25" s="403">
        <f ca="1">IF(D25=0,"NA",Q25+('Game Summary'!R25))</f>
        <v>0.5</v>
      </c>
      <c r="T25" s="403">
        <f ca="1">IF(D25=0,"NA",-R25+('Game Summary'!S25))</f>
        <v>-0.73015873015873001</v>
      </c>
      <c r="U25" s="398">
        <f ca="1">IF(C25=0,"NA",S25-T25)</f>
        <v>1.23015873015873</v>
      </c>
      <c r="V25" s="390">
        <f ca="1">IF(C25=0,"NA",(SUM('Game Summary'!V25:W25)/(C25*2)))</f>
        <v>0.16666666666666666</v>
      </c>
      <c r="W25" s="417">
        <f ca="1">IF(C25=0,"NA",('Game Summary'!V25/4)+('Game Summary'!W25)+V25)</f>
        <v>1.9166666666666667</v>
      </c>
      <c r="X25" s="418">
        <f>IF(C25=0,"NA",U25-(W25/5))</f>
        <v>0.8468253968253967</v>
      </c>
    </row>
    <row r="26" spans="1:24" ht="15.75" customHeight="1">
      <c r="A26" s="336">
        <f ca="1">('Game Summary'!B26)</f>
        <v>5</v>
      </c>
      <c r="B26" s="374" t="str">
        <f ca="1">('Game Summary'!C26)</f>
        <v>Damsel Distresser</v>
      </c>
      <c r="C26" s="384">
        <f ca="1">SUM('Game Summary'!F26:H26)</f>
        <v>20</v>
      </c>
      <c r="D26" s="386">
        <f ca="1">SUM('Game Summary'!G26:H26)</f>
        <v>7</v>
      </c>
      <c r="E26" s="330">
        <f ca="1">('Away Jam Stats P.1'!E22)+('Away Jam Stats P.2'!E22)+('Away Jam Stats P.3'!E22)</f>
        <v>0</v>
      </c>
      <c r="F26" s="23">
        <f ca="1">('Away Jam Stats P.1'!F22)+('Away Jam Stats P.2'!F22)+('Away Jam Stats P.3'!F22)</f>
        <v>0</v>
      </c>
      <c r="G26" s="23">
        <f ca="1">('Away Jam Stats P.1'!G22)+('Away Jam Stats P.2'!G22)+('Away Jam Stats P.3'!G22)</f>
        <v>0</v>
      </c>
      <c r="H26" s="23">
        <f ca="1">('Away Jam Stats P.1'!H22)+('Away Jam Stats P.2'!H22)+('Away Jam Stats P.3'!H22)</f>
        <v>4</v>
      </c>
      <c r="I26" s="462">
        <f ca="1">('Away Jam Stats P.1'!I22)+('Away Jam Stats P.2'!I22)+('Away Jam Stats P.3'!I22)</f>
        <v>0</v>
      </c>
      <c r="J26" s="465">
        <f t="shared" ref="J26:J38" si="9">SUM(E26:H26)+(I26*1.5)</f>
        <v>4</v>
      </c>
      <c r="K26" s="330">
        <f ca="1">('Home Jam Stats P.1'!D4)+('Home Jam Stats P.2'!D4)+('Home Jam Stats P.3'!D4)</f>
        <v>3</v>
      </c>
      <c r="L26" s="462">
        <f ca="1">('Home Jam Stats P.1'!E4)+('Home Jam Stats P.2'!E4)+('Home Jam Stats P.3'!E4)</f>
        <v>5</v>
      </c>
      <c r="M26" s="459">
        <f t="shared" ref="M26:M38" si="10">SUM(K26:L26)</f>
        <v>8</v>
      </c>
      <c r="N26" s="330">
        <f ca="1">('Home Jam Stats P.1'!G4)+('Home Jam Stats P.2'!G4)+('Home Jam Stats P.3'!G4)</f>
        <v>1</v>
      </c>
      <c r="O26" s="462">
        <f ca="1">('Home Jam Stats P.1'!H4)+('Home Jam Stats P.2'!H4)+('Home Jam Stats P.3'!H4)</f>
        <v>0</v>
      </c>
      <c r="P26" s="459">
        <f t="shared" ref="P26:P38" si="11">SUM(N26:O26)</f>
        <v>1</v>
      </c>
      <c r="Q26" s="404">
        <f t="shared" ref="Q26:Q38" si="12">IF(D26=0,"NA",J26/D26)</f>
        <v>0.5714285714285714</v>
      </c>
      <c r="R26" s="397">
        <f t="shared" ref="R26:R38" si="13">IF(C26=0,"NA",(M26+(P26*1.5))/D26)</f>
        <v>1.3571428571428572</v>
      </c>
      <c r="S26" s="397">
        <f ca="1">IF(D26=0,"NA",Q26+('Game Summary'!R26))</f>
        <v>1.1654135338345866</v>
      </c>
      <c r="T26" s="397">
        <f ca="1">IF(D26=0,"NA",-R26+('Game Summary'!S26))</f>
        <v>-4.1315789473684212</v>
      </c>
      <c r="U26" s="399">
        <f t="shared" ref="U26:U38" si="14">IF(C26=0,"NA",S26-T26)</f>
        <v>5.2969924812030076</v>
      </c>
      <c r="V26" s="396">
        <f ca="1">IF(C26=0,"NA",(SUM('Game Summary'!V26:W26)/(C26*2)))</f>
        <v>0.1</v>
      </c>
      <c r="W26" s="421">
        <f ca="1">IF(C26=0,"NA",('Game Summary'!V26/4)+('Game Summary'!W26)+V26)</f>
        <v>1.1000000000000001</v>
      </c>
      <c r="X26" s="419">
        <f t="shared" ref="X26:X38" si="15">IF(C26=0,"NA",U26-(W26/5))</f>
        <v>5.0769924812030078</v>
      </c>
    </row>
    <row r="27" spans="1:24" ht="15.75" customHeight="1">
      <c r="A27" s="336">
        <f ca="1">('Game Summary'!B27)</f>
        <v>23</v>
      </c>
      <c r="B27" s="374" t="str">
        <f ca="1">('Game Summary'!C27)</f>
        <v>Ima Wrecker</v>
      </c>
      <c r="C27" s="384">
        <f ca="1">SUM('Game Summary'!F27:H27)</f>
        <v>20</v>
      </c>
      <c r="D27" s="386">
        <f ca="1">SUM('Game Summary'!G27:H27)</f>
        <v>9</v>
      </c>
      <c r="E27" s="330">
        <f ca="1">('Away Jam Stats P.1'!E23)+('Away Jam Stats P.2'!E23)+('Away Jam Stats P.3'!E23)</f>
        <v>0</v>
      </c>
      <c r="F27" s="23">
        <f ca="1">('Away Jam Stats P.1'!F23)+('Away Jam Stats P.2'!F23)+('Away Jam Stats P.3'!F23)</f>
        <v>0</v>
      </c>
      <c r="G27" s="23">
        <f ca="1">('Away Jam Stats P.1'!G23)+('Away Jam Stats P.2'!G23)+('Away Jam Stats P.3'!G23)</f>
        <v>0</v>
      </c>
      <c r="H27" s="23">
        <f ca="1">('Away Jam Stats P.1'!H23)+('Away Jam Stats P.2'!H23)+('Away Jam Stats P.3'!H23)</f>
        <v>6</v>
      </c>
      <c r="I27" s="462">
        <f ca="1">('Away Jam Stats P.1'!I23)+('Away Jam Stats P.2'!I23)+('Away Jam Stats P.3'!I23)</f>
        <v>0</v>
      </c>
      <c r="J27" s="465">
        <f t="shared" si="9"/>
        <v>6</v>
      </c>
      <c r="K27" s="330">
        <f ca="1">('Home Jam Stats P.1'!D5)+('Home Jam Stats P.2'!D5)+('Home Jam Stats P.3'!D5)</f>
        <v>6</v>
      </c>
      <c r="L27" s="462">
        <f ca="1">('Home Jam Stats P.1'!E5)+('Home Jam Stats P.2'!E5)+('Home Jam Stats P.3'!E5)</f>
        <v>1</v>
      </c>
      <c r="M27" s="459">
        <f t="shared" si="10"/>
        <v>7</v>
      </c>
      <c r="N27" s="330">
        <f ca="1">('Home Jam Stats P.1'!G5)+('Home Jam Stats P.2'!G5)+('Home Jam Stats P.3'!G5)</f>
        <v>0</v>
      </c>
      <c r="O27" s="462">
        <f ca="1">('Home Jam Stats P.1'!H5)+('Home Jam Stats P.2'!H5)+('Home Jam Stats P.3'!H5)</f>
        <v>0</v>
      </c>
      <c r="P27" s="459">
        <f t="shared" si="11"/>
        <v>0</v>
      </c>
      <c r="Q27" s="404">
        <f t="shared" si="12"/>
        <v>0.66666666666666663</v>
      </c>
      <c r="R27" s="397">
        <f t="shared" si="13"/>
        <v>0.77777777777777779</v>
      </c>
      <c r="S27" s="397">
        <f ca="1">IF(D27=0,"NA",Q27+('Game Summary'!R27))</f>
        <v>1.2865497076023389</v>
      </c>
      <c r="T27" s="397">
        <f ca="1">IF(D27=0,"NA",-R27+('Game Summary'!S27))</f>
        <v>-3.1461988304093564</v>
      </c>
      <c r="U27" s="399">
        <f t="shared" si="14"/>
        <v>4.4327485380116958</v>
      </c>
      <c r="V27" s="396">
        <f ca="1">IF(C27=0,"NA",(SUM('Game Summary'!V27:W27)/(C27*2)))</f>
        <v>7.4999999999999997E-2</v>
      </c>
      <c r="W27" s="421">
        <f ca="1">IF(C27=0,"NA",('Game Summary'!V27/4)+('Game Summary'!W27)+V27)</f>
        <v>1.575</v>
      </c>
      <c r="X27" s="419">
        <f t="shared" si="15"/>
        <v>4.1177485380116954</v>
      </c>
    </row>
    <row r="28" spans="1:24" ht="15.75" customHeight="1">
      <c r="A28" s="336">
        <f ca="1">('Game Summary'!B28)</f>
        <v>31</v>
      </c>
      <c r="B28" s="374" t="str">
        <f ca="1">('Game Summary'!C28)</f>
        <v>Whiskey Soured</v>
      </c>
      <c r="C28" s="384">
        <f ca="1">SUM('Game Summary'!F28:H28)</f>
        <v>22</v>
      </c>
      <c r="D28" s="386">
        <f ca="1">SUM('Game Summary'!G28:H28)</f>
        <v>22</v>
      </c>
      <c r="E28" s="330">
        <f ca="1">('Away Jam Stats P.1'!E24)+('Away Jam Stats P.2'!E24)+('Away Jam Stats P.3'!E24)</f>
        <v>0</v>
      </c>
      <c r="F28" s="23">
        <f ca="1">('Away Jam Stats P.1'!F24)+('Away Jam Stats P.2'!F24)+('Away Jam Stats P.3'!F24)</f>
        <v>0</v>
      </c>
      <c r="G28" s="23">
        <f ca="1">('Away Jam Stats P.1'!G24)+('Away Jam Stats P.2'!G24)+('Away Jam Stats P.3'!G24)</f>
        <v>0</v>
      </c>
      <c r="H28" s="23">
        <f ca="1">('Away Jam Stats P.1'!H24)+('Away Jam Stats P.2'!H24)+('Away Jam Stats P.3'!H24)</f>
        <v>11</v>
      </c>
      <c r="I28" s="462">
        <f ca="1">('Away Jam Stats P.1'!I24)+('Away Jam Stats P.2'!I24)+('Away Jam Stats P.3'!I24)</f>
        <v>6</v>
      </c>
      <c r="J28" s="465">
        <f t="shared" si="9"/>
        <v>20</v>
      </c>
      <c r="K28" s="330">
        <f ca="1">('Home Jam Stats P.1'!D6)+('Home Jam Stats P.2'!D6)+('Home Jam Stats P.3'!D6)</f>
        <v>1</v>
      </c>
      <c r="L28" s="462">
        <f ca="1">('Home Jam Stats P.1'!E6)+('Home Jam Stats P.2'!E6)+('Home Jam Stats P.3'!E6)</f>
        <v>6</v>
      </c>
      <c r="M28" s="459">
        <f t="shared" si="10"/>
        <v>7</v>
      </c>
      <c r="N28" s="330">
        <f ca="1">('Home Jam Stats P.1'!G6)+('Home Jam Stats P.2'!G6)+('Home Jam Stats P.3'!G6)</f>
        <v>1</v>
      </c>
      <c r="O28" s="462">
        <f ca="1">('Home Jam Stats P.1'!H6)+('Home Jam Stats P.2'!H6)+('Home Jam Stats P.3'!H6)</f>
        <v>0</v>
      </c>
      <c r="P28" s="459">
        <f t="shared" si="11"/>
        <v>1</v>
      </c>
      <c r="Q28" s="404">
        <f t="shared" si="12"/>
        <v>0.90909090909090906</v>
      </c>
      <c r="R28" s="397">
        <f t="shared" si="13"/>
        <v>0.38636363636363635</v>
      </c>
      <c r="S28" s="397">
        <f ca="1">IF(D28=0,"NA",Q28+('Game Summary'!R28))</f>
        <v>0.89839572192513384</v>
      </c>
      <c r="T28" s="397">
        <f ca="1">IF(D28=0,"NA",-R28+('Game Summary'!S28))</f>
        <v>-2.4692513368983957</v>
      </c>
      <c r="U28" s="399">
        <f t="shared" si="14"/>
        <v>3.3676470588235294</v>
      </c>
      <c r="V28" s="396">
        <f ca="1">IF(C28=0,"NA",(SUM('Game Summary'!V28:W28)/(C28*2)))</f>
        <v>0.18181818181818182</v>
      </c>
      <c r="W28" s="421">
        <f ca="1">IF(C28=0,"NA",('Game Summary'!V28/4)+('Game Summary'!W28)+V28)</f>
        <v>2.9318181818181817</v>
      </c>
      <c r="X28" s="419">
        <f t="shared" si="15"/>
        <v>2.781283422459893</v>
      </c>
    </row>
    <row r="29" spans="1:24" ht="15.75" customHeight="1">
      <c r="A29" s="336">
        <f ca="1">('Game Summary'!B29)</f>
        <v>187</v>
      </c>
      <c r="B29" s="374" t="str">
        <f ca="1">('Game Summary'!C29)</f>
        <v>Lady MacDeath</v>
      </c>
      <c r="C29" s="384">
        <f ca="1">SUM('Game Summary'!F29:H29)</f>
        <v>22</v>
      </c>
      <c r="D29" s="386">
        <f ca="1">SUM('Game Summary'!G29:H29)</f>
        <v>17</v>
      </c>
      <c r="E29" s="330">
        <f ca="1">('Away Jam Stats P.1'!E25)+('Away Jam Stats P.2'!E25)+('Away Jam Stats P.3'!E25)</f>
        <v>2</v>
      </c>
      <c r="F29" s="23">
        <f ca="1">('Away Jam Stats P.1'!F25)+('Away Jam Stats P.2'!F25)+('Away Jam Stats P.3'!F25)</f>
        <v>1</v>
      </c>
      <c r="G29" s="23">
        <f ca="1">('Away Jam Stats P.1'!G25)+('Away Jam Stats P.2'!G25)+('Away Jam Stats P.3'!G25)</f>
        <v>0</v>
      </c>
      <c r="H29" s="23">
        <f ca="1">('Away Jam Stats P.1'!H25)+('Away Jam Stats P.2'!H25)+('Away Jam Stats P.3'!H25)</f>
        <v>8</v>
      </c>
      <c r="I29" s="462">
        <f ca="1">('Away Jam Stats P.1'!I25)+('Away Jam Stats P.2'!I25)+('Away Jam Stats P.3'!I25)</f>
        <v>2</v>
      </c>
      <c r="J29" s="465">
        <f t="shared" si="9"/>
        <v>14</v>
      </c>
      <c r="K29" s="330">
        <f ca="1">('Home Jam Stats P.1'!D7)+('Home Jam Stats P.2'!D7)+('Home Jam Stats P.3'!D7)</f>
        <v>3</v>
      </c>
      <c r="L29" s="462">
        <f ca="1">('Home Jam Stats P.1'!E7)+('Home Jam Stats P.2'!E7)+('Home Jam Stats P.3'!E7)</f>
        <v>0</v>
      </c>
      <c r="M29" s="459">
        <f t="shared" si="10"/>
        <v>3</v>
      </c>
      <c r="N29" s="330">
        <f ca="1">('Home Jam Stats P.1'!G7)+('Home Jam Stats P.2'!G7)+('Home Jam Stats P.3'!G7)</f>
        <v>4</v>
      </c>
      <c r="O29" s="462">
        <f ca="1">('Home Jam Stats P.1'!H7)+('Home Jam Stats P.2'!H7)+('Home Jam Stats P.3'!H7)</f>
        <v>0</v>
      </c>
      <c r="P29" s="459">
        <f t="shared" si="11"/>
        <v>4</v>
      </c>
      <c r="Q29" s="404">
        <f t="shared" si="12"/>
        <v>0.82352941176470584</v>
      </c>
      <c r="R29" s="397">
        <f t="shared" si="13"/>
        <v>0.52941176470588236</v>
      </c>
      <c r="S29" s="397">
        <f ca="1">IF(D29=0,"NA",Q29+('Game Summary'!R29))</f>
        <v>0.52941176470588225</v>
      </c>
      <c r="T29" s="397">
        <f ca="1">IF(D29=0,"NA",-R29+('Game Summary'!S29))</f>
        <v>-3.2941176470588234</v>
      </c>
      <c r="U29" s="399">
        <f t="shared" si="14"/>
        <v>3.8235294117647056</v>
      </c>
      <c r="V29" s="396">
        <f ca="1">IF(C29=0,"NA",(SUM('Game Summary'!V29:W29)/(C29*2)))</f>
        <v>0.27272727272727271</v>
      </c>
      <c r="W29" s="421">
        <f ca="1">IF(C29=0,"NA",('Game Summary'!V29/4)+('Game Summary'!W29)+V29)</f>
        <v>4.0227272727272725</v>
      </c>
      <c r="X29" s="419">
        <f t="shared" si="15"/>
        <v>3.0189839572192509</v>
      </c>
    </row>
    <row r="30" spans="1:24" ht="15.75" customHeight="1">
      <c r="A30" s="336">
        <f ca="1">('Game Summary'!B30)</f>
        <v>303</v>
      </c>
      <c r="B30" s="374" t="str">
        <f ca="1">('Game Summary'!C30)</f>
        <v>Bruisie Siouxxx</v>
      </c>
      <c r="C30" s="384">
        <f ca="1">SUM('Game Summary'!F30:H30)</f>
        <v>16</v>
      </c>
      <c r="D30" s="386">
        <f ca="1">SUM('Game Summary'!G30:H30)</f>
        <v>15</v>
      </c>
      <c r="E30" s="330">
        <f ca="1">('Away Jam Stats P.1'!E26)+('Away Jam Stats P.2'!E26)+('Away Jam Stats P.3'!E26)</f>
        <v>0</v>
      </c>
      <c r="F30" s="23">
        <f ca="1">('Away Jam Stats P.1'!F26)+('Away Jam Stats P.2'!F26)+('Away Jam Stats P.3'!F26)</f>
        <v>0</v>
      </c>
      <c r="G30" s="23">
        <f ca="1">('Away Jam Stats P.1'!G26)+('Away Jam Stats P.2'!G26)+('Away Jam Stats P.3'!G26)</f>
        <v>0</v>
      </c>
      <c r="H30" s="23">
        <f ca="1">('Away Jam Stats P.1'!H26)+('Away Jam Stats P.2'!H26)+('Away Jam Stats P.3'!H26)</f>
        <v>7</v>
      </c>
      <c r="I30" s="462">
        <f ca="1">('Away Jam Stats P.1'!I26)+('Away Jam Stats P.2'!I26)+('Away Jam Stats P.3'!I26)</f>
        <v>1</v>
      </c>
      <c r="J30" s="465">
        <f t="shared" si="9"/>
        <v>8.5</v>
      </c>
      <c r="K30" s="330">
        <f ca="1">('Home Jam Stats P.1'!D8)+('Home Jam Stats P.2'!D8)+('Home Jam Stats P.3'!D8)</f>
        <v>6</v>
      </c>
      <c r="L30" s="462">
        <f ca="1">('Home Jam Stats P.1'!E8)+('Home Jam Stats P.2'!E8)+('Home Jam Stats P.3'!E8)</f>
        <v>6</v>
      </c>
      <c r="M30" s="459">
        <f t="shared" si="10"/>
        <v>12</v>
      </c>
      <c r="N30" s="330">
        <f ca="1">('Home Jam Stats P.1'!G8)+('Home Jam Stats P.2'!G8)+('Home Jam Stats P.3'!G8)</f>
        <v>1</v>
      </c>
      <c r="O30" s="462">
        <f ca="1">('Home Jam Stats P.1'!H8)+('Home Jam Stats P.2'!H8)+('Home Jam Stats P.3'!H8)</f>
        <v>0</v>
      </c>
      <c r="P30" s="459">
        <f t="shared" si="11"/>
        <v>1</v>
      </c>
      <c r="Q30" s="404">
        <f t="shared" si="12"/>
        <v>0.56666666666666665</v>
      </c>
      <c r="R30" s="397">
        <f t="shared" si="13"/>
        <v>0.9</v>
      </c>
      <c r="S30" s="397">
        <f ca="1">IF(D30=0,"NA",Q30+('Game Summary'!R30))</f>
        <v>-0.27971014492753632</v>
      </c>
      <c r="T30" s="397">
        <f ca="1">IF(D30=0,"NA",-R30+('Game Summary'!S30))</f>
        <v>0.7666666666666665</v>
      </c>
      <c r="U30" s="399">
        <f t="shared" si="14"/>
        <v>-1.0463768115942029</v>
      </c>
      <c r="V30" s="396">
        <f ca="1">IF(C30=0,"NA",(SUM('Game Summary'!V30:W30)/(C30*2)))</f>
        <v>0.25</v>
      </c>
      <c r="W30" s="421">
        <f ca="1">IF(C30=0,"NA",('Game Summary'!V30/4)+('Game Summary'!W30)+V30)</f>
        <v>3.75</v>
      </c>
      <c r="X30" s="419">
        <f t="shared" si="15"/>
        <v>-1.7963768115942029</v>
      </c>
    </row>
    <row r="31" spans="1:24" ht="15.75" customHeight="1">
      <c r="A31" s="336">
        <f ca="1">('Game Summary'!B31)</f>
        <v>313</v>
      </c>
      <c r="B31" s="374" t="str">
        <f ca="1">('Game Summary'!C31)</f>
        <v>Black-Eyed Skeez</v>
      </c>
      <c r="C31" s="384">
        <f ca="1">SUM('Game Summary'!F31:H31)</f>
        <v>0</v>
      </c>
      <c r="D31" s="386">
        <f ca="1">SUM('Game Summary'!G31:H31)</f>
        <v>0</v>
      </c>
      <c r="E31" s="330">
        <f ca="1">('Away Jam Stats P.1'!E27)+('Away Jam Stats P.2'!E27)+('Away Jam Stats P.3'!E27)</f>
        <v>0</v>
      </c>
      <c r="F31" s="23">
        <f ca="1">('Away Jam Stats P.1'!F27)+('Away Jam Stats P.2'!F27)+('Away Jam Stats P.3'!F27)</f>
        <v>0</v>
      </c>
      <c r="G31" s="23">
        <f ca="1">('Away Jam Stats P.1'!G27)+('Away Jam Stats P.2'!G27)+('Away Jam Stats P.3'!G27)</f>
        <v>0</v>
      </c>
      <c r="H31" s="23">
        <f ca="1">('Away Jam Stats P.1'!H27)+('Away Jam Stats P.2'!H27)+('Away Jam Stats P.3'!H27)</f>
        <v>0</v>
      </c>
      <c r="I31" s="462">
        <f ca="1">('Away Jam Stats P.1'!I27)+('Away Jam Stats P.2'!I27)+('Away Jam Stats P.3'!I27)</f>
        <v>0</v>
      </c>
      <c r="J31" s="465">
        <f t="shared" si="9"/>
        <v>0</v>
      </c>
      <c r="K31" s="330">
        <f ca="1">('Home Jam Stats P.1'!D9)+('Home Jam Stats P.2'!D9)+('Home Jam Stats P.3'!D9)</f>
        <v>0</v>
      </c>
      <c r="L31" s="462">
        <f ca="1">('Home Jam Stats P.1'!E9)+('Home Jam Stats P.2'!E9)+('Home Jam Stats P.3'!E9)</f>
        <v>0</v>
      </c>
      <c r="M31" s="459">
        <f t="shared" si="10"/>
        <v>0</v>
      </c>
      <c r="N31" s="330">
        <f ca="1">('Home Jam Stats P.1'!G9)+('Home Jam Stats P.2'!G9)+('Home Jam Stats P.3'!G9)</f>
        <v>0</v>
      </c>
      <c r="O31" s="462">
        <f ca="1">('Home Jam Stats P.1'!H9)+('Home Jam Stats P.2'!H9)+('Home Jam Stats P.3'!H9)</f>
        <v>0</v>
      </c>
      <c r="P31" s="459">
        <f t="shared" si="11"/>
        <v>0</v>
      </c>
      <c r="Q31" s="404" t="str">
        <f t="shared" si="12"/>
        <v>NA</v>
      </c>
      <c r="R31" s="397" t="str">
        <f t="shared" si="13"/>
        <v>NA</v>
      </c>
      <c r="S31" s="397" t="str">
        <f ca="1">IF(D31=0,"NA",Q31+('Game Summary'!R31))</f>
        <v>NA</v>
      </c>
      <c r="T31" s="397" t="str">
        <f ca="1">IF(D31=0,"NA",-R31+('Game Summary'!S31))</f>
        <v>NA</v>
      </c>
      <c r="U31" s="399" t="str">
        <f t="shared" si="14"/>
        <v>NA</v>
      </c>
      <c r="V31" s="396" t="str">
        <f ca="1">IF(C31=0,"NA",(SUM('Game Summary'!V31:W31)/(C31*2)))</f>
        <v>NA</v>
      </c>
      <c r="W31" s="421" t="str">
        <f ca="1">IF(C31=0,"NA",('Game Summary'!V31/4)+('Game Summary'!W31)+V31)</f>
        <v>NA</v>
      </c>
      <c r="X31" s="419" t="str">
        <f t="shared" si="15"/>
        <v>NA</v>
      </c>
    </row>
    <row r="32" spans="1:24" ht="15.75" customHeight="1">
      <c r="A32" s="336">
        <f ca="1">('Game Summary'!B32)</f>
        <v>420</v>
      </c>
      <c r="B32" s="374" t="str">
        <f ca="1">('Game Summary'!C32)</f>
        <v>Wanda Throwdown</v>
      </c>
      <c r="C32" s="384">
        <f ca="1">SUM('Game Summary'!F32:H32)</f>
        <v>12</v>
      </c>
      <c r="D32" s="386">
        <f ca="1">SUM('Game Summary'!G32:H32)</f>
        <v>12</v>
      </c>
      <c r="E32" s="330">
        <f ca="1">('Away Jam Stats P.1'!E28)+('Away Jam Stats P.2'!E28)+('Away Jam Stats P.3'!E28)</f>
        <v>0</v>
      </c>
      <c r="F32" s="23">
        <f ca="1">('Away Jam Stats P.1'!F28)+('Away Jam Stats P.2'!F28)+('Away Jam Stats P.3'!F28)</f>
        <v>0</v>
      </c>
      <c r="G32" s="23">
        <f ca="1">('Away Jam Stats P.1'!G28)+('Away Jam Stats P.2'!G28)+('Away Jam Stats P.3'!G28)</f>
        <v>0</v>
      </c>
      <c r="H32" s="23">
        <f ca="1">('Away Jam Stats P.1'!H28)+('Away Jam Stats P.2'!H28)+('Away Jam Stats P.3'!H28)</f>
        <v>3</v>
      </c>
      <c r="I32" s="462">
        <f ca="1">('Away Jam Stats P.1'!I28)+('Away Jam Stats P.2'!I28)+('Away Jam Stats P.3'!I28)</f>
        <v>0</v>
      </c>
      <c r="J32" s="465">
        <f t="shared" si="9"/>
        <v>3</v>
      </c>
      <c r="K32" s="330">
        <f ca="1">('Home Jam Stats P.1'!D10)+('Home Jam Stats P.2'!D10)+('Home Jam Stats P.3'!D10)</f>
        <v>1</v>
      </c>
      <c r="L32" s="462">
        <f ca="1">('Home Jam Stats P.1'!E10)+('Home Jam Stats P.2'!E10)+('Home Jam Stats P.3'!E10)</f>
        <v>3</v>
      </c>
      <c r="M32" s="459">
        <f t="shared" si="10"/>
        <v>4</v>
      </c>
      <c r="N32" s="330">
        <f ca="1">('Home Jam Stats P.1'!G10)+('Home Jam Stats P.2'!G10)+('Home Jam Stats P.3'!G10)</f>
        <v>0</v>
      </c>
      <c r="O32" s="462">
        <f ca="1">('Home Jam Stats P.1'!H10)+('Home Jam Stats P.2'!H10)+('Home Jam Stats P.3'!H10)</f>
        <v>0</v>
      </c>
      <c r="P32" s="459">
        <f t="shared" si="11"/>
        <v>0</v>
      </c>
      <c r="Q32" s="404">
        <f t="shared" si="12"/>
        <v>0.25</v>
      </c>
      <c r="R32" s="397">
        <f t="shared" si="13"/>
        <v>0.33333333333333331</v>
      </c>
      <c r="S32" s="397">
        <f ca="1">IF(D32=0,"NA",Q32+('Game Summary'!R32))</f>
        <v>4.629629629629628E-2</v>
      </c>
      <c r="T32" s="397">
        <f ca="1">IF(D32=0,"NA",-R32+('Game Summary'!S32))</f>
        <v>-1.1851851851851849</v>
      </c>
      <c r="U32" s="399">
        <f t="shared" si="14"/>
        <v>1.2314814814814812</v>
      </c>
      <c r="V32" s="396">
        <f ca="1">IF(C32=0,"NA",(SUM('Game Summary'!V32:W32)/(C32*2)))</f>
        <v>0</v>
      </c>
      <c r="W32" s="421">
        <f ca="1">IF(C32=0,"NA",('Game Summary'!V32/4)+('Game Summary'!W32)+V32)</f>
        <v>0</v>
      </c>
      <c r="X32" s="419">
        <f t="shared" si="15"/>
        <v>1.2314814814814812</v>
      </c>
    </row>
    <row r="33" spans="1:24" ht="15.75" customHeight="1">
      <c r="A33" s="336">
        <f ca="1">('Game Summary'!B33)</f>
        <v>616</v>
      </c>
      <c r="B33" s="374" t="str">
        <f ca="1">('Game Summary'!C33)</f>
        <v>Dirty Bomb</v>
      </c>
      <c r="C33" s="384">
        <f ca="1">SUM('Game Summary'!F33:H33)</f>
        <v>19</v>
      </c>
      <c r="D33" s="386">
        <f ca="1">SUM('Game Summary'!G33:H33)</f>
        <v>10</v>
      </c>
      <c r="E33" s="330">
        <f ca="1">('Away Jam Stats P.1'!E29)+('Away Jam Stats P.2'!E29)+('Away Jam Stats P.3'!E29)</f>
        <v>0</v>
      </c>
      <c r="F33" s="23">
        <f ca="1">('Away Jam Stats P.1'!F29)+('Away Jam Stats P.2'!F29)+('Away Jam Stats P.3'!F29)</f>
        <v>1</v>
      </c>
      <c r="G33" s="23">
        <f ca="1">('Away Jam Stats P.1'!G29)+('Away Jam Stats P.2'!G29)+('Away Jam Stats P.3'!G29)</f>
        <v>0</v>
      </c>
      <c r="H33" s="23">
        <f ca="1">('Away Jam Stats P.1'!H29)+('Away Jam Stats P.2'!H29)+('Away Jam Stats P.3'!H29)</f>
        <v>2</v>
      </c>
      <c r="I33" s="462">
        <f ca="1">('Away Jam Stats P.1'!I29)+('Away Jam Stats P.2'!I29)+('Away Jam Stats P.3'!I29)</f>
        <v>0</v>
      </c>
      <c r="J33" s="465">
        <f t="shared" si="9"/>
        <v>3</v>
      </c>
      <c r="K33" s="330">
        <f ca="1">('Home Jam Stats P.1'!D11)+('Home Jam Stats P.2'!D11)+('Home Jam Stats P.3'!D11)</f>
        <v>0</v>
      </c>
      <c r="L33" s="462">
        <f ca="1">('Home Jam Stats P.1'!E11)+('Home Jam Stats P.2'!E11)+('Home Jam Stats P.3'!E11)</f>
        <v>1</v>
      </c>
      <c r="M33" s="459">
        <f t="shared" si="10"/>
        <v>1</v>
      </c>
      <c r="N33" s="330">
        <f ca="1">('Home Jam Stats P.1'!G11)+('Home Jam Stats P.2'!G11)+('Home Jam Stats P.3'!G11)</f>
        <v>0</v>
      </c>
      <c r="O33" s="462">
        <f ca="1">('Home Jam Stats P.1'!H11)+('Home Jam Stats P.2'!H11)+('Home Jam Stats P.3'!H11)</f>
        <v>0</v>
      </c>
      <c r="P33" s="459">
        <f t="shared" si="11"/>
        <v>0</v>
      </c>
      <c r="Q33" s="404">
        <f t="shared" si="12"/>
        <v>0.3</v>
      </c>
      <c r="R33" s="397">
        <f t="shared" si="13"/>
        <v>0.1</v>
      </c>
      <c r="S33" s="397">
        <f ca="1">IF(D33=0,"NA",Q33+('Game Summary'!R33))</f>
        <v>-0.50000000000000022</v>
      </c>
      <c r="T33" s="397">
        <f ca="1">IF(D33=0,"NA",-R33+('Game Summary'!S33))</f>
        <v>0.69999999999999984</v>
      </c>
      <c r="U33" s="399">
        <f t="shared" si="14"/>
        <v>-1.2000000000000002</v>
      </c>
      <c r="V33" s="396">
        <f ca="1">IF(C33=0,"NA",(SUM('Game Summary'!V33:W33)/(C33*2)))</f>
        <v>0.13157894736842105</v>
      </c>
      <c r="W33" s="421">
        <f ca="1">IF(C33=0,"NA",('Game Summary'!V33/4)+('Game Summary'!W33)+V33)</f>
        <v>2.8815789473684212</v>
      </c>
      <c r="X33" s="419">
        <f t="shared" si="15"/>
        <v>-1.7763157894736845</v>
      </c>
    </row>
    <row r="34" spans="1:24" ht="15.75" customHeight="1">
      <c r="A34" s="336">
        <f ca="1">('Game Summary'!B34)</f>
        <v>1337</v>
      </c>
      <c r="B34" s="374" t="str">
        <f ca="1">('Game Summary'!C34)</f>
        <v>Riot Nrrd</v>
      </c>
      <c r="C34" s="384">
        <f ca="1">SUM('Game Summary'!F34:H34)</f>
        <v>7</v>
      </c>
      <c r="D34" s="386">
        <f ca="1">SUM('Game Summary'!G34:H34)</f>
        <v>7</v>
      </c>
      <c r="E34" s="330">
        <f ca="1">('Away Jam Stats P.1'!E30)+('Away Jam Stats P.2'!E30)+('Away Jam Stats P.3'!E30)</f>
        <v>0</v>
      </c>
      <c r="F34" s="23">
        <f ca="1">('Away Jam Stats P.1'!F30)+('Away Jam Stats P.2'!F30)+('Away Jam Stats P.3'!F30)</f>
        <v>0</v>
      </c>
      <c r="G34" s="23">
        <f ca="1">('Away Jam Stats P.1'!G30)+('Away Jam Stats P.2'!G30)+('Away Jam Stats P.3'!G30)</f>
        <v>0</v>
      </c>
      <c r="H34" s="23">
        <f ca="1">('Away Jam Stats P.1'!H30)+('Away Jam Stats P.2'!H30)+('Away Jam Stats P.3'!H30)</f>
        <v>2</v>
      </c>
      <c r="I34" s="462">
        <f ca="1">('Away Jam Stats P.1'!I30)+('Away Jam Stats P.2'!I30)+('Away Jam Stats P.3'!I30)</f>
        <v>1</v>
      </c>
      <c r="J34" s="465">
        <f t="shared" si="9"/>
        <v>3.5</v>
      </c>
      <c r="K34" s="330">
        <f ca="1">('Home Jam Stats P.1'!D12)+('Home Jam Stats P.2'!D12)+('Home Jam Stats P.3'!D12)</f>
        <v>0</v>
      </c>
      <c r="L34" s="462">
        <f ca="1">('Home Jam Stats P.1'!E12)+('Home Jam Stats P.2'!E12)+('Home Jam Stats P.3'!E12)</f>
        <v>0</v>
      </c>
      <c r="M34" s="459">
        <f t="shared" si="10"/>
        <v>0</v>
      </c>
      <c r="N34" s="330">
        <f ca="1">('Home Jam Stats P.1'!G12)+('Home Jam Stats P.2'!G12)+('Home Jam Stats P.3'!G12)</f>
        <v>2</v>
      </c>
      <c r="O34" s="462">
        <f ca="1">('Home Jam Stats P.1'!H12)+('Home Jam Stats P.2'!H12)+('Home Jam Stats P.3'!H12)</f>
        <v>0</v>
      </c>
      <c r="P34" s="459">
        <f t="shared" si="11"/>
        <v>2</v>
      </c>
      <c r="Q34" s="404">
        <f t="shared" si="12"/>
        <v>0.5</v>
      </c>
      <c r="R34" s="397">
        <f t="shared" si="13"/>
        <v>0.42857142857142855</v>
      </c>
      <c r="S34" s="397">
        <f ca="1">IF(D34=0,"NA",Q34+('Game Summary'!R34))</f>
        <v>6.6964285714285809E-2</v>
      </c>
      <c r="T34" s="397">
        <f ca="1">IF(D34=0,"NA",-R34+('Game Summary'!S34))</f>
        <v>1.9866071428571426</v>
      </c>
      <c r="U34" s="399">
        <f t="shared" si="14"/>
        <v>-1.9196428571428568</v>
      </c>
      <c r="V34" s="396">
        <f ca="1">IF(C34=0,"NA",(SUM('Game Summary'!V34:W34)/(C34*2)))</f>
        <v>0.2857142857142857</v>
      </c>
      <c r="W34" s="421">
        <f ca="1">IF(C34=0,"NA",('Game Summary'!V34/4)+('Game Summary'!W34)+V34)</f>
        <v>2.0357142857142856</v>
      </c>
      <c r="X34" s="419">
        <f t="shared" si="15"/>
        <v>-2.3267857142857138</v>
      </c>
    </row>
    <row r="35" spans="1:24" ht="15.75" customHeight="1">
      <c r="A35" s="336">
        <f ca="1">('Game Summary'!B35)</f>
        <v>39671</v>
      </c>
      <c r="B35" s="374" t="str">
        <f ca="1">('Game Summary'!C35)</f>
        <v>Cannibal Queen</v>
      </c>
      <c r="C35" s="384">
        <f ca="1">SUM('Game Summary'!F35:H35)</f>
        <v>0</v>
      </c>
      <c r="D35" s="386">
        <f ca="1">SUM('Game Summary'!G35:H35)</f>
        <v>0</v>
      </c>
      <c r="E35" s="330">
        <f ca="1">('Away Jam Stats P.1'!E31)+('Away Jam Stats P.2'!E31)+('Away Jam Stats P.3'!E31)</f>
        <v>0</v>
      </c>
      <c r="F35" s="23">
        <f ca="1">('Away Jam Stats P.1'!F31)+('Away Jam Stats P.2'!F31)+('Away Jam Stats P.3'!F31)</f>
        <v>0</v>
      </c>
      <c r="G35" s="23">
        <f ca="1">('Away Jam Stats P.1'!G31)+('Away Jam Stats P.2'!G31)+('Away Jam Stats P.3'!G31)</f>
        <v>0</v>
      </c>
      <c r="H35" s="23">
        <f ca="1">('Away Jam Stats P.1'!H31)+('Away Jam Stats P.2'!H31)+('Away Jam Stats P.3'!H31)</f>
        <v>0</v>
      </c>
      <c r="I35" s="462">
        <f ca="1">('Away Jam Stats P.1'!I31)+('Away Jam Stats P.2'!I31)+('Away Jam Stats P.3'!I31)</f>
        <v>0</v>
      </c>
      <c r="J35" s="465">
        <f t="shared" si="9"/>
        <v>0</v>
      </c>
      <c r="K35" s="330">
        <f ca="1">('Home Jam Stats P.1'!D13)+('Home Jam Stats P.2'!D13)+('Home Jam Stats P.3'!D13)</f>
        <v>0</v>
      </c>
      <c r="L35" s="462">
        <f ca="1">('Home Jam Stats P.1'!E13)+('Home Jam Stats P.2'!E13)+('Home Jam Stats P.3'!E13)</f>
        <v>0</v>
      </c>
      <c r="M35" s="459">
        <f t="shared" si="10"/>
        <v>0</v>
      </c>
      <c r="N35" s="330">
        <f ca="1">('Home Jam Stats P.1'!G13)+('Home Jam Stats P.2'!G13)+('Home Jam Stats P.3'!G13)</f>
        <v>0</v>
      </c>
      <c r="O35" s="462">
        <f ca="1">('Home Jam Stats P.1'!H13)+('Home Jam Stats P.2'!H13)+('Home Jam Stats P.3'!H13)</f>
        <v>0</v>
      </c>
      <c r="P35" s="459">
        <f t="shared" si="11"/>
        <v>0</v>
      </c>
      <c r="Q35" s="404" t="str">
        <f t="shared" si="12"/>
        <v>NA</v>
      </c>
      <c r="R35" s="397" t="str">
        <f t="shared" si="13"/>
        <v>NA</v>
      </c>
      <c r="S35" s="397" t="str">
        <f ca="1">IF(D35=0,"NA",Q35+('Game Summary'!R35))</f>
        <v>NA</v>
      </c>
      <c r="T35" s="397" t="str">
        <f ca="1">IF(D35=0,"NA",-R35+('Game Summary'!S35))</f>
        <v>NA</v>
      </c>
      <c r="U35" s="399" t="str">
        <f t="shared" si="14"/>
        <v>NA</v>
      </c>
      <c r="V35" s="396" t="str">
        <f ca="1">IF(C35=0,"NA",(SUM('Game Summary'!V35:W35)/(C35*2)))</f>
        <v>NA</v>
      </c>
      <c r="W35" s="421" t="str">
        <f ca="1">IF(C35=0,"NA",('Game Summary'!V35/4)+('Game Summary'!W35)+V35)</f>
        <v>NA</v>
      </c>
      <c r="X35" s="419" t="str">
        <f t="shared" si="15"/>
        <v>NA</v>
      </c>
    </row>
    <row r="36" spans="1:24" ht="15.75" customHeight="1">
      <c r="A36" s="336" t="str">
        <f ca="1">('Game Summary'!B36)</f>
        <v>2 fiddy</v>
      </c>
      <c r="B36" s="374" t="str">
        <f ca="1">('Game Summary'!C36)</f>
        <v>Ypsi Dazey</v>
      </c>
      <c r="C36" s="384">
        <f ca="1">SUM('Game Summary'!F36:H36)</f>
        <v>20</v>
      </c>
      <c r="D36" s="386">
        <f ca="1">SUM('Game Summary'!G36:H36)</f>
        <v>20</v>
      </c>
      <c r="E36" s="330">
        <f ca="1">('Away Jam Stats P.1'!E32)+('Away Jam Stats P.2'!E32)+('Away Jam Stats P.3'!E32)</f>
        <v>0</v>
      </c>
      <c r="F36" s="23">
        <f ca="1">('Away Jam Stats P.1'!F32)+('Away Jam Stats P.2'!F32)+('Away Jam Stats P.3'!F32)</f>
        <v>0</v>
      </c>
      <c r="G36" s="23">
        <f ca="1">('Away Jam Stats P.1'!G32)+('Away Jam Stats P.2'!G32)+('Away Jam Stats P.3'!G32)</f>
        <v>0</v>
      </c>
      <c r="H36" s="23">
        <f ca="1">('Away Jam Stats P.1'!H32)+('Away Jam Stats P.2'!H32)+('Away Jam Stats P.3'!H32)</f>
        <v>12</v>
      </c>
      <c r="I36" s="462">
        <f ca="1">('Away Jam Stats P.1'!I32)+('Away Jam Stats P.2'!I32)+('Away Jam Stats P.3'!I32)</f>
        <v>0</v>
      </c>
      <c r="J36" s="465">
        <f t="shared" si="9"/>
        <v>12</v>
      </c>
      <c r="K36" s="330">
        <f ca="1">('Home Jam Stats P.1'!D14)+('Home Jam Stats P.2'!D14)+('Home Jam Stats P.3'!D14)</f>
        <v>1</v>
      </c>
      <c r="L36" s="462">
        <f ca="1">('Home Jam Stats P.1'!E14)+('Home Jam Stats P.2'!E14)+('Home Jam Stats P.3'!E14)</f>
        <v>6</v>
      </c>
      <c r="M36" s="459">
        <f t="shared" si="10"/>
        <v>7</v>
      </c>
      <c r="N36" s="330">
        <f ca="1">('Home Jam Stats P.1'!G14)+('Home Jam Stats P.2'!G14)+('Home Jam Stats P.3'!G14)</f>
        <v>1</v>
      </c>
      <c r="O36" s="462">
        <f ca="1">('Home Jam Stats P.1'!H14)+('Home Jam Stats P.2'!H14)+('Home Jam Stats P.3'!H14)</f>
        <v>0</v>
      </c>
      <c r="P36" s="459">
        <f t="shared" si="11"/>
        <v>1</v>
      </c>
      <c r="Q36" s="404">
        <f t="shared" si="12"/>
        <v>0.6</v>
      </c>
      <c r="R36" s="397">
        <f t="shared" si="13"/>
        <v>0.42499999999999999</v>
      </c>
      <c r="S36" s="397">
        <f ca="1">IF(D36=0,"NA",Q36+('Game Summary'!R36))</f>
        <v>0.20789473684210524</v>
      </c>
      <c r="T36" s="397">
        <f ca="1">IF(D36=0,"NA",-R36+('Game Summary'!S36))</f>
        <v>0.8276315789473685</v>
      </c>
      <c r="U36" s="399">
        <f t="shared" si="14"/>
        <v>-0.61973684210526325</v>
      </c>
      <c r="V36" s="396">
        <f ca="1">IF(C36=0,"NA",(SUM('Game Summary'!V36:W36)/(C36*2)))</f>
        <v>0.2</v>
      </c>
      <c r="W36" s="421">
        <f ca="1">IF(C36=0,"NA",('Game Summary'!V36/4)+('Game Summary'!W36)+V36)</f>
        <v>2.2000000000000002</v>
      </c>
      <c r="X36" s="419">
        <f t="shared" si="15"/>
        <v>-1.0597368421052633</v>
      </c>
    </row>
    <row r="37" spans="1:24" ht="15.75" customHeight="1">
      <c r="A37" s="532" t="s">
        <v>131</v>
      </c>
      <c r="B37" s="374" t="str">
        <f ca="1">('Game Summary'!C37)</f>
        <v>Seoul Slayer</v>
      </c>
      <c r="C37" s="384">
        <f ca="1">SUM('Game Summary'!F37:H37)</f>
        <v>0</v>
      </c>
      <c r="D37" s="386">
        <f ca="1">SUM('Game Summary'!G37:H37)</f>
        <v>0</v>
      </c>
      <c r="E37" s="330">
        <f ca="1">('Away Jam Stats P.1'!E33)+('Away Jam Stats P.2'!E33)+('Away Jam Stats P.3'!E33)</f>
        <v>0</v>
      </c>
      <c r="F37" s="23">
        <f ca="1">('Away Jam Stats P.1'!F33)+('Away Jam Stats P.2'!F33)+('Away Jam Stats P.3'!F33)</f>
        <v>0</v>
      </c>
      <c r="G37" s="23">
        <f ca="1">('Away Jam Stats P.1'!G33)+('Away Jam Stats P.2'!G33)+('Away Jam Stats P.3'!G33)</f>
        <v>0</v>
      </c>
      <c r="H37" s="23">
        <f ca="1">('Away Jam Stats P.1'!H33)+('Away Jam Stats P.2'!H33)+('Away Jam Stats P.3'!H33)</f>
        <v>0</v>
      </c>
      <c r="I37" s="462">
        <f ca="1">('Away Jam Stats P.1'!I33)+('Away Jam Stats P.2'!I33)+('Away Jam Stats P.3'!I33)</f>
        <v>0</v>
      </c>
      <c r="J37" s="465">
        <f t="shared" si="9"/>
        <v>0</v>
      </c>
      <c r="K37" s="330">
        <f ca="1">('Home Jam Stats P.1'!D15)+('Home Jam Stats P.2'!D15)+('Home Jam Stats P.3'!D15)</f>
        <v>0</v>
      </c>
      <c r="L37" s="462">
        <f ca="1">('Home Jam Stats P.1'!E15)+('Home Jam Stats P.2'!E15)+('Home Jam Stats P.3'!E15)</f>
        <v>0</v>
      </c>
      <c r="M37" s="459">
        <f t="shared" si="10"/>
        <v>0</v>
      </c>
      <c r="N37" s="330">
        <f ca="1">('Home Jam Stats P.1'!G15)+('Home Jam Stats P.2'!G15)+('Home Jam Stats P.3'!G15)</f>
        <v>0</v>
      </c>
      <c r="O37" s="462">
        <f ca="1">('Home Jam Stats P.1'!H15)+('Home Jam Stats P.2'!H15)+('Home Jam Stats P.3'!H15)</f>
        <v>0</v>
      </c>
      <c r="P37" s="459">
        <f t="shared" si="11"/>
        <v>0</v>
      </c>
      <c r="Q37" s="404" t="str">
        <f t="shared" si="12"/>
        <v>NA</v>
      </c>
      <c r="R37" s="397" t="str">
        <f t="shared" si="13"/>
        <v>NA</v>
      </c>
      <c r="S37" s="397" t="str">
        <f ca="1">IF(D37=0,"NA",Q37+('Game Summary'!R37))</f>
        <v>NA</v>
      </c>
      <c r="T37" s="397" t="str">
        <f ca="1">IF(D37=0,"NA",-R37+('Game Summary'!S37))</f>
        <v>NA</v>
      </c>
      <c r="U37" s="399" t="str">
        <f t="shared" si="14"/>
        <v>NA</v>
      </c>
      <c r="V37" s="396" t="str">
        <f ca="1">IF(C37=0,"NA",(SUM('Game Summary'!V37:W37)/(C37*2)))</f>
        <v>NA</v>
      </c>
      <c r="W37" s="421" t="str">
        <f ca="1">IF(C37=0,"NA",('Game Summary'!V37/4)+('Game Summary'!W37)+V37)</f>
        <v>NA</v>
      </c>
      <c r="X37" s="419" t="str">
        <f t="shared" si="15"/>
        <v>NA</v>
      </c>
    </row>
    <row r="38" spans="1:24" ht="15.75" customHeight="1" thickBot="1">
      <c r="A38" s="337" t="str">
        <f ca="1">('Game Summary'!B38)</f>
        <v>NO2</v>
      </c>
      <c r="B38" s="375" t="str">
        <f ca="1">('Game Summary'!C38)</f>
        <v>Cool Whip</v>
      </c>
      <c r="C38" s="385">
        <f ca="1">SUM('Game Summary'!F38:H38)</f>
        <v>15</v>
      </c>
      <c r="D38" s="387">
        <f ca="1">SUM('Game Summary'!G38:H38)</f>
        <v>15</v>
      </c>
      <c r="E38" s="330">
        <f ca="1">('Away Jam Stats P.1'!E34)+('Away Jam Stats P.2'!E34)+('Away Jam Stats P.3'!E34)</f>
        <v>0</v>
      </c>
      <c r="F38" s="23">
        <f ca="1">('Away Jam Stats P.1'!F34)+('Away Jam Stats P.2'!F34)+('Away Jam Stats P.3'!F34)</f>
        <v>2</v>
      </c>
      <c r="G38" s="23">
        <f ca="1">('Away Jam Stats P.1'!G34)+('Away Jam Stats P.2'!G34)+('Away Jam Stats P.3'!G34)</f>
        <v>0</v>
      </c>
      <c r="H38" s="23">
        <f ca="1">('Away Jam Stats P.1'!H34)+('Away Jam Stats P.2'!H34)+('Away Jam Stats P.3'!H34)</f>
        <v>6</v>
      </c>
      <c r="I38" s="462">
        <f ca="1">('Away Jam Stats P.1'!I34)+('Away Jam Stats P.2'!I34)+('Away Jam Stats P.3'!I34)</f>
        <v>1</v>
      </c>
      <c r="J38" s="466">
        <f t="shared" si="9"/>
        <v>9.5</v>
      </c>
      <c r="K38" s="331">
        <f ca="1">('Home Jam Stats P.1'!D16)+('Home Jam Stats P.2'!D16)</f>
        <v>0</v>
      </c>
      <c r="L38" s="463">
        <f ca="1">('Home Jam Stats P.1'!E16)+('Home Jam Stats P.2'!E16)</f>
        <v>1</v>
      </c>
      <c r="M38" s="460">
        <f t="shared" si="10"/>
        <v>1</v>
      </c>
      <c r="N38" s="331">
        <f ca="1">('Home Jam Stats P.1'!G16)+('Home Jam Stats P.2'!G16)+('Home Jam Stats P.3'!G16)</f>
        <v>0</v>
      </c>
      <c r="O38" s="463">
        <f ca="1">('Home Jam Stats P.1'!H16)+('Home Jam Stats P.2'!H16)+('Home Jam Stats P.3'!H16)</f>
        <v>0</v>
      </c>
      <c r="P38" s="460">
        <f t="shared" si="11"/>
        <v>0</v>
      </c>
      <c r="Q38" s="405">
        <f t="shared" si="12"/>
        <v>0.6333333333333333</v>
      </c>
      <c r="R38" s="406">
        <f t="shared" si="13"/>
        <v>6.6666666666666666E-2</v>
      </c>
      <c r="S38" s="406">
        <f ca="1">IF(D38=0,"NA",Q38+('Game Summary'!R38))</f>
        <v>1.9750000000000001</v>
      </c>
      <c r="T38" s="406">
        <f ca="1">IF(D38=0,"NA",-R38+('Game Summary'!S38))</f>
        <v>0.16666666666666674</v>
      </c>
      <c r="U38" s="400">
        <f t="shared" si="14"/>
        <v>1.8083333333333333</v>
      </c>
      <c r="V38" s="401">
        <f ca="1">IF(C38=0,"NA",(SUM('Game Summary'!V38:W38)/(C38*2)))</f>
        <v>0.2</v>
      </c>
      <c r="W38" s="422">
        <f ca="1">IF(C38=0,"NA",('Game Summary'!V38/4)+('Game Summary'!W38)+V38)</f>
        <v>1.7</v>
      </c>
      <c r="X38" s="420">
        <f t="shared" si="15"/>
        <v>1.4683333333333333</v>
      </c>
    </row>
    <row r="39" spans="1:24" ht="15.75" customHeight="1" thickBot="1">
      <c r="A39" s="658" t="s">
        <v>98</v>
      </c>
      <c r="B39" s="659"/>
      <c r="C39" s="444">
        <f>SUM(C25:C38)</f>
        <v>194</v>
      </c>
      <c r="D39" s="445">
        <f>SUM(D25:D38)</f>
        <v>155</v>
      </c>
      <c r="E39" s="447">
        <f>SUM(E25:E38)</f>
        <v>3</v>
      </c>
      <c r="F39" s="376">
        <f t="shared" ref="F39:P39" si="16">SUM(F25:F38)</f>
        <v>5</v>
      </c>
      <c r="G39" s="376">
        <f t="shared" si="16"/>
        <v>0</v>
      </c>
      <c r="H39" s="376">
        <f t="shared" si="16"/>
        <v>69</v>
      </c>
      <c r="I39" s="376">
        <f t="shared" si="16"/>
        <v>12</v>
      </c>
      <c r="J39" s="443">
        <f t="shared" si="16"/>
        <v>95</v>
      </c>
      <c r="K39" s="444">
        <f t="shared" si="16"/>
        <v>31</v>
      </c>
      <c r="L39" s="372">
        <f t="shared" si="16"/>
        <v>32</v>
      </c>
      <c r="M39" s="445">
        <f t="shared" si="16"/>
        <v>63</v>
      </c>
      <c r="N39" s="444">
        <f t="shared" si="16"/>
        <v>11</v>
      </c>
      <c r="O39" s="372">
        <f t="shared" si="16"/>
        <v>0</v>
      </c>
      <c r="P39" s="445">
        <f t="shared" si="16"/>
        <v>11</v>
      </c>
      <c r="Q39" s="433">
        <f>AVERAGE(Q25:Q38)</f>
        <v>0.57893950968817265</v>
      </c>
      <c r="R39" s="434">
        <f t="shared" ref="R39:X39" si="17">AVERAGE(R25:R38)</f>
        <v>0.54497669591252462</v>
      </c>
      <c r="S39" s="434">
        <f t="shared" si="17"/>
        <v>0.53601962745391762</v>
      </c>
      <c r="T39" s="434">
        <f t="shared" si="17"/>
        <v>-0.9553562383582791</v>
      </c>
      <c r="U39" s="435">
        <f t="shared" si="17"/>
        <v>1.4913758658121963</v>
      </c>
      <c r="V39" s="432">
        <f t="shared" si="17"/>
        <v>0.16940957766316614</v>
      </c>
      <c r="W39" s="446">
        <f t="shared" si="17"/>
        <v>2.1921368503904386</v>
      </c>
      <c r="X39" s="416">
        <f t="shared" si="17"/>
        <v>1.0529484957341084</v>
      </c>
    </row>
    <row r="40" spans="1:24" ht="15.75" customHeight="1"/>
    <row r="41" spans="1:24" ht="15.75" customHeight="1"/>
    <row r="42" spans="1:24" ht="15.75" customHeight="1"/>
    <row r="43" spans="1:24" ht="15.75" customHeight="1"/>
    <row r="44" spans="1:24" ht="15.75" customHeight="1"/>
    <row r="45" spans="1:24" ht="15.75" customHeight="1"/>
    <row r="46" spans="1:24" ht="15.75" customHeight="1"/>
    <row r="47" spans="1:24" ht="15.75" customHeight="1"/>
    <row r="48" spans="1:2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sheetData>
  <mergeCells count="14">
    <mergeCell ref="V23:W23"/>
    <mergeCell ref="Q23:U23"/>
    <mergeCell ref="K23:M23"/>
    <mergeCell ref="N23:P23"/>
    <mergeCell ref="A39:B39"/>
    <mergeCell ref="K1:M1"/>
    <mergeCell ref="N1:P1"/>
    <mergeCell ref="Q1:U1"/>
    <mergeCell ref="V1:W1"/>
    <mergeCell ref="A17:B17"/>
    <mergeCell ref="E1:J1"/>
    <mergeCell ref="E23:J23"/>
    <mergeCell ref="C23:D23"/>
    <mergeCell ref="C1:D1"/>
  </mergeCells>
  <phoneticPr fontId="55" type="noConversion"/>
  <pageMargins left="0.75" right="0.75" top="1" bottom="1" header="0.5" footer="0.5"/>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35"/>
  <sheetViews>
    <sheetView workbookViewId="0">
      <selection activeCell="M46" sqref="M46"/>
    </sheetView>
  </sheetViews>
  <sheetFormatPr baseColWidth="10" defaultColWidth="8.83203125" defaultRowHeight="12"/>
  <cols>
    <col min="1" max="1" width="7.6640625" customWidth="1"/>
    <col min="2" max="10" width="12.6640625" customWidth="1"/>
    <col min="11" max="11" width="13.6640625" customWidth="1"/>
  </cols>
  <sheetData>
    <row r="1" spans="1:11" ht="13" thickBot="1">
      <c r="A1" s="325" t="s">
        <v>101</v>
      </c>
      <c r="C1" s="669" t="s">
        <v>186</v>
      </c>
      <c r="D1" s="669"/>
    </row>
    <row r="2" spans="1:11" ht="26.25" customHeight="1" thickBot="1">
      <c r="A2" s="302" t="s">
        <v>79</v>
      </c>
      <c r="B2" s="670" t="str">
        <f ca="1">('Game Summary'!A4)</f>
        <v>Kalamazoo</v>
      </c>
      <c r="C2" s="671"/>
      <c r="D2" s="297" t="s">
        <v>90</v>
      </c>
      <c r="E2" s="314" t="s">
        <v>91</v>
      </c>
      <c r="F2" s="313" t="s">
        <v>92</v>
      </c>
      <c r="G2" s="312" t="s">
        <v>93</v>
      </c>
      <c r="H2" s="314" t="s">
        <v>94</v>
      </c>
      <c r="I2" s="313" t="s">
        <v>99</v>
      </c>
      <c r="J2" s="315" t="s">
        <v>95</v>
      </c>
      <c r="K2" s="313" t="s">
        <v>96</v>
      </c>
    </row>
    <row r="3" spans="1:11" ht="13" thickBot="1">
      <c r="A3" s="296">
        <f ca="1">('Game Summary'!B5)</f>
        <v>7.62</v>
      </c>
      <c r="B3" s="678" t="str">
        <f ca="1">('Game Summary'!C5)</f>
        <v>ORGAN GRINDER</v>
      </c>
      <c r="C3" s="679"/>
      <c r="D3" s="345"/>
      <c r="E3" s="347"/>
      <c r="F3" s="365">
        <f>SUM(D3:E3)</f>
        <v>0</v>
      </c>
      <c r="G3" s="345"/>
      <c r="H3" s="347"/>
      <c r="I3" s="357">
        <f>SUM(G3:H3)</f>
        <v>0</v>
      </c>
      <c r="J3" s="357">
        <f>F3+(I3*1.5)</f>
        <v>0</v>
      </c>
      <c r="K3" s="412">
        <f ca="1">J3/SUM('Game Summary'!F5:H5)</f>
        <v>0</v>
      </c>
    </row>
    <row r="4" spans="1:11" ht="13" thickBot="1">
      <c r="A4" s="296">
        <f ca="1">('Game Summary'!B6)</f>
        <v>11</v>
      </c>
      <c r="B4" s="678" t="str">
        <f ca="1">('Game Summary'!C6)</f>
        <v>LADY HAWK</v>
      </c>
      <c r="C4" s="679"/>
      <c r="D4" s="350"/>
      <c r="E4" s="352"/>
      <c r="F4" s="366">
        <f t="shared" ref="F4:F16" si="0">SUM(D4:E4)</f>
        <v>0</v>
      </c>
      <c r="G4" s="350"/>
      <c r="H4" s="352"/>
      <c r="I4" s="358">
        <f t="shared" ref="I4:I16" si="1">SUM(G4:H4)</f>
        <v>0</v>
      </c>
      <c r="J4" s="358">
        <f t="shared" ref="J4:J16" si="2">F4+(I4*1.5)</f>
        <v>0</v>
      </c>
      <c r="K4" s="413">
        <f ca="1">J4/SUM('Game Summary'!F6:H6)</f>
        <v>0</v>
      </c>
    </row>
    <row r="5" spans="1:11" ht="13" thickBot="1">
      <c r="A5" s="296">
        <f ca="1">('Game Summary'!B7)</f>
        <v>21</v>
      </c>
      <c r="B5" s="678" t="str">
        <f ca="1">('Game Summary'!C7)</f>
        <v>LETHA VENOM</v>
      </c>
      <c r="C5" s="679"/>
      <c r="D5" s="350"/>
      <c r="E5" s="352">
        <v>1</v>
      </c>
      <c r="F5" s="366">
        <f t="shared" si="0"/>
        <v>1</v>
      </c>
      <c r="G5" s="350"/>
      <c r="H5" s="352"/>
      <c r="I5" s="358">
        <f t="shared" si="1"/>
        <v>0</v>
      </c>
      <c r="J5" s="358">
        <f t="shared" si="2"/>
        <v>1</v>
      </c>
      <c r="K5" s="413">
        <f ca="1">J5/SUM('Game Summary'!F7:H7)</f>
        <v>0.05</v>
      </c>
    </row>
    <row r="6" spans="1:11" ht="13" thickBot="1">
      <c r="A6" s="296">
        <f ca="1">('Game Summary'!B8)</f>
        <v>33</v>
      </c>
      <c r="B6" s="678" t="str">
        <f ca="1">('Game Summary'!C8)</f>
        <v>JAVELIN</v>
      </c>
      <c r="C6" s="679"/>
      <c r="D6" s="350"/>
      <c r="E6" s="352">
        <v>5</v>
      </c>
      <c r="F6" s="366">
        <f t="shared" si="0"/>
        <v>5</v>
      </c>
      <c r="G6" s="350"/>
      <c r="H6" s="352"/>
      <c r="I6" s="358">
        <f t="shared" si="1"/>
        <v>0</v>
      </c>
      <c r="J6" s="358">
        <f t="shared" si="2"/>
        <v>5</v>
      </c>
      <c r="K6" s="413">
        <f ca="1">J6/SUM('Game Summary'!F8:H8)</f>
        <v>0.3125</v>
      </c>
    </row>
    <row r="7" spans="1:11" ht="13" thickBot="1">
      <c r="A7" s="296">
        <f ca="1">('Game Summary'!B9)</f>
        <v>63</v>
      </c>
      <c r="B7" s="678" t="str">
        <f ca="1">('Game Summary'!C9)</f>
        <v>BATTLE AXE</v>
      </c>
      <c r="C7" s="679"/>
      <c r="D7" s="350"/>
      <c r="E7" s="352">
        <v>1</v>
      </c>
      <c r="F7" s="366">
        <f t="shared" si="0"/>
        <v>1</v>
      </c>
      <c r="G7" s="350"/>
      <c r="H7" s="352"/>
      <c r="I7" s="358">
        <f t="shared" si="1"/>
        <v>0</v>
      </c>
      <c r="J7" s="358">
        <f t="shared" si="2"/>
        <v>1</v>
      </c>
      <c r="K7" s="413">
        <f ca="1">J7/SUM('Game Summary'!F9:H9)</f>
        <v>7.6923076923076927E-2</v>
      </c>
    </row>
    <row r="8" spans="1:11" ht="13" thickBot="1">
      <c r="A8" s="296">
        <f ca="1">('Game Summary'!B10)</f>
        <v>86</v>
      </c>
      <c r="B8" s="678" t="str">
        <f ca="1">('Game Summary'!C10)</f>
        <v>BERRETTA BRASS</v>
      </c>
      <c r="C8" s="679"/>
      <c r="D8" s="350">
        <v>1</v>
      </c>
      <c r="E8" s="352">
        <v>1</v>
      </c>
      <c r="F8" s="366">
        <f t="shared" si="0"/>
        <v>2</v>
      </c>
      <c r="G8" s="350"/>
      <c r="H8" s="352"/>
      <c r="I8" s="358">
        <f t="shared" si="1"/>
        <v>0</v>
      </c>
      <c r="J8" s="358">
        <f t="shared" si="2"/>
        <v>2</v>
      </c>
      <c r="K8" s="413">
        <f ca="1">J8/SUM('Game Summary'!F10:H10)</f>
        <v>0.11764705882352941</v>
      </c>
    </row>
    <row r="9" spans="1:11" ht="13" thickBot="1">
      <c r="A9" s="296">
        <f ca="1">('Game Summary'!B11)</f>
        <v>187</v>
      </c>
      <c r="B9" s="678" t="str">
        <f ca="1">('Game Summary'!C11)</f>
        <v>DELILAH DANGER</v>
      </c>
      <c r="C9" s="679"/>
      <c r="D9" s="350">
        <v>1</v>
      </c>
      <c r="E9" s="352">
        <v>5</v>
      </c>
      <c r="F9" s="366">
        <f t="shared" si="0"/>
        <v>6</v>
      </c>
      <c r="G9" s="350"/>
      <c r="H9" s="352"/>
      <c r="I9" s="358">
        <f t="shared" si="1"/>
        <v>0</v>
      </c>
      <c r="J9" s="358">
        <f t="shared" si="2"/>
        <v>6</v>
      </c>
      <c r="K9" s="413">
        <f ca="1">J9/SUM('Game Summary'!F11:H11)</f>
        <v>0.31578947368421051</v>
      </c>
    </row>
    <row r="10" spans="1:11" ht="13" thickBot="1">
      <c r="A10" s="296">
        <f ca="1">('Game Summary'!B12)</f>
        <v>666</v>
      </c>
      <c r="B10" s="678" t="str">
        <f ca="1">('Game Summary'!C12)</f>
        <v>HOMOTIDAL CENDENCIES</v>
      </c>
      <c r="C10" s="679"/>
      <c r="D10" s="350"/>
      <c r="E10" s="352">
        <v>1</v>
      </c>
      <c r="F10" s="366">
        <f t="shared" si="0"/>
        <v>1</v>
      </c>
      <c r="G10" s="350"/>
      <c r="H10" s="352"/>
      <c r="I10" s="358">
        <f t="shared" si="1"/>
        <v>0</v>
      </c>
      <c r="J10" s="358">
        <f t="shared" si="2"/>
        <v>1</v>
      </c>
      <c r="K10" s="413">
        <f ca="1">J10/SUM('Game Summary'!F12:H12)</f>
        <v>0.125</v>
      </c>
    </row>
    <row r="11" spans="1:11" ht="13" thickBot="1">
      <c r="A11" s="296">
        <f ca="1">('Game Summary'!B13)</f>
        <v>808</v>
      </c>
      <c r="B11" s="678" t="str">
        <f ca="1">('Game Summary'!C13)</f>
        <v>KA-POWSKI</v>
      </c>
      <c r="C11" s="679"/>
      <c r="D11" s="350">
        <v>8</v>
      </c>
      <c r="E11" s="352">
        <v>3</v>
      </c>
      <c r="F11" s="366">
        <f t="shared" si="0"/>
        <v>11</v>
      </c>
      <c r="G11" s="350"/>
      <c r="H11" s="352"/>
      <c r="I11" s="358">
        <f t="shared" si="1"/>
        <v>0</v>
      </c>
      <c r="J11" s="358">
        <f t="shared" si="2"/>
        <v>11</v>
      </c>
      <c r="K11" s="413">
        <f ca="1">J11/SUM('Game Summary'!F13:H13)</f>
        <v>0.55000000000000004</v>
      </c>
    </row>
    <row r="12" spans="1:11" ht="13" thickBot="1">
      <c r="A12" s="296">
        <f ca="1">('Game Summary'!B14)</f>
        <v>1837</v>
      </c>
      <c r="B12" s="678" t="str">
        <f ca="1">('Game Summary'!C14)</f>
        <v>JANE DEERE</v>
      </c>
      <c r="C12" s="679"/>
      <c r="D12" s="350"/>
      <c r="E12" s="352">
        <v>1</v>
      </c>
      <c r="F12" s="366">
        <f t="shared" si="0"/>
        <v>1</v>
      </c>
      <c r="G12" s="350"/>
      <c r="H12" s="352"/>
      <c r="I12" s="358">
        <f t="shared" si="1"/>
        <v>0</v>
      </c>
      <c r="J12" s="358">
        <f t="shared" si="2"/>
        <v>1</v>
      </c>
      <c r="K12" s="413">
        <f ca="1">J12/SUM('Game Summary'!F14:H14)</f>
        <v>0.14285714285714285</v>
      </c>
    </row>
    <row r="13" spans="1:11" ht="13" thickBot="1">
      <c r="A13" s="296">
        <f ca="1">('Game Summary'!B15)</f>
        <v>1984</v>
      </c>
      <c r="B13" s="678" t="str">
        <f ca="1">('Game Summary'!C15)</f>
        <v>NOAM STOMPSKI</v>
      </c>
      <c r="C13" s="679"/>
      <c r="D13" s="350">
        <v>1</v>
      </c>
      <c r="E13" s="352">
        <v>4</v>
      </c>
      <c r="F13" s="366">
        <f t="shared" si="0"/>
        <v>5</v>
      </c>
      <c r="G13" s="350"/>
      <c r="H13" s="352"/>
      <c r="I13" s="358">
        <f t="shared" si="1"/>
        <v>0</v>
      </c>
      <c r="J13" s="358">
        <f t="shared" si="2"/>
        <v>5</v>
      </c>
      <c r="K13" s="413">
        <f ca="1">J13/SUM('Game Summary'!F15:H15)</f>
        <v>0.38461538461538464</v>
      </c>
    </row>
    <row r="14" spans="1:11" ht="13" thickBot="1">
      <c r="A14" s="296">
        <f ca="1">('Game Summary'!B16)</f>
        <v>39323</v>
      </c>
      <c r="B14" s="678" t="str">
        <f ca="1">('Game Summary'!C16)</f>
        <v>KITTY CAT</v>
      </c>
      <c r="C14" s="679"/>
      <c r="D14" s="350"/>
      <c r="E14" s="352"/>
      <c r="F14" s="366">
        <f t="shared" si="0"/>
        <v>0</v>
      </c>
      <c r="G14" s="350"/>
      <c r="H14" s="352"/>
      <c r="I14" s="358">
        <f t="shared" si="1"/>
        <v>0</v>
      </c>
      <c r="J14" s="358">
        <f t="shared" si="2"/>
        <v>0</v>
      </c>
      <c r="K14" s="413">
        <f ca="1">J14/SUM('Game Summary'!F16:H16)</f>
        <v>0</v>
      </c>
    </row>
    <row r="15" spans="1:11" ht="13" thickBot="1">
      <c r="A15" s="296" t="str">
        <f ca="1">('Game Summary'!B17)</f>
        <v>32-20</v>
      </c>
      <c r="B15" s="678" t="str">
        <f ca="1">('Game Summary'!C17)</f>
        <v>LILLY ST. SMEAR</v>
      </c>
      <c r="C15" s="679"/>
      <c r="D15" s="350">
        <v>1</v>
      </c>
      <c r="E15" s="352">
        <v>1</v>
      </c>
      <c r="F15" s="366">
        <f t="shared" si="0"/>
        <v>2</v>
      </c>
      <c r="G15" s="350"/>
      <c r="H15" s="352"/>
      <c r="I15" s="358">
        <f t="shared" si="1"/>
        <v>0</v>
      </c>
      <c r="J15" s="358">
        <f t="shared" si="2"/>
        <v>2</v>
      </c>
      <c r="K15" s="413">
        <f ca="1">J15/SUM('Game Summary'!F17:H17)</f>
        <v>0.16666666666666666</v>
      </c>
    </row>
    <row r="16" spans="1:11" ht="13" thickBot="1">
      <c r="A16" s="303" t="str">
        <f ca="1">('Game Summary'!B18)</f>
        <v>AK-47</v>
      </c>
      <c r="B16" s="680" t="str">
        <f ca="1">('Game Summary'!C18)</f>
        <v>CHARISNAKOV</v>
      </c>
      <c r="C16" s="681"/>
      <c r="D16" s="354"/>
      <c r="E16" s="356">
        <v>1</v>
      </c>
      <c r="F16" s="367">
        <f t="shared" si="0"/>
        <v>1</v>
      </c>
      <c r="G16" s="354">
        <v>1</v>
      </c>
      <c r="H16" s="356"/>
      <c r="I16" s="368">
        <f t="shared" si="1"/>
        <v>1</v>
      </c>
      <c r="J16" s="368">
        <f t="shared" si="2"/>
        <v>2.5</v>
      </c>
      <c r="K16" s="411">
        <f ca="1">J16/SUM('Game Summary'!F18:H18)</f>
        <v>0.15625</v>
      </c>
    </row>
    <row r="17" spans="1:11" ht="13" thickBot="1">
      <c r="A17" s="674" t="s">
        <v>98</v>
      </c>
      <c r="B17" s="675"/>
      <c r="C17" s="675"/>
      <c r="D17" s="307">
        <f t="shared" ref="D17:J17" si="3">SUM(D3:D16)</f>
        <v>12</v>
      </c>
      <c r="E17" s="307">
        <f t="shared" si="3"/>
        <v>24</v>
      </c>
      <c r="F17" s="307">
        <f t="shared" si="3"/>
        <v>36</v>
      </c>
      <c r="G17" s="307">
        <f t="shared" si="3"/>
        <v>1</v>
      </c>
      <c r="H17" s="307">
        <f t="shared" si="3"/>
        <v>0</v>
      </c>
      <c r="I17" s="307">
        <f t="shared" si="3"/>
        <v>1</v>
      </c>
      <c r="J17" s="308">
        <f t="shared" si="3"/>
        <v>37.5</v>
      </c>
      <c r="K17" s="416">
        <f>AVERAGE(K3:K16)</f>
        <v>0.17130348596928649</v>
      </c>
    </row>
    <row r="18" spans="1:11" s="295" customFormat="1">
      <c r="D18" s="49"/>
      <c r="E18" s="49"/>
      <c r="F18" s="49"/>
      <c r="G18" s="49"/>
      <c r="H18" s="49"/>
      <c r="I18" s="49"/>
      <c r="J18" s="49"/>
      <c r="K18" s="49"/>
    </row>
    <row r="19" spans="1:11" ht="13" thickBot="1">
      <c r="A19" s="325" t="s">
        <v>102</v>
      </c>
      <c r="C19" s="669" t="s">
        <v>186</v>
      </c>
      <c r="D19" s="669"/>
    </row>
    <row r="20" spans="1:11" ht="26.25" customHeight="1" thickBot="1">
      <c r="A20" s="304" t="s">
        <v>79</v>
      </c>
      <c r="B20" s="301" t="str">
        <f ca="1">('Game Summary'!A24)</f>
        <v>Detriot</v>
      </c>
      <c r="C20" s="305"/>
      <c r="D20" s="313" t="s">
        <v>87</v>
      </c>
      <c r="E20" s="312" t="s">
        <v>83</v>
      </c>
      <c r="F20" s="298" t="s">
        <v>84</v>
      </c>
      <c r="G20" s="298" t="s">
        <v>85</v>
      </c>
      <c r="H20" s="298" t="s">
        <v>0</v>
      </c>
      <c r="I20" s="314" t="s">
        <v>86</v>
      </c>
      <c r="J20" s="324" t="s">
        <v>100</v>
      </c>
      <c r="K20" s="313" t="s">
        <v>88</v>
      </c>
    </row>
    <row r="21" spans="1:11">
      <c r="A21" s="534">
        <v>0.37083333333333335</v>
      </c>
      <c r="B21" s="682" t="str">
        <f ca="1">('Game Summary'!C25)</f>
        <v>Cold Fusion</v>
      </c>
      <c r="C21" s="683"/>
      <c r="D21" s="344"/>
      <c r="E21" s="345">
        <v>1</v>
      </c>
      <c r="F21" s="346">
        <v>1</v>
      </c>
      <c r="G21" s="346"/>
      <c r="H21" s="346">
        <v>5</v>
      </c>
      <c r="I21" s="347"/>
      <c r="J21" s="365">
        <f>SUM(E21:H21)+(I21*1.5)</f>
        <v>7</v>
      </c>
      <c r="K21" s="348">
        <f ca="1">J21/SUM('Game Summary'!G25:H25)</f>
        <v>0.33333333333333331</v>
      </c>
    </row>
    <row r="22" spans="1:11">
      <c r="A22" s="306">
        <f ca="1">('Game Summary'!B26)</f>
        <v>5</v>
      </c>
      <c r="B22" s="672" t="str">
        <f ca="1">('Game Summary'!C26)</f>
        <v>Damsel Distresser</v>
      </c>
      <c r="C22" s="673"/>
      <c r="D22" s="349">
        <v>2</v>
      </c>
      <c r="E22" s="350"/>
      <c r="F22" s="351"/>
      <c r="G22" s="351"/>
      <c r="H22" s="351"/>
      <c r="I22" s="352"/>
      <c r="J22" s="366">
        <f t="shared" ref="J22:J34" si="4">SUM(E22:H22)+(I22*1.5)</f>
        <v>0</v>
      </c>
      <c r="K22" s="423">
        <f ca="1">J22/SUM('Game Summary'!G26:H26)</f>
        <v>0</v>
      </c>
    </row>
    <row r="23" spans="1:11">
      <c r="A23" s="306">
        <f ca="1">('Game Summary'!B27)</f>
        <v>23</v>
      </c>
      <c r="B23" s="672" t="str">
        <f ca="1">('Game Summary'!C27)</f>
        <v>Ima Wrecker</v>
      </c>
      <c r="C23" s="673"/>
      <c r="D23" s="349">
        <v>1</v>
      </c>
      <c r="E23" s="350"/>
      <c r="F23" s="351"/>
      <c r="G23" s="351"/>
      <c r="H23" s="351">
        <v>2</v>
      </c>
      <c r="I23" s="352"/>
      <c r="J23" s="366">
        <f t="shared" si="4"/>
        <v>2</v>
      </c>
      <c r="K23" s="423">
        <f ca="1">J23/SUM('Game Summary'!G27:H27)</f>
        <v>0.22222222222222221</v>
      </c>
    </row>
    <row r="24" spans="1:11">
      <c r="A24" s="306">
        <f ca="1">('Game Summary'!B28)</f>
        <v>31</v>
      </c>
      <c r="B24" s="672" t="str">
        <f ca="1">('Game Summary'!C28)</f>
        <v>Whiskey Soured</v>
      </c>
      <c r="C24" s="673"/>
      <c r="D24" s="349"/>
      <c r="E24" s="350"/>
      <c r="F24" s="351"/>
      <c r="G24" s="351"/>
      <c r="H24" s="351">
        <v>5</v>
      </c>
      <c r="I24" s="352">
        <v>4</v>
      </c>
      <c r="J24" s="366">
        <f t="shared" si="4"/>
        <v>11</v>
      </c>
      <c r="K24" s="423">
        <f ca="1">J24/SUM('Game Summary'!G28:H28)</f>
        <v>0.5</v>
      </c>
    </row>
    <row r="25" spans="1:11">
      <c r="A25" s="306">
        <f ca="1">('Game Summary'!B29)</f>
        <v>187</v>
      </c>
      <c r="B25" s="672" t="str">
        <f ca="1">('Game Summary'!C29)</f>
        <v>Lady MacDeath</v>
      </c>
      <c r="C25" s="673"/>
      <c r="D25" s="349"/>
      <c r="E25" s="350">
        <v>1</v>
      </c>
      <c r="F25" s="351"/>
      <c r="G25" s="351"/>
      <c r="H25" s="351">
        <v>2</v>
      </c>
      <c r="I25" s="352">
        <v>2</v>
      </c>
      <c r="J25" s="366">
        <f t="shared" si="4"/>
        <v>6</v>
      </c>
      <c r="K25" s="423">
        <f ca="1">J25/SUM('Game Summary'!G29:H29)</f>
        <v>0.35294117647058826</v>
      </c>
    </row>
    <row r="26" spans="1:11">
      <c r="A26" s="306">
        <f ca="1">('Game Summary'!B30)</f>
        <v>303</v>
      </c>
      <c r="B26" s="672" t="str">
        <f ca="1">('Game Summary'!C30)</f>
        <v>Bruisie Siouxxx</v>
      </c>
      <c r="C26" s="673"/>
      <c r="D26" s="349"/>
      <c r="E26" s="350"/>
      <c r="F26" s="351"/>
      <c r="G26" s="351"/>
      <c r="H26" s="351">
        <v>2</v>
      </c>
      <c r="I26" s="352">
        <v>1</v>
      </c>
      <c r="J26" s="366">
        <f t="shared" si="4"/>
        <v>3.5</v>
      </c>
      <c r="K26" s="423">
        <f ca="1">J26/SUM('Game Summary'!G30:H30)</f>
        <v>0.23333333333333334</v>
      </c>
    </row>
    <row r="27" spans="1:11">
      <c r="A27" s="306">
        <f ca="1">('Game Summary'!B31)</f>
        <v>313</v>
      </c>
      <c r="B27" s="672" t="str">
        <f ca="1">('Game Summary'!C31)</f>
        <v>Black-Eyed Skeez</v>
      </c>
      <c r="C27" s="673"/>
      <c r="D27" s="349"/>
      <c r="E27" s="350"/>
      <c r="F27" s="351"/>
      <c r="G27" s="351"/>
      <c r="H27" s="351"/>
      <c r="I27" s="352"/>
      <c r="J27" s="366">
        <f t="shared" si="4"/>
        <v>0</v>
      </c>
      <c r="K27" s="423" t="e">
        <f ca="1">J27/SUM('Game Summary'!G31:H31)</f>
        <v>#DIV/0!</v>
      </c>
    </row>
    <row r="28" spans="1:11">
      <c r="A28" s="306">
        <f ca="1">('Game Summary'!B32)</f>
        <v>420</v>
      </c>
      <c r="B28" s="672" t="str">
        <f ca="1">('Game Summary'!C32)</f>
        <v>Wanda Throwdown</v>
      </c>
      <c r="C28" s="673"/>
      <c r="D28" s="349"/>
      <c r="E28" s="350"/>
      <c r="F28" s="351"/>
      <c r="G28" s="351"/>
      <c r="H28" s="351">
        <v>1</v>
      </c>
      <c r="I28" s="352"/>
      <c r="J28" s="366">
        <f t="shared" si="4"/>
        <v>1</v>
      </c>
      <c r="K28" s="423">
        <f ca="1">J28/SUM('Game Summary'!G32:H32)</f>
        <v>8.3333333333333329E-2</v>
      </c>
    </row>
    <row r="29" spans="1:11">
      <c r="A29" s="306">
        <f ca="1">('Game Summary'!B33)</f>
        <v>616</v>
      </c>
      <c r="B29" s="672" t="str">
        <f ca="1">('Game Summary'!C33)</f>
        <v>Dirty Bomb</v>
      </c>
      <c r="C29" s="673"/>
      <c r="D29" s="349">
        <v>1</v>
      </c>
      <c r="E29" s="350"/>
      <c r="F29" s="351">
        <v>1</v>
      </c>
      <c r="G29" s="351"/>
      <c r="H29" s="351">
        <v>1</v>
      </c>
      <c r="I29" s="352"/>
      <c r="J29" s="366">
        <f t="shared" si="4"/>
        <v>2</v>
      </c>
      <c r="K29" s="423">
        <f ca="1">J29/SUM('Game Summary'!G33:H33)</f>
        <v>0.2</v>
      </c>
    </row>
    <row r="30" spans="1:11">
      <c r="A30" s="306">
        <f ca="1">('Game Summary'!B34)</f>
        <v>1337</v>
      </c>
      <c r="B30" s="672" t="str">
        <f ca="1">('Game Summary'!C34)</f>
        <v>Riot Nrrd</v>
      </c>
      <c r="C30" s="673"/>
      <c r="D30" s="349"/>
      <c r="E30" s="350"/>
      <c r="F30" s="351"/>
      <c r="G30" s="351"/>
      <c r="H30" s="351"/>
      <c r="I30" s="352"/>
      <c r="J30" s="366">
        <f t="shared" si="4"/>
        <v>0</v>
      </c>
      <c r="K30" s="423">
        <f ca="1">J30/SUM('Game Summary'!G34:H34)</f>
        <v>0</v>
      </c>
    </row>
    <row r="31" spans="1:11">
      <c r="A31" s="306">
        <f ca="1">('Game Summary'!B35)</f>
        <v>39671</v>
      </c>
      <c r="B31" s="672" t="str">
        <f ca="1">('Game Summary'!C35)</f>
        <v>Cannibal Queen</v>
      </c>
      <c r="C31" s="673"/>
      <c r="D31" s="349"/>
      <c r="E31" s="350"/>
      <c r="F31" s="351"/>
      <c r="G31" s="351"/>
      <c r="H31" s="351"/>
      <c r="I31" s="352"/>
      <c r="J31" s="366">
        <f t="shared" si="4"/>
        <v>0</v>
      </c>
      <c r="K31" s="423" t="e">
        <f ca="1">J31/SUM('Game Summary'!G35:H35)</f>
        <v>#DIV/0!</v>
      </c>
    </row>
    <row r="32" spans="1:11">
      <c r="A32" s="306" t="str">
        <f ca="1">('Game Summary'!B36)</f>
        <v>2 fiddy</v>
      </c>
      <c r="B32" s="672" t="str">
        <f ca="1">('Game Summary'!C36)</f>
        <v>Ypsi Dazey</v>
      </c>
      <c r="C32" s="673"/>
      <c r="D32" s="349"/>
      <c r="E32" s="350"/>
      <c r="F32" s="351"/>
      <c r="G32" s="351"/>
      <c r="H32" s="351">
        <v>4</v>
      </c>
      <c r="I32" s="352"/>
      <c r="J32" s="366">
        <f t="shared" si="4"/>
        <v>4</v>
      </c>
      <c r="K32" s="423">
        <f ca="1">J32/SUM('Game Summary'!G36:H36)</f>
        <v>0.2</v>
      </c>
    </row>
    <row r="33" spans="1:11">
      <c r="A33" s="535" t="s">
        <v>131</v>
      </c>
      <c r="B33" s="672" t="str">
        <f ca="1">('Game Summary'!C37)</f>
        <v>Seoul Slayer</v>
      </c>
      <c r="C33" s="673"/>
      <c r="D33" s="349"/>
      <c r="E33" s="350"/>
      <c r="F33" s="351"/>
      <c r="G33" s="351"/>
      <c r="H33" s="351"/>
      <c r="I33" s="352"/>
      <c r="J33" s="366">
        <f t="shared" si="4"/>
        <v>0</v>
      </c>
      <c r="K33" s="423" t="e">
        <f ca="1">J33/SUM('Game Summary'!G37:H37)</f>
        <v>#DIV/0!</v>
      </c>
    </row>
    <row r="34" spans="1:11" ht="13" thickBot="1">
      <c r="A34" s="309" t="str">
        <f ca="1">('Game Summary'!B38)</f>
        <v>NO2</v>
      </c>
      <c r="B34" s="676" t="str">
        <f ca="1">('Game Summary'!C38)</f>
        <v>Cool Whip</v>
      </c>
      <c r="C34" s="677"/>
      <c r="D34" s="353"/>
      <c r="E34" s="354"/>
      <c r="F34" s="355">
        <v>2</v>
      </c>
      <c r="G34" s="355"/>
      <c r="H34" s="355">
        <v>4</v>
      </c>
      <c r="I34" s="356">
        <v>1</v>
      </c>
      <c r="J34" s="425">
        <f t="shared" si="4"/>
        <v>7.5</v>
      </c>
      <c r="K34" s="424">
        <f ca="1">J34/SUM('Game Summary'!G38:H38)</f>
        <v>0.5</v>
      </c>
    </row>
    <row r="35" spans="1:11" s="49" customFormat="1" ht="13" thickBot="1">
      <c r="A35" s="667" t="s">
        <v>98</v>
      </c>
      <c r="B35" s="668"/>
      <c r="C35" s="668"/>
      <c r="D35" s="317">
        <f>SUM(D21:D34)</f>
        <v>4</v>
      </c>
      <c r="E35" s="316">
        <f t="shared" ref="E35:J35" si="5">SUM(E21:E34)</f>
        <v>2</v>
      </c>
      <c r="F35" s="310">
        <f t="shared" si="5"/>
        <v>4</v>
      </c>
      <c r="G35" s="310">
        <f t="shared" si="5"/>
        <v>0</v>
      </c>
      <c r="H35" s="310">
        <f t="shared" si="5"/>
        <v>26</v>
      </c>
      <c r="I35" s="310">
        <f t="shared" si="5"/>
        <v>8</v>
      </c>
      <c r="J35" s="311">
        <f t="shared" si="5"/>
        <v>44</v>
      </c>
      <c r="K35" s="415" t="e">
        <f>AVERAGE(K21:K34)</f>
        <v>#DIV/0!</v>
      </c>
    </row>
  </sheetData>
  <sheetCalcPr fullCalcOnLoad="1"/>
  <mergeCells count="33">
    <mergeCell ref="B21:C21"/>
    <mergeCell ref="B28:C28"/>
    <mergeCell ref="B29:C29"/>
    <mergeCell ref="B30:C30"/>
    <mergeCell ref="B4:C4"/>
    <mergeCell ref="B14:C14"/>
    <mergeCell ref="B15:C15"/>
    <mergeCell ref="B16:C16"/>
    <mergeCell ref="B13:C13"/>
    <mergeCell ref="B5:C5"/>
    <mergeCell ref="B6:C6"/>
    <mergeCell ref="B7:C7"/>
    <mergeCell ref="B8:C8"/>
    <mergeCell ref="B33:C33"/>
    <mergeCell ref="B26:C26"/>
    <mergeCell ref="B27:C27"/>
    <mergeCell ref="B3:C3"/>
    <mergeCell ref="B31:C31"/>
    <mergeCell ref="B32:C32"/>
    <mergeCell ref="B9:C9"/>
    <mergeCell ref="B10:C10"/>
    <mergeCell ref="B11:C11"/>
    <mergeCell ref="B25:C25"/>
    <mergeCell ref="A35:C35"/>
    <mergeCell ref="C19:D19"/>
    <mergeCell ref="C1:D1"/>
    <mergeCell ref="B2:C2"/>
    <mergeCell ref="B22:C22"/>
    <mergeCell ref="B23:C23"/>
    <mergeCell ref="B24:C24"/>
    <mergeCell ref="A17:C17"/>
    <mergeCell ref="B34:C34"/>
    <mergeCell ref="B12:C12"/>
  </mergeCells>
  <phoneticPr fontId="55" type="noConversion"/>
  <pageMargins left="0.75" right="0.75" top="1" bottom="1" header="0.5" footer="0.5"/>
  <headerFooter>
    <oddFooter>&amp;CPeriod 1</oddFooter>
  </headerFooter>
  <rowBreaks count="1" manualBreakCount="1">
    <brk id="17" max="10" man="1"/>
  </rowBreaks>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35"/>
  <sheetViews>
    <sheetView workbookViewId="0">
      <selection activeCell="G32" sqref="G32"/>
    </sheetView>
  </sheetViews>
  <sheetFormatPr baseColWidth="10" defaultColWidth="8.83203125" defaultRowHeight="12"/>
  <cols>
    <col min="1" max="1" width="7.6640625" customWidth="1"/>
    <col min="2" max="10" width="12.6640625" customWidth="1"/>
    <col min="11" max="11" width="13.6640625" customWidth="1"/>
  </cols>
  <sheetData>
    <row r="1" spans="1:11" ht="13" thickBot="1">
      <c r="A1" s="325" t="s">
        <v>101</v>
      </c>
      <c r="C1" s="669" t="s">
        <v>132</v>
      </c>
      <c r="D1" s="669"/>
    </row>
    <row r="2" spans="1:11" ht="26.25" customHeight="1" thickBot="1">
      <c r="A2" s="302" t="s">
        <v>79</v>
      </c>
      <c r="B2" s="670" t="str">
        <f ca="1">('Game Summary'!A4)</f>
        <v>Kalamazoo</v>
      </c>
      <c r="C2" s="671"/>
      <c r="D2" s="297" t="s">
        <v>90</v>
      </c>
      <c r="E2" s="314" t="s">
        <v>91</v>
      </c>
      <c r="F2" s="313" t="s">
        <v>92</v>
      </c>
      <c r="G2" s="312" t="s">
        <v>93</v>
      </c>
      <c r="H2" s="314" t="s">
        <v>94</v>
      </c>
      <c r="I2" s="313" t="s">
        <v>99</v>
      </c>
      <c r="J2" s="315" t="s">
        <v>95</v>
      </c>
      <c r="K2" s="313" t="s">
        <v>96</v>
      </c>
    </row>
    <row r="3" spans="1:11" ht="13" thickBot="1">
      <c r="A3" s="296">
        <f ca="1">('Game Summary'!B5)</f>
        <v>7.62</v>
      </c>
      <c r="B3" s="678" t="str">
        <f ca="1">('Game Summary'!C5)</f>
        <v>ORGAN GRINDER</v>
      </c>
      <c r="C3" s="679"/>
      <c r="D3" s="345"/>
      <c r="E3" s="347">
        <v>1</v>
      </c>
      <c r="F3" s="365">
        <f t="shared" ref="F3:F16" si="0">SUM(D3:E3)</f>
        <v>1</v>
      </c>
      <c r="G3" s="345">
        <v>1</v>
      </c>
      <c r="H3" s="347"/>
      <c r="I3" s="357">
        <f t="shared" ref="I3:I16" si="1">SUM(G3:H3)</f>
        <v>1</v>
      </c>
      <c r="J3" s="357">
        <f t="shared" ref="J3:J16" si="2">F3+(I3*1.5)</f>
        <v>2.5</v>
      </c>
      <c r="K3" s="412">
        <f ca="1">J3/SUM('Game Summary'!F5:H5)</f>
        <v>0.25</v>
      </c>
    </row>
    <row r="4" spans="1:11" ht="13" thickBot="1">
      <c r="A4" s="296">
        <f ca="1">('Game Summary'!B6)</f>
        <v>11</v>
      </c>
      <c r="B4" s="678" t="str">
        <f ca="1">('Game Summary'!C6)</f>
        <v>LADY HAWK</v>
      </c>
      <c r="C4" s="679"/>
      <c r="D4" s="350"/>
      <c r="E4" s="352">
        <v>1</v>
      </c>
      <c r="F4" s="366">
        <f t="shared" si="0"/>
        <v>1</v>
      </c>
      <c r="G4" s="350"/>
      <c r="H4" s="352"/>
      <c r="I4" s="358">
        <f t="shared" si="1"/>
        <v>0</v>
      </c>
      <c r="J4" s="358">
        <f t="shared" si="2"/>
        <v>1</v>
      </c>
      <c r="K4" s="413">
        <f ca="1">J4/SUM('Game Summary'!F6:H6)</f>
        <v>7.6923076923076927E-2</v>
      </c>
    </row>
    <row r="5" spans="1:11" ht="13" thickBot="1">
      <c r="A5" s="296">
        <f ca="1">('Game Summary'!B7)</f>
        <v>21</v>
      </c>
      <c r="B5" s="678" t="str">
        <f ca="1">('Game Summary'!C7)</f>
        <v>LETHA VENOM</v>
      </c>
      <c r="C5" s="679"/>
      <c r="D5" s="350">
        <v>3</v>
      </c>
      <c r="E5" s="352">
        <v>5</v>
      </c>
      <c r="F5" s="366">
        <f t="shared" si="0"/>
        <v>8</v>
      </c>
      <c r="G5" s="350">
        <v>1</v>
      </c>
      <c r="H5" s="352"/>
      <c r="I5" s="358">
        <f t="shared" si="1"/>
        <v>1</v>
      </c>
      <c r="J5" s="358">
        <f t="shared" si="2"/>
        <v>9.5</v>
      </c>
      <c r="K5" s="413">
        <f ca="1">J5/SUM('Game Summary'!F7:H7)</f>
        <v>0.47499999999999998</v>
      </c>
    </row>
    <row r="6" spans="1:11" ht="13" thickBot="1">
      <c r="A6" s="296">
        <f ca="1">('Game Summary'!B8)</f>
        <v>33</v>
      </c>
      <c r="B6" s="678" t="str">
        <f ca="1">('Game Summary'!C8)</f>
        <v>JAVELIN</v>
      </c>
      <c r="C6" s="679"/>
      <c r="D6" s="350">
        <v>4</v>
      </c>
      <c r="E6" s="352">
        <v>3</v>
      </c>
      <c r="F6" s="366">
        <f t="shared" si="0"/>
        <v>7</v>
      </c>
      <c r="G6" s="350">
        <v>1</v>
      </c>
      <c r="H6" s="352"/>
      <c r="I6" s="358">
        <f t="shared" si="1"/>
        <v>1</v>
      </c>
      <c r="J6" s="358">
        <f t="shared" si="2"/>
        <v>8.5</v>
      </c>
      <c r="K6" s="413">
        <f ca="1">J6/SUM('Game Summary'!F8:H8)</f>
        <v>0.53125</v>
      </c>
    </row>
    <row r="7" spans="1:11" ht="13" thickBot="1">
      <c r="A7" s="296">
        <f ca="1">('Game Summary'!B9)</f>
        <v>63</v>
      </c>
      <c r="B7" s="678" t="str">
        <f ca="1">('Game Summary'!C9)</f>
        <v>BATTLE AXE</v>
      </c>
      <c r="C7" s="679"/>
      <c r="D7" s="350">
        <v>2</v>
      </c>
      <c r="E7" s="352">
        <v>4</v>
      </c>
      <c r="F7" s="366">
        <f t="shared" si="0"/>
        <v>6</v>
      </c>
      <c r="G7" s="350"/>
      <c r="H7" s="352"/>
      <c r="I7" s="358">
        <f t="shared" si="1"/>
        <v>0</v>
      </c>
      <c r="J7" s="358">
        <f t="shared" si="2"/>
        <v>6</v>
      </c>
      <c r="K7" s="413">
        <f ca="1">J7/SUM('Game Summary'!F9:H9)</f>
        <v>0.46153846153846156</v>
      </c>
    </row>
    <row r="8" spans="1:11" ht="13" thickBot="1">
      <c r="A8" s="296">
        <f ca="1">('Game Summary'!B10)</f>
        <v>86</v>
      </c>
      <c r="B8" s="678" t="str">
        <f ca="1">('Game Summary'!C10)</f>
        <v>BERRETTA BRASS</v>
      </c>
      <c r="C8" s="679"/>
      <c r="D8" s="350"/>
      <c r="E8" s="352">
        <v>2</v>
      </c>
      <c r="F8" s="366">
        <f t="shared" si="0"/>
        <v>2</v>
      </c>
      <c r="G8" s="350">
        <v>1</v>
      </c>
      <c r="H8" s="352"/>
      <c r="I8" s="358">
        <f t="shared" si="1"/>
        <v>1</v>
      </c>
      <c r="J8" s="358">
        <f t="shared" si="2"/>
        <v>3.5</v>
      </c>
      <c r="K8" s="413">
        <f ca="1">J8/SUM('Game Summary'!F10:H10)</f>
        <v>0.20588235294117646</v>
      </c>
    </row>
    <row r="9" spans="1:11" ht="13" thickBot="1">
      <c r="A9" s="296">
        <f ca="1">('Game Summary'!B11)</f>
        <v>187</v>
      </c>
      <c r="B9" s="678" t="str">
        <f ca="1">('Game Summary'!C11)</f>
        <v>DELILAH DANGER</v>
      </c>
      <c r="C9" s="679"/>
      <c r="D9" s="350">
        <v>1</v>
      </c>
      <c r="E9" s="352">
        <v>2</v>
      </c>
      <c r="F9" s="366">
        <f t="shared" si="0"/>
        <v>3</v>
      </c>
      <c r="G9" s="350"/>
      <c r="H9" s="352"/>
      <c r="I9" s="358">
        <f t="shared" si="1"/>
        <v>0</v>
      </c>
      <c r="J9" s="358">
        <f t="shared" si="2"/>
        <v>3</v>
      </c>
      <c r="K9" s="413">
        <f ca="1">J9/SUM('Game Summary'!F11:H11)</f>
        <v>0.15789473684210525</v>
      </c>
    </row>
    <row r="10" spans="1:11" ht="13" thickBot="1">
      <c r="A10" s="296">
        <f ca="1">('Game Summary'!B12)</f>
        <v>666</v>
      </c>
      <c r="B10" s="678" t="str">
        <f ca="1">('Game Summary'!C12)</f>
        <v>HOMOTIDAL CENDENCIES</v>
      </c>
      <c r="C10" s="679"/>
      <c r="D10" s="350"/>
      <c r="E10" s="352"/>
      <c r="F10" s="366">
        <f t="shared" si="0"/>
        <v>0</v>
      </c>
      <c r="G10" s="350"/>
      <c r="H10" s="352"/>
      <c r="I10" s="358">
        <f t="shared" si="1"/>
        <v>0</v>
      </c>
      <c r="J10" s="358">
        <f t="shared" si="2"/>
        <v>0</v>
      </c>
      <c r="K10" s="413">
        <f ca="1">J10/SUM('Game Summary'!F12:H12)</f>
        <v>0</v>
      </c>
    </row>
    <row r="11" spans="1:11" ht="13" thickBot="1">
      <c r="A11" s="296">
        <f ca="1">('Game Summary'!B13)</f>
        <v>808</v>
      </c>
      <c r="B11" s="678" t="str">
        <f ca="1">('Game Summary'!C13)</f>
        <v>KA-POWSKI</v>
      </c>
      <c r="C11" s="679"/>
      <c r="D11" s="350">
        <v>1</v>
      </c>
      <c r="E11" s="352">
        <v>2</v>
      </c>
      <c r="F11" s="366">
        <f t="shared" si="0"/>
        <v>3</v>
      </c>
      <c r="G11" s="350"/>
      <c r="H11" s="352"/>
      <c r="I11" s="358">
        <f t="shared" si="1"/>
        <v>0</v>
      </c>
      <c r="J11" s="358">
        <f t="shared" si="2"/>
        <v>3</v>
      </c>
      <c r="K11" s="413">
        <f ca="1">J11/SUM('Game Summary'!F13:H13)</f>
        <v>0.15</v>
      </c>
    </row>
    <row r="12" spans="1:11" ht="13" thickBot="1">
      <c r="A12" s="296">
        <f ca="1">('Game Summary'!B14)</f>
        <v>1837</v>
      </c>
      <c r="B12" s="678" t="str">
        <f ca="1">('Game Summary'!C14)</f>
        <v>JANE DEERE</v>
      </c>
      <c r="C12" s="679"/>
      <c r="D12" s="350"/>
      <c r="E12" s="352">
        <v>1</v>
      </c>
      <c r="F12" s="366">
        <f t="shared" si="0"/>
        <v>1</v>
      </c>
      <c r="G12" s="350"/>
      <c r="H12" s="352"/>
      <c r="I12" s="358">
        <f t="shared" si="1"/>
        <v>0</v>
      </c>
      <c r="J12" s="358">
        <f t="shared" si="2"/>
        <v>1</v>
      </c>
      <c r="K12" s="413">
        <f ca="1">J12/SUM('Game Summary'!F14:H14)</f>
        <v>0.14285714285714285</v>
      </c>
    </row>
    <row r="13" spans="1:11" ht="13" thickBot="1">
      <c r="A13" s="296">
        <f ca="1">('Game Summary'!B15)</f>
        <v>1984</v>
      </c>
      <c r="B13" s="678" t="str">
        <f ca="1">('Game Summary'!C15)</f>
        <v>NOAM STOMPSKI</v>
      </c>
      <c r="C13" s="679"/>
      <c r="D13" s="350"/>
      <c r="E13" s="352">
        <v>3</v>
      </c>
      <c r="F13" s="366">
        <f t="shared" si="0"/>
        <v>3</v>
      </c>
      <c r="G13" s="350"/>
      <c r="H13" s="352"/>
      <c r="I13" s="358">
        <f t="shared" si="1"/>
        <v>0</v>
      </c>
      <c r="J13" s="358">
        <f t="shared" si="2"/>
        <v>3</v>
      </c>
      <c r="K13" s="413">
        <f ca="1">J13/SUM('Game Summary'!F15:H15)</f>
        <v>0.23076923076923078</v>
      </c>
    </row>
    <row r="14" spans="1:11" ht="13" thickBot="1">
      <c r="A14" s="296">
        <f ca="1">('Game Summary'!B16)</f>
        <v>39323</v>
      </c>
      <c r="B14" s="678" t="str">
        <f ca="1">('Game Summary'!C16)</f>
        <v>KITTY CAT</v>
      </c>
      <c r="C14" s="679"/>
      <c r="D14" s="350"/>
      <c r="E14" s="352">
        <v>3</v>
      </c>
      <c r="F14" s="366">
        <f t="shared" si="0"/>
        <v>3</v>
      </c>
      <c r="G14" s="350">
        <v>1</v>
      </c>
      <c r="H14" s="352"/>
      <c r="I14" s="358">
        <f t="shared" si="1"/>
        <v>1</v>
      </c>
      <c r="J14" s="358">
        <f t="shared" si="2"/>
        <v>4.5</v>
      </c>
      <c r="K14" s="413">
        <f ca="1">J14/SUM('Game Summary'!F16:H16)</f>
        <v>0.45</v>
      </c>
    </row>
    <row r="15" spans="1:11" ht="13" thickBot="1">
      <c r="A15" s="296" t="str">
        <f ca="1">('Game Summary'!B17)</f>
        <v>32-20</v>
      </c>
      <c r="B15" s="678" t="str">
        <f ca="1">('Game Summary'!C17)</f>
        <v>LILLY ST. SMEAR</v>
      </c>
      <c r="C15" s="679"/>
      <c r="D15" s="350"/>
      <c r="E15" s="352"/>
      <c r="F15" s="366">
        <f t="shared" si="0"/>
        <v>0</v>
      </c>
      <c r="G15" s="350"/>
      <c r="H15" s="352"/>
      <c r="I15" s="358">
        <f t="shared" si="1"/>
        <v>0</v>
      </c>
      <c r="J15" s="358">
        <f t="shared" si="2"/>
        <v>0</v>
      </c>
      <c r="K15" s="413">
        <f ca="1">J15/SUM('Game Summary'!F17:H17)</f>
        <v>0</v>
      </c>
    </row>
    <row r="16" spans="1:11" ht="13" thickBot="1">
      <c r="A16" s="303" t="str">
        <f ca="1">('Game Summary'!B18)</f>
        <v>AK-47</v>
      </c>
      <c r="B16" s="680" t="str">
        <f ca="1">('Game Summary'!C18)</f>
        <v>CHARISNAKOV</v>
      </c>
      <c r="C16" s="681"/>
      <c r="D16" s="354"/>
      <c r="E16" s="356"/>
      <c r="F16" s="367">
        <f t="shared" si="0"/>
        <v>0</v>
      </c>
      <c r="G16" s="354"/>
      <c r="H16" s="356"/>
      <c r="I16" s="368">
        <f t="shared" si="1"/>
        <v>0</v>
      </c>
      <c r="J16" s="368">
        <f t="shared" si="2"/>
        <v>0</v>
      </c>
      <c r="K16" s="411">
        <f ca="1">J16/SUM('Game Summary'!F18:H18)</f>
        <v>0</v>
      </c>
    </row>
    <row r="17" spans="1:11" ht="13" thickBot="1">
      <c r="A17" s="674" t="s">
        <v>98</v>
      </c>
      <c r="B17" s="675"/>
      <c r="C17" s="675"/>
      <c r="D17" s="307">
        <f t="shared" ref="D17:J17" si="3">SUM(D3:D16)</f>
        <v>11</v>
      </c>
      <c r="E17" s="307">
        <f t="shared" si="3"/>
        <v>27</v>
      </c>
      <c r="F17" s="307">
        <f t="shared" si="3"/>
        <v>38</v>
      </c>
      <c r="G17" s="307">
        <f t="shared" si="3"/>
        <v>5</v>
      </c>
      <c r="H17" s="307">
        <f t="shared" si="3"/>
        <v>0</v>
      </c>
      <c r="I17" s="307">
        <f t="shared" si="3"/>
        <v>5</v>
      </c>
      <c r="J17" s="308">
        <f t="shared" si="3"/>
        <v>45.5</v>
      </c>
      <c r="K17" s="307">
        <f>AVERAGE(K3:K16)</f>
        <v>0.22372250013365672</v>
      </c>
    </row>
    <row r="18" spans="1:11" s="295" customFormat="1">
      <c r="D18" s="49"/>
      <c r="E18" s="49"/>
      <c r="F18" s="49"/>
      <c r="G18" s="49"/>
      <c r="H18" s="49"/>
      <c r="I18" s="49"/>
      <c r="J18" s="49"/>
      <c r="K18" s="49"/>
    </row>
    <row r="19" spans="1:11" ht="13" thickBot="1">
      <c r="A19" s="325" t="s">
        <v>102</v>
      </c>
      <c r="C19" s="669"/>
      <c r="D19" s="669"/>
    </row>
    <row r="20" spans="1:11" ht="26.25" customHeight="1" thickBot="1">
      <c r="A20" s="304" t="s">
        <v>79</v>
      </c>
      <c r="B20" s="301" t="str">
        <f ca="1">('Game Summary'!A24)</f>
        <v>Detriot</v>
      </c>
      <c r="C20" s="305"/>
      <c r="D20" s="313" t="s">
        <v>87</v>
      </c>
      <c r="E20" s="312" t="s">
        <v>83</v>
      </c>
      <c r="F20" s="298" t="s">
        <v>84</v>
      </c>
      <c r="G20" s="298" t="s">
        <v>85</v>
      </c>
      <c r="H20" s="298" t="s">
        <v>0</v>
      </c>
      <c r="I20" s="314" t="s">
        <v>86</v>
      </c>
      <c r="J20" s="324" t="s">
        <v>100</v>
      </c>
      <c r="K20" s="313" t="s">
        <v>88</v>
      </c>
    </row>
    <row r="21" spans="1:11">
      <c r="A21" s="534">
        <v>0.37083333333333335</v>
      </c>
      <c r="B21" s="682" t="str">
        <f ca="1">('Game Summary'!C25)</f>
        <v>Cold Fusion</v>
      </c>
      <c r="C21" s="683"/>
      <c r="D21" s="344"/>
      <c r="E21" s="345"/>
      <c r="F21" s="346"/>
      <c r="G21" s="346"/>
      <c r="H21" s="346">
        <v>3</v>
      </c>
      <c r="I21" s="347">
        <v>1</v>
      </c>
      <c r="J21" s="365">
        <f>SUM(E21:H21)+(I21*1.5)</f>
        <v>4.5</v>
      </c>
      <c r="K21" s="426">
        <f ca="1">J21/SUM('Game Summary'!G25:H25)</f>
        <v>0.21428571428571427</v>
      </c>
    </row>
    <row r="22" spans="1:11">
      <c r="A22" s="306">
        <f ca="1">('Game Summary'!B26)</f>
        <v>5</v>
      </c>
      <c r="B22" s="672" t="str">
        <f ca="1">('Game Summary'!C26)</f>
        <v>Damsel Distresser</v>
      </c>
      <c r="C22" s="673"/>
      <c r="D22" s="349">
        <v>1</v>
      </c>
      <c r="E22" s="350"/>
      <c r="F22" s="351"/>
      <c r="G22" s="351"/>
      <c r="H22" s="351">
        <v>4</v>
      </c>
      <c r="I22" s="352"/>
      <c r="J22" s="366">
        <f t="shared" ref="J22:J34" si="4">SUM(E22:H22)+(I22*1.5)</f>
        <v>4</v>
      </c>
      <c r="K22" s="427">
        <f ca="1">J22/SUM('Game Summary'!G26:H26)</f>
        <v>0.5714285714285714</v>
      </c>
    </row>
    <row r="23" spans="1:11">
      <c r="A23" s="306">
        <f ca="1">('Game Summary'!B27)</f>
        <v>23</v>
      </c>
      <c r="B23" s="672" t="str">
        <f ca="1">('Game Summary'!C27)</f>
        <v>Ima Wrecker</v>
      </c>
      <c r="C23" s="673"/>
      <c r="D23" s="349">
        <v>2</v>
      </c>
      <c r="E23" s="350"/>
      <c r="F23" s="351"/>
      <c r="G23" s="351"/>
      <c r="H23" s="351">
        <v>4</v>
      </c>
      <c r="I23" s="352"/>
      <c r="J23" s="366">
        <f t="shared" si="4"/>
        <v>4</v>
      </c>
      <c r="K23" s="427">
        <f ca="1">J23/SUM('Game Summary'!G27:H27)</f>
        <v>0.44444444444444442</v>
      </c>
    </row>
    <row r="24" spans="1:11">
      <c r="A24" s="306">
        <f ca="1">('Game Summary'!B28)</f>
        <v>31</v>
      </c>
      <c r="B24" s="672" t="str">
        <f ca="1">('Game Summary'!C28)</f>
        <v>Whiskey Soured</v>
      </c>
      <c r="C24" s="673"/>
      <c r="D24" s="349"/>
      <c r="E24" s="350"/>
      <c r="F24" s="351"/>
      <c r="G24" s="351"/>
      <c r="H24" s="351">
        <v>6</v>
      </c>
      <c r="I24" s="352">
        <v>2</v>
      </c>
      <c r="J24" s="366">
        <f t="shared" si="4"/>
        <v>9</v>
      </c>
      <c r="K24" s="427">
        <f ca="1">J24/SUM('Game Summary'!G28:H28)</f>
        <v>0.40909090909090912</v>
      </c>
    </row>
    <row r="25" spans="1:11">
      <c r="A25" s="306">
        <f ca="1">('Game Summary'!B29)</f>
        <v>187</v>
      </c>
      <c r="B25" s="672" t="str">
        <f ca="1">('Game Summary'!C29)</f>
        <v>Lady MacDeath</v>
      </c>
      <c r="C25" s="673"/>
      <c r="D25" s="349"/>
      <c r="E25" s="350">
        <v>1</v>
      </c>
      <c r="F25" s="351">
        <v>1</v>
      </c>
      <c r="G25" s="351"/>
      <c r="H25" s="351">
        <v>6</v>
      </c>
      <c r="I25" s="352"/>
      <c r="J25" s="366">
        <f t="shared" si="4"/>
        <v>8</v>
      </c>
      <c r="K25" s="427">
        <f ca="1">J25/SUM('Game Summary'!G29:H29)</f>
        <v>0.47058823529411764</v>
      </c>
    </row>
    <row r="26" spans="1:11">
      <c r="A26" s="306">
        <f ca="1">('Game Summary'!B30)</f>
        <v>303</v>
      </c>
      <c r="B26" s="672" t="str">
        <f ca="1">('Game Summary'!C30)</f>
        <v>Bruisie Siouxxx</v>
      </c>
      <c r="C26" s="673"/>
      <c r="D26" s="349"/>
      <c r="E26" s="350"/>
      <c r="F26" s="351"/>
      <c r="G26" s="351"/>
      <c r="H26" s="351">
        <v>5</v>
      </c>
      <c r="I26" s="352"/>
      <c r="J26" s="366">
        <f t="shared" si="4"/>
        <v>5</v>
      </c>
      <c r="K26" s="427">
        <f ca="1">J26/SUM('Game Summary'!G30:H30)</f>
        <v>0.33333333333333331</v>
      </c>
    </row>
    <row r="27" spans="1:11">
      <c r="A27" s="306">
        <f ca="1">('Game Summary'!B31)</f>
        <v>313</v>
      </c>
      <c r="B27" s="672" t="str">
        <f ca="1">('Game Summary'!C31)</f>
        <v>Black-Eyed Skeez</v>
      </c>
      <c r="C27" s="673"/>
      <c r="D27" s="349"/>
      <c r="E27" s="350"/>
      <c r="F27" s="351"/>
      <c r="G27" s="351"/>
      <c r="H27" s="351"/>
      <c r="I27" s="352"/>
      <c r="J27" s="366">
        <f t="shared" si="4"/>
        <v>0</v>
      </c>
      <c r="K27" s="427" t="e">
        <f ca="1">J27/SUM('Game Summary'!G31:H31)</f>
        <v>#DIV/0!</v>
      </c>
    </row>
    <row r="28" spans="1:11">
      <c r="A28" s="306">
        <f ca="1">('Game Summary'!B32)</f>
        <v>420</v>
      </c>
      <c r="B28" s="672" t="str">
        <f ca="1">('Game Summary'!C32)</f>
        <v>Wanda Throwdown</v>
      </c>
      <c r="C28" s="673"/>
      <c r="D28" s="349"/>
      <c r="E28" s="350"/>
      <c r="F28" s="351"/>
      <c r="G28" s="351"/>
      <c r="H28" s="351">
        <v>2</v>
      </c>
      <c r="I28" s="352"/>
      <c r="J28" s="366">
        <f t="shared" si="4"/>
        <v>2</v>
      </c>
      <c r="K28" s="427">
        <f ca="1">J28/SUM('Game Summary'!G32:H32)</f>
        <v>0.16666666666666666</v>
      </c>
    </row>
    <row r="29" spans="1:11">
      <c r="A29" s="306">
        <f ca="1">('Game Summary'!B33)</f>
        <v>616</v>
      </c>
      <c r="B29" s="672" t="str">
        <f ca="1">('Game Summary'!C33)</f>
        <v>Dirty Bomb</v>
      </c>
      <c r="C29" s="673"/>
      <c r="D29" s="349"/>
      <c r="E29" s="350"/>
      <c r="F29" s="351"/>
      <c r="G29" s="351"/>
      <c r="H29" s="351">
        <v>1</v>
      </c>
      <c r="I29" s="352"/>
      <c r="J29" s="366">
        <f t="shared" si="4"/>
        <v>1</v>
      </c>
      <c r="K29" s="427">
        <f ca="1">J29/SUM('Game Summary'!G33:H33)</f>
        <v>0.1</v>
      </c>
    </row>
    <row r="30" spans="1:11">
      <c r="A30" s="306">
        <f ca="1">('Game Summary'!B34)</f>
        <v>1337</v>
      </c>
      <c r="B30" s="672" t="str">
        <f ca="1">('Game Summary'!C34)</f>
        <v>Riot Nrrd</v>
      </c>
      <c r="C30" s="673"/>
      <c r="D30" s="349"/>
      <c r="E30" s="350"/>
      <c r="F30" s="351"/>
      <c r="G30" s="351"/>
      <c r="H30" s="351">
        <v>2</v>
      </c>
      <c r="I30" s="352">
        <v>1</v>
      </c>
      <c r="J30" s="366">
        <f t="shared" si="4"/>
        <v>3.5</v>
      </c>
      <c r="K30" s="427">
        <f ca="1">J30/SUM('Game Summary'!G34:H34)</f>
        <v>0.5</v>
      </c>
    </row>
    <row r="31" spans="1:11">
      <c r="A31" s="306">
        <f ca="1">('Game Summary'!B35)</f>
        <v>39671</v>
      </c>
      <c r="B31" s="672" t="str">
        <f ca="1">('Game Summary'!C35)</f>
        <v>Cannibal Queen</v>
      </c>
      <c r="C31" s="673"/>
      <c r="D31" s="349"/>
      <c r="E31" s="350"/>
      <c r="F31" s="351"/>
      <c r="G31" s="351"/>
      <c r="H31" s="351"/>
      <c r="I31" s="352"/>
      <c r="J31" s="366">
        <f t="shared" si="4"/>
        <v>0</v>
      </c>
      <c r="K31" s="427" t="e">
        <f ca="1">J31/SUM('Game Summary'!G35:H35)</f>
        <v>#DIV/0!</v>
      </c>
    </row>
    <row r="32" spans="1:11">
      <c r="A32" s="306" t="str">
        <f ca="1">('Game Summary'!B36)</f>
        <v>2 fiddy</v>
      </c>
      <c r="B32" s="672" t="str">
        <f ca="1">('Game Summary'!C36)</f>
        <v>Ypsi Dazey</v>
      </c>
      <c r="C32" s="673"/>
      <c r="D32" s="349"/>
      <c r="E32" s="350"/>
      <c r="F32" s="351"/>
      <c r="G32" s="351"/>
      <c r="H32" s="351">
        <v>8</v>
      </c>
      <c r="I32" s="352"/>
      <c r="J32" s="366">
        <f t="shared" si="4"/>
        <v>8</v>
      </c>
      <c r="K32" s="427">
        <f ca="1">J32/SUM('Game Summary'!G36:H36)</f>
        <v>0.4</v>
      </c>
    </row>
    <row r="33" spans="1:11">
      <c r="A33" s="535" t="s">
        <v>131</v>
      </c>
      <c r="B33" s="672" t="str">
        <f ca="1">('Game Summary'!C37)</f>
        <v>Seoul Slayer</v>
      </c>
      <c r="C33" s="673"/>
      <c r="D33" s="349"/>
      <c r="E33" s="350"/>
      <c r="F33" s="351"/>
      <c r="G33" s="351"/>
      <c r="H33" s="351"/>
      <c r="I33" s="352"/>
      <c r="J33" s="366">
        <f t="shared" si="4"/>
        <v>0</v>
      </c>
      <c r="K33" s="427" t="e">
        <f ca="1">J33/SUM('Game Summary'!G37:H37)</f>
        <v>#DIV/0!</v>
      </c>
    </row>
    <row r="34" spans="1:11" ht="13" thickBot="1">
      <c r="A34" s="309" t="str">
        <f ca="1">('Game Summary'!B38)</f>
        <v>NO2</v>
      </c>
      <c r="B34" s="676" t="str">
        <f ca="1">('Game Summary'!C38)</f>
        <v>Cool Whip</v>
      </c>
      <c r="C34" s="677"/>
      <c r="D34" s="353"/>
      <c r="E34" s="354"/>
      <c r="F34" s="355"/>
      <c r="G34" s="355"/>
      <c r="H34" s="355">
        <v>2</v>
      </c>
      <c r="I34" s="356"/>
      <c r="J34" s="425">
        <f t="shared" si="4"/>
        <v>2</v>
      </c>
      <c r="K34" s="428">
        <f ca="1">J34/SUM('Game Summary'!G38:H38)</f>
        <v>0.13333333333333333</v>
      </c>
    </row>
    <row r="35" spans="1:11" s="49" customFormat="1" ht="13" thickBot="1">
      <c r="A35" s="667" t="s">
        <v>98</v>
      </c>
      <c r="B35" s="668"/>
      <c r="C35" s="668"/>
      <c r="D35" s="317">
        <f t="shared" ref="D35:J35" si="5">SUM(D21:D34)</f>
        <v>3</v>
      </c>
      <c r="E35" s="316">
        <f t="shared" si="5"/>
        <v>1</v>
      </c>
      <c r="F35" s="310">
        <f t="shared" si="5"/>
        <v>1</v>
      </c>
      <c r="G35" s="310">
        <f t="shared" si="5"/>
        <v>0</v>
      </c>
      <c r="H35" s="310">
        <f t="shared" si="5"/>
        <v>43</v>
      </c>
      <c r="I35" s="310">
        <f t="shared" si="5"/>
        <v>4</v>
      </c>
      <c r="J35" s="311">
        <f t="shared" si="5"/>
        <v>51</v>
      </c>
      <c r="K35" s="311"/>
    </row>
  </sheetData>
  <mergeCells count="33">
    <mergeCell ref="B32:C32"/>
    <mergeCell ref="B11:C11"/>
    <mergeCell ref="B25:C25"/>
    <mergeCell ref="B15:C15"/>
    <mergeCell ref="B16:C16"/>
    <mergeCell ref="B21:C21"/>
    <mergeCell ref="B28:C28"/>
    <mergeCell ref="A35:C35"/>
    <mergeCell ref="C19:D19"/>
    <mergeCell ref="B24:C24"/>
    <mergeCell ref="B34:C34"/>
    <mergeCell ref="B29:C29"/>
    <mergeCell ref="B30:C30"/>
    <mergeCell ref="B31:C31"/>
    <mergeCell ref="B33:C33"/>
    <mergeCell ref="B26:C26"/>
    <mergeCell ref="B27:C27"/>
    <mergeCell ref="C1:D1"/>
    <mergeCell ref="B2:C2"/>
    <mergeCell ref="B22:C22"/>
    <mergeCell ref="B23:C23"/>
    <mergeCell ref="A17:C17"/>
    <mergeCell ref="B12:C12"/>
    <mergeCell ref="B13:C13"/>
    <mergeCell ref="B9:C9"/>
    <mergeCell ref="B10:C10"/>
    <mergeCell ref="B4:C4"/>
    <mergeCell ref="B3:C3"/>
    <mergeCell ref="B14:C14"/>
    <mergeCell ref="B8:C8"/>
    <mergeCell ref="B5:C5"/>
    <mergeCell ref="B6:C6"/>
    <mergeCell ref="B7:C7"/>
  </mergeCells>
  <phoneticPr fontId="55" type="noConversion"/>
  <pageMargins left="0.75" right="0.75" top="1" bottom="1" header="0.5" footer="0.5"/>
  <headerFooter>
    <oddFooter>&amp;CPeriod 2</oddFooter>
  </headerFooter>
  <rowBreaks count="1" manualBreakCount="1">
    <brk id="18" max="10" man="1"/>
  </rowBreak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30</vt:i4>
      </vt:variant>
    </vt:vector>
  </HeadingPairs>
  <TitlesOfParts>
    <vt:vector size="30" baseType="lpstr">
      <vt:lpstr>Game Summary</vt:lpstr>
      <vt:lpstr>Period 1</vt:lpstr>
      <vt:lpstr>Period 2</vt:lpstr>
      <vt:lpstr>Period 3</vt:lpstr>
      <vt:lpstr>OT</vt:lpstr>
      <vt:lpstr>Penalties</vt:lpstr>
      <vt:lpstr>Stats Summary</vt:lpstr>
      <vt:lpstr>Away Jam Stats P.1</vt:lpstr>
      <vt:lpstr>Away Jam Stats P.2</vt:lpstr>
      <vt:lpstr>Away Jam Stats P.3</vt:lpstr>
      <vt:lpstr>Away Jam Stats OT</vt:lpstr>
      <vt:lpstr>Home Jam Stats P.1</vt:lpstr>
      <vt:lpstr>Home Jam Stats P.2</vt:lpstr>
      <vt:lpstr>Home Jam Stats P.3</vt:lpstr>
      <vt:lpstr>Home Jam Stats OT</vt:lpstr>
      <vt:lpstr>Game Summary</vt:lpstr>
      <vt:lpstr>Period 1</vt:lpstr>
      <vt:lpstr>Period 2</vt:lpstr>
      <vt:lpstr>Period 3</vt:lpstr>
      <vt:lpstr>OT</vt:lpstr>
      <vt:lpstr>Penalties</vt:lpstr>
      <vt:lpstr>Stats Summary</vt:lpstr>
      <vt:lpstr>Away Jam Stats P.1</vt:lpstr>
      <vt:lpstr>Away Jam Stats P.2</vt:lpstr>
      <vt:lpstr>Away Jam Stats P.3</vt:lpstr>
      <vt:lpstr>Away Jam Stats OT</vt:lpstr>
      <vt:lpstr>Home Jam Stats P.1</vt:lpstr>
      <vt:lpstr>Home Jam Stats P.2</vt:lpstr>
      <vt:lpstr>Home Jam Stats P.3</vt:lpstr>
      <vt:lpstr>Home Jam Stats OT</vt:lpstr>
    </vt:vector>
  </TitlesOfParts>
  <Manager>Dahmernatrix</Manager>
  <Company>Women's Flat Track Derby Association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WFTDA Standardized Statistics Calculator (WMD)</dc:title>
  <dc:subject>Roller Derby game statistics w/offense and defense</dc:subject>
  <dc:creator>Michela Dai Zovi/Adam E. Kenyon</dc:creator>
  <dc:description>This program designed for the WFTDA and its member leagues. Please do not use or alter without permission. (Sorry Dahmer!)</dc:description>
  <cp:lastModifiedBy>Office 2008 Converter</cp:lastModifiedBy>
  <cp:lastPrinted>2008-08-15T20:15:41Z</cp:lastPrinted>
  <dcterms:created xsi:type="dcterms:W3CDTF">2005-10-26T19:32:49Z</dcterms:created>
  <dcterms:modified xsi:type="dcterms:W3CDTF">2013-05-23T00:58:58Z</dcterms:modified>
</cp:coreProperties>
</file>