
<file path=[Content_Types].xml><?xml version="1.0" encoding="utf-8"?>
<Types xmlns="http://schemas.openxmlformats.org/package/2006/content-types">
  <Override PartName="/xl/worksheets/sheet7.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9.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worksheets/sheet10.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4.xml" ContentType="application/vnd.openxmlformats-officedocument.spreadsheetml.worksheet+xml"/>
  <Default Extension="xml" ContentType="application/xml"/>
  <Override PartName="/xl/worksheets/sheet6.xml" ContentType="application/vnd.openxmlformats-officedocument.spreadsheetml.worksheet+xml"/>
  <Override PartName="/xl/worksheets/sheet14.xml" ContentType="application/vnd.openxmlformats-officedocument.spreadsheetml.worksheet+xml"/>
  <Override PartName="/xl/workbook.xml" ContentType="application/vnd.openxmlformats-officedocument.spreadsheetml.sheet.main+xml"/>
  <Override PartName="/xl/comments1.xml" ContentType="application/vnd.openxmlformats-officedocument.spreadsheetml.comments+xml"/>
  <Override PartName="/xl/worksheets/sheet1.xml" ContentType="application/vnd.openxmlformats-officedocument.spreadsheetml.worksheet+xml"/>
  <Override PartName="/xl/worksheets/sheet8.xml" ContentType="application/vnd.openxmlformats-officedocument.spreadsheetml.worksheet+xml"/>
  <Override PartName="/xl/worksheets/sheet16.xml" ContentType="application/vnd.openxmlformats-officedocument.spreadsheetml.worksheet+xml"/>
  <Override PartName="/xl/calcChain.xml" ContentType="application/vnd.openxmlformats-officedocument.spreadsheetml.calcChain+xml"/>
  <Override PartName="/xl/styles.xml" ContentType="application/vnd.openxmlformats-officedocument.spreadsheetml.styles+xml"/>
  <Override PartName="/docProps/app.xml" ContentType="application/vnd.openxmlformats-officedocument.extended-properties+xml"/>
  <Override PartName="/xl/worksheets/sheet3.xml" ContentType="application/vnd.openxmlformats-officedocument.spreadsheetml.worksheet+xml"/>
  <Override PartName="/xl/worksheets/sheet11.xml" ContentType="application/vnd.openxmlformats-officedocument.spreadsheetml.worksheet+xml"/>
  <Default Extension="vml" ContentType="application/vnd.openxmlformats-officedocument.vmlDrawing"/>
  <Default Extension="rels" ContentType="application/vnd.openxmlformats-package.relationships+xml"/>
  <Override PartName="/xl/worksheets/sheet13.xml" ContentType="application/vnd.openxmlformats-officedocument.spreadsheetml.worksheet+xml"/>
  <Override PartName="/xl/worksheets/sheet5.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codeName="ThisWorkbook" autoCompressPictures="0"/>
  <bookViews>
    <workbookView xWindow="160" yWindow="60" windowWidth="25000" windowHeight="17300" tabRatio="828"/>
  </bookViews>
  <sheets>
    <sheet name="Game Summary" sheetId="7" r:id="rId1"/>
    <sheet name="Stats Summary" sheetId="24" r:id="rId2"/>
    <sheet name="Period 1" sheetId="6" r:id="rId3"/>
    <sheet name="Period 2" sheetId="13" r:id="rId4"/>
    <sheet name="Penalties P.1" sheetId="17" r:id="rId5"/>
    <sheet name="Penalties P.2" sheetId="27" r:id="rId6"/>
    <sheet name="Away Jam Stats P.1" sheetId="19" r:id="rId7"/>
    <sheet name="Away Jam Stats P.2" sheetId="21" r:id="rId8"/>
    <sheet name="Home Jam Stats P.1" sheetId="20" r:id="rId9"/>
    <sheet name="Home Jam Stats P.2" sheetId="23" r:id="rId10"/>
    <sheet name="Print - Line Up H (2)" sheetId="38" r:id="rId11"/>
    <sheet name="Print - Line Up A (2)" sheetId="36" r:id="rId12"/>
    <sheet name="Print - Pk Sts Hm (40)" sheetId="34" r:id="rId13"/>
    <sheet name="Print - Pk Sts Aw (40)" sheetId="33" r:id="rId14"/>
    <sheet name="Print - Penalties (4)" sheetId="32" r:id="rId15"/>
    <sheet name="Print - Score (4)" sheetId="35" r:id="rId16"/>
    <sheet name="Penalty Box Tracker (2)" sheetId="39" r:id="rId17"/>
  </sheets>
  <definedNames>
    <definedName name="_xlnm.Print_Area" localSheetId="6">'Away Jam Stats P.1'!$A$1:$K$35</definedName>
    <definedName name="_xlnm.Print_Area" localSheetId="7">'Away Jam Stats P.2'!$A$1:$K$35</definedName>
    <definedName name="_xlnm.Print_Area" localSheetId="0">'Game Summary'!$A$1:$W$44</definedName>
    <definedName name="_xlnm.Print_Area" localSheetId="8">'Home Jam Stats P.1'!$A$1:$K$35</definedName>
    <definedName name="_xlnm.Print_Area" localSheetId="9">'Home Jam Stats P.2'!$A$1:$K$35</definedName>
    <definedName name="_xlnm.Print_Area" localSheetId="4">'Penalties P.1'!$A$1:$AM$36</definedName>
    <definedName name="_xlnm.Print_Area" localSheetId="5">'Penalties P.2'!$A$1:$AN$36</definedName>
    <definedName name="_xlnm.Print_Area" localSheetId="2">'Period 1'!$A$1:$AC$40</definedName>
    <definedName name="_xlnm.Print_Area" localSheetId="3">'Period 2'!$A$1:$AC$40</definedName>
    <definedName name="_xlnm.Print_Area" localSheetId="1">'Stats Summary'!$A$1:$X$39</definedName>
    <definedName name="_xlnm.Print_Titles" localSheetId="16">'Penalty Box Tracker (2)'!$1:$6</definedName>
    <definedName name="_xlnm.Print_Titles" localSheetId="11">'Print - Line Up A (2)'!$A:$B</definedName>
    <definedName name="_xlnm.Print_Titles" localSheetId="10">'Print - Line Up H (2)'!$A:$B</definedName>
    <definedName name="_xlnm.Print_Titles" localSheetId="14">'Print - Penalties (4)'!$1:$4</definedName>
    <definedName name="_xlnm.Print_Titles" localSheetId="15">'Print - Score (4)'!$1:$7</definedName>
  </definedNames>
  <calcPr calcId="110304" concurrentCalc="0"/>
  <extLst>
    <ext xmlns:mx="http://schemas.microsoft.com/office/mac/excel/2008/main" uri="http://schemas.microsoft.com/office/mac/excel/2008/main">
      <mx:ArchID Flags="0"/>
    </ext>
  </extLst>
</workbook>
</file>

<file path=xl/calcChain.xml><?xml version="1.0" encoding="utf-8"?>
<calcChain xmlns="http://schemas.openxmlformats.org/spreadsheetml/2006/main">
  <c r="J34" i="19"/>
  <c r="J33"/>
  <c r="J32"/>
  <c r="J31"/>
  <c r="J30"/>
  <c r="J29"/>
  <c r="J28"/>
  <c r="J27"/>
  <c r="J26"/>
  <c r="J25"/>
  <c r="J24"/>
  <c r="J23"/>
  <c r="J22"/>
  <c r="J21"/>
  <c r="B2"/>
  <c r="A3"/>
  <c r="B3"/>
  <c r="F3"/>
  <c r="I3"/>
  <c r="J3"/>
  <c r="A4"/>
  <c r="B4"/>
  <c r="F4"/>
  <c r="I4"/>
  <c r="J4"/>
  <c r="A5"/>
  <c r="B5"/>
  <c r="F5"/>
  <c r="I5"/>
  <c r="J5"/>
  <c r="A6"/>
  <c r="B6"/>
  <c r="F6"/>
  <c r="I6"/>
  <c r="J6"/>
  <c r="A7"/>
  <c r="B7"/>
  <c r="F7"/>
  <c r="I7"/>
  <c r="J7"/>
  <c r="A8"/>
  <c r="B8"/>
  <c r="F8"/>
  <c r="I8"/>
  <c r="J8"/>
  <c r="A9"/>
  <c r="B9"/>
  <c r="F9"/>
  <c r="I9"/>
  <c r="J9"/>
  <c r="A10"/>
  <c r="B10"/>
  <c r="F10"/>
  <c r="I10"/>
  <c r="J10"/>
  <c r="A11"/>
  <c r="B11"/>
  <c r="F11"/>
  <c r="I11"/>
  <c r="J11"/>
  <c r="A12"/>
  <c r="B12"/>
  <c r="F12"/>
  <c r="I12"/>
  <c r="J12"/>
  <c r="A13"/>
  <c r="B13"/>
  <c r="F13"/>
  <c r="I13"/>
  <c r="J13"/>
  <c r="A14"/>
  <c r="B14"/>
  <c r="F14"/>
  <c r="I14"/>
  <c r="J14"/>
  <c r="A15"/>
  <c r="B15"/>
  <c r="F15"/>
  <c r="I15"/>
  <c r="J15"/>
  <c r="A16"/>
  <c r="B16"/>
  <c r="F16"/>
  <c r="I16"/>
  <c r="J16"/>
  <c r="D17"/>
  <c r="E17"/>
  <c r="G17"/>
  <c r="H17"/>
  <c r="B20"/>
  <c r="A21"/>
  <c r="B21"/>
  <c r="A22"/>
  <c r="B22"/>
  <c r="A23"/>
  <c r="B23"/>
  <c r="A24"/>
  <c r="B24"/>
  <c r="A25"/>
  <c r="B25"/>
  <c r="A26"/>
  <c r="B26"/>
  <c r="A27"/>
  <c r="B27"/>
  <c r="A28"/>
  <c r="B28"/>
  <c r="A29"/>
  <c r="B29"/>
  <c r="A30"/>
  <c r="B30"/>
  <c r="A31"/>
  <c r="B31"/>
  <c r="A32"/>
  <c r="B32"/>
  <c r="A33"/>
  <c r="B33"/>
  <c r="A34"/>
  <c r="B34"/>
  <c r="D35"/>
  <c r="E35"/>
  <c r="F35"/>
  <c r="G35"/>
  <c r="H35"/>
  <c r="I35"/>
  <c r="J35"/>
  <c r="I17"/>
  <c r="J17"/>
  <c r="F17"/>
  <c r="K22"/>
  <c r="K23"/>
  <c r="K24"/>
  <c r="K25"/>
  <c r="K26"/>
  <c r="K27"/>
  <c r="K28"/>
  <c r="K29"/>
  <c r="K30"/>
  <c r="K31"/>
  <c r="K32"/>
  <c r="K33"/>
  <c r="K34"/>
  <c r="K21"/>
  <c r="K35"/>
  <c r="K4"/>
  <c r="K5"/>
  <c r="K6"/>
  <c r="K7"/>
  <c r="K8"/>
  <c r="K9"/>
  <c r="K10"/>
  <c r="K11"/>
  <c r="K12"/>
  <c r="K13"/>
  <c r="K14"/>
  <c r="K15"/>
  <c r="K16"/>
  <c r="K3"/>
  <c r="K17"/>
  <c r="J34" i="21"/>
  <c r="J33"/>
  <c r="J32"/>
  <c r="J31"/>
  <c r="J30"/>
  <c r="J29"/>
  <c r="J28"/>
  <c r="J27"/>
  <c r="J26"/>
  <c r="J25"/>
  <c r="J24"/>
  <c r="J23"/>
  <c r="J22"/>
  <c r="J21"/>
  <c r="B2"/>
  <c r="A3"/>
  <c r="B3"/>
  <c r="F3"/>
  <c r="I3"/>
  <c r="J3"/>
  <c r="A4"/>
  <c r="B4"/>
  <c r="F4"/>
  <c r="I4"/>
  <c r="J4"/>
  <c r="A5"/>
  <c r="B5"/>
  <c r="F5"/>
  <c r="I5"/>
  <c r="J5"/>
  <c r="A6"/>
  <c r="B6"/>
  <c r="F6"/>
  <c r="I6"/>
  <c r="J6"/>
  <c r="A7"/>
  <c r="B7"/>
  <c r="F7"/>
  <c r="I7"/>
  <c r="J7"/>
  <c r="A8"/>
  <c r="B8"/>
  <c r="F8"/>
  <c r="I8"/>
  <c r="J8"/>
  <c r="A9"/>
  <c r="B9"/>
  <c r="F9"/>
  <c r="I9"/>
  <c r="J9"/>
  <c r="A10"/>
  <c r="B10"/>
  <c r="F10"/>
  <c r="I10"/>
  <c r="J10"/>
  <c r="A11"/>
  <c r="B11"/>
  <c r="F11"/>
  <c r="I11"/>
  <c r="J11"/>
  <c r="A12"/>
  <c r="B12"/>
  <c r="F12"/>
  <c r="I12"/>
  <c r="J12"/>
  <c r="A13"/>
  <c r="B13"/>
  <c r="F13"/>
  <c r="I13"/>
  <c r="J13"/>
  <c r="A14"/>
  <c r="B14"/>
  <c r="F14"/>
  <c r="I14"/>
  <c r="J14"/>
  <c r="A15"/>
  <c r="B15"/>
  <c r="F15"/>
  <c r="I15"/>
  <c r="J15"/>
  <c r="A16"/>
  <c r="B16"/>
  <c r="F16"/>
  <c r="I16"/>
  <c r="J16"/>
  <c r="D17"/>
  <c r="E17"/>
  <c r="G17"/>
  <c r="H17"/>
  <c r="B20"/>
  <c r="A21"/>
  <c r="B21"/>
  <c r="A22"/>
  <c r="B22"/>
  <c r="A23"/>
  <c r="B23"/>
  <c r="A24"/>
  <c r="B24"/>
  <c r="A25"/>
  <c r="B25"/>
  <c r="A26"/>
  <c r="B26"/>
  <c r="A27"/>
  <c r="B27"/>
  <c r="A28"/>
  <c r="B28"/>
  <c r="A29"/>
  <c r="B29"/>
  <c r="A30"/>
  <c r="B30"/>
  <c r="A31"/>
  <c r="B31"/>
  <c r="A32"/>
  <c r="B32"/>
  <c r="A33"/>
  <c r="B33"/>
  <c r="A34"/>
  <c r="B34"/>
  <c r="D35"/>
  <c r="E35"/>
  <c r="F35"/>
  <c r="G35"/>
  <c r="H35"/>
  <c r="I35"/>
  <c r="I17"/>
  <c r="J35"/>
  <c r="J17"/>
  <c r="F17"/>
  <c r="K29"/>
  <c r="K25"/>
  <c r="K23"/>
  <c r="K33"/>
  <c r="K27"/>
  <c r="K26"/>
  <c r="K21"/>
  <c r="K32"/>
  <c r="K31"/>
  <c r="K28"/>
  <c r="K24"/>
  <c r="K30"/>
  <c r="K34"/>
  <c r="K22"/>
  <c r="K4"/>
  <c r="K5"/>
  <c r="K6"/>
  <c r="K7"/>
  <c r="K8"/>
  <c r="K9"/>
  <c r="K10"/>
  <c r="K11"/>
  <c r="K12"/>
  <c r="K13"/>
  <c r="K14"/>
  <c r="K15"/>
  <c r="K16"/>
  <c r="K3"/>
  <c r="K17"/>
  <c r="F25" i="7"/>
  <c r="F26"/>
  <c r="F27"/>
  <c r="F28"/>
  <c r="F29"/>
  <c r="F30"/>
  <c r="F31"/>
  <c r="F32"/>
  <c r="F33"/>
  <c r="F34"/>
  <c r="F35"/>
  <c r="F36"/>
  <c r="F37"/>
  <c r="F38"/>
  <c r="G26"/>
  <c r="H26"/>
  <c r="G27"/>
  <c r="H27"/>
  <c r="G28"/>
  <c r="H28"/>
  <c r="G29"/>
  <c r="H29"/>
  <c r="G30"/>
  <c r="H30"/>
  <c r="G31"/>
  <c r="H31"/>
  <c r="G32"/>
  <c r="H32"/>
  <c r="G33"/>
  <c r="H33"/>
  <c r="G34"/>
  <c r="H34"/>
  <c r="G35"/>
  <c r="H35"/>
  <c r="G36"/>
  <c r="H36"/>
  <c r="G37"/>
  <c r="H37"/>
  <c r="G38"/>
  <c r="H38"/>
  <c r="G25"/>
  <c r="H25"/>
  <c r="F6"/>
  <c r="G6"/>
  <c r="H6"/>
  <c r="F7"/>
  <c r="G7"/>
  <c r="H7"/>
  <c r="F8"/>
  <c r="G8"/>
  <c r="H8"/>
  <c r="F9"/>
  <c r="G9"/>
  <c r="H9"/>
  <c r="F10"/>
  <c r="G10"/>
  <c r="H10"/>
  <c r="F11"/>
  <c r="G11"/>
  <c r="H11"/>
  <c r="F12"/>
  <c r="G12"/>
  <c r="H12"/>
  <c r="F13"/>
  <c r="G13"/>
  <c r="H13"/>
  <c r="F14"/>
  <c r="G14"/>
  <c r="H14"/>
  <c r="F15"/>
  <c r="G15"/>
  <c r="H15"/>
  <c r="F16"/>
  <c r="G16"/>
  <c r="H16"/>
  <c r="F17"/>
  <c r="G17"/>
  <c r="H17"/>
  <c r="F18"/>
  <c r="G18"/>
  <c r="H18"/>
  <c r="F5"/>
  <c r="G5"/>
  <c r="H5"/>
  <c r="L38"/>
  <c r="Q38"/>
  <c r="Q37"/>
  <c r="Q36"/>
  <c r="Q35"/>
  <c r="Q34"/>
  <c r="Q33"/>
  <c r="Q32"/>
  <c r="Q31"/>
  <c r="Q30"/>
  <c r="Q29"/>
  <c r="Q28"/>
  <c r="Q27"/>
  <c r="Q26"/>
  <c r="Q25"/>
  <c r="P38"/>
  <c r="P37"/>
  <c r="P36"/>
  <c r="P35"/>
  <c r="P34"/>
  <c r="P33"/>
  <c r="P32"/>
  <c r="P31"/>
  <c r="P30"/>
  <c r="P29"/>
  <c r="P28"/>
  <c r="P27"/>
  <c r="P26"/>
  <c r="P25"/>
  <c r="N38"/>
  <c r="N37"/>
  <c r="N36"/>
  <c r="N35"/>
  <c r="N34"/>
  <c r="N33"/>
  <c r="N32"/>
  <c r="N31"/>
  <c r="N30"/>
  <c r="N29"/>
  <c r="N28"/>
  <c r="N27"/>
  <c r="N26"/>
  <c r="N25"/>
  <c r="L37"/>
  <c r="L36"/>
  <c r="L35"/>
  <c r="L34"/>
  <c r="L33"/>
  <c r="L32"/>
  <c r="L31"/>
  <c r="L30"/>
  <c r="L29"/>
  <c r="L28"/>
  <c r="L27"/>
  <c r="L26"/>
  <c r="L25"/>
  <c r="J38"/>
  <c r="J37"/>
  <c r="J36"/>
  <c r="J35"/>
  <c r="J34"/>
  <c r="J33"/>
  <c r="J32"/>
  <c r="J31"/>
  <c r="J30"/>
  <c r="J29"/>
  <c r="J28"/>
  <c r="J27"/>
  <c r="J26"/>
  <c r="J25"/>
  <c r="B39"/>
  <c r="B19"/>
  <c r="J18"/>
  <c r="J17"/>
  <c r="J16"/>
  <c r="J15"/>
  <c r="J14"/>
  <c r="J13"/>
  <c r="J12"/>
  <c r="J11"/>
  <c r="J10"/>
  <c r="J9"/>
  <c r="J8"/>
  <c r="J7"/>
  <c r="J6"/>
  <c r="J5"/>
  <c r="L18"/>
  <c r="L17"/>
  <c r="L16"/>
  <c r="L15"/>
  <c r="L14"/>
  <c r="L13"/>
  <c r="L12"/>
  <c r="L11"/>
  <c r="L10"/>
  <c r="L9"/>
  <c r="L8"/>
  <c r="L7"/>
  <c r="L6"/>
  <c r="L5"/>
  <c r="N18"/>
  <c r="N17"/>
  <c r="N16"/>
  <c r="N15"/>
  <c r="N14"/>
  <c r="N13"/>
  <c r="N12"/>
  <c r="N11"/>
  <c r="N10"/>
  <c r="N9"/>
  <c r="N8"/>
  <c r="N7"/>
  <c r="N6"/>
  <c r="N5"/>
  <c r="P18"/>
  <c r="P17"/>
  <c r="P16"/>
  <c r="P15"/>
  <c r="P14"/>
  <c r="P13"/>
  <c r="P12"/>
  <c r="P11"/>
  <c r="P10"/>
  <c r="P9"/>
  <c r="P8"/>
  <c r="P7"/>
  <c r="P6"/>
  <c r="P5"/>
  <c r="Q18"/>
  <c r="Q17"/>
  <c r="Q16"/>
  <c r="Q15"/>
  <c r="Q14"/>
  <c r="Q13"/>
  <c r="Q12"/>
  <c r="Q11"/>
  <c r="Q10"/>
  <c r="Q9"/>
  <c r="Q8"/>
  <c r="Q7"/>
  <c r="Q6"/>
  <c r="Q5"/>
  <c r="W18"/>
  <c r="W17"/>
  <c r="W16"/>
  <c r="W15"/>
  <c r="W14"/>
  <c r="W13"/>
  <c r="W12"/>
  <c r="W11"/>
  <c r="W10"/>
  <c r="W9"/>
  <c r="W8"/>
  <c r="W7"/>
  <c r="W6"/>
  <c r="W5"/>
  <c r="V18"/>
  <c r="V17"/>
  <c r="V16"/>
  <c r="V15"/>
  <c r="V14"/>
  <c r="V13"/>
  <c r="V12"/>
  <c r="V11"/>
  <c r="V10"/>
  <c r="V9"/>
  <c r="V8"/>
  <c r="V7"/>
  <c r="V6"/>
  <c r="V5"/>
  <c r="W38"/>
  <c r="W37"/>
  <c r="W36"/>
  <c r="W35"/>
  <c r="W34"/>
  <c r="W33"/>
  <c r="W32"/>
  <c r="W31"/>
  <c r="W30"/>
  <c r="W29"/>
  <c r="W28"/>
  <c r="W27"/>
  <c r="W26"/>
  <c r="W25"/>
  <c r="V38"/>
  <c r="V37"/>
  <c r="V36"/>
  <c r="V35"/>
  <c r="V34"/>
  <c r="V33"/>
  <c r="V32"/>
  <c r="V31"/>
  <c r="V30"/>
  <c r="V29"/>
  <c r="V28"/>
  <c r="V27"/>
  <c r="V26"/>
  <c r="V25"/>
  <c r="L19"/>
  <c r="J39"/>
  <c r="K39"/>
  <c r="I30"/>
  <c r="K37"/>
  <c r="K38"/>
  <c r="M38"/>
  <c r="K36"/>
  <c r="M36"/>
  <c r="K34"/>
  <c r="M34"/>
  <c r="K32"/>
  <c r="M32"/>
  <c r="K30"/>
  <c r="K28"/>
  <c r="K31"/>
  <c r="M31"/>
  <c r="M27"/>
  <c r="K27"/>
  <c r="K35"/>
  <c r="K26"/>
  <c r="K25"/>
  <c r="K33"/>
  <c r="H39"/>
  <c r="F39"/>
  <c r="K29"/>
  <c r="G39"/>
  <c r="M28"/>
  <c r="M37"/>
  <c r="M30"/>
  <c r="O31"/>
  <c r="U31"/>
  <c r="O29"/>
  <c r="U29"/>
  <c r="M35"/>
  <c r="M33"/>
  <c r="M26"/>
  <c r="M25"/>
  <c r="M29"/>
  <c r="O28"/>
  <c r="U28"/>
  <c r="O30"/>
  <c r="U30"/>
  <c r="O32"/>
  <c r="U32"/>
  <c r="O34"/>
  <c r="U34"/>
  <c r="O36"/>
  <c r="U36"/>
  <c r="O27"/>
  <c r="U27"/>
  <c r="O37"/>
  <c r="U37"/>
  <c r="O38"/>
  <c r="U38"/>
  <c r="O35"/>
  <c r="U35"/>
  <c r="O25"/>
  <c r="U25"/>
  <c r="O33"/>
  <c r="U33"/>
  <c r="O26"/>
  <c r="U26"/>
  <c r="I26"/>
  <c r="I32"/>
  <c r="I35"/>
  <c r="I37"/>
  <c r="I27"/>
  <c r="I28"/>
  <c r="I34"/>
  <c r="I36"/>
  <c r="I25"/>
  <c r="I31"/>
  <c r="I38"/>
  <c r="I33"/>
  <c r="I29"/>
  <c r="L39"/>
  <c r="AA27"/>
  <c r="AA37"/>
  <c r="AA31"/>
  <c r="AA30"/>
  <c r="AA25"/>
  <c r="AA36"/>
  <c r="AA35"/>
  <c r="AA32"/>
  <c r="AA28"/>
  <c r="AA34"/>
  <c r="AA33"/>
  <c r="AA29"/>
  <c r="AA38"/>
  <c r="M39"/>
  <c r="AA26"/>
  <c r="Z29"/>
  <c r="AB29"/>
  <c r="S29"/>
  <c r="R29"/>
  <c r="T29"/>
  <c r="Z31"/>
  <c r="AB31"/>
  <c r="S31"/>
  <c r="R31"/>
  <c r="T31"/>
  <c r="Z26"/>
  <c r="AB26"/>
  <c r="S26"/>
  <c r="R26"/>
  <c r="T26"/>
  <c r="Z38"/>
  <c r="AB38"/>
  <c r="S38"/>
  <c r="R38"/>
  <c r="T38"/>
  <c r="Z33"/>
  <c r="AB33"/>
  <c r="S33"/>
  <c r="R33"/>
  <c r="T33"/>
  <c r="Z34"/>
  <c r="AB34"/>
  <c r="S34"/>
  <c r="R34"/>
  <c r="T34"/>
  <c r="Z28"/>
  <c r="AB28"/>
  <c r="S28"/>
  <c r="R28"/>
  <c r="T28"/>
  <c r="Z32"/>
  <c r="AB32"/>
  <c r="S32"/>
  <c r="R32"/>
  <c r="T32"/>
  <c r="Z35"/>
  <c r="AB35"/>
  <c r="S35"/>
  <c r="R35"/>
  <c r="T35"/>
  <c r="Z36"/>
  <c r="AB36"/>
  <c r="S36"/>
  <c r="R36"/>
  <c r="T36"/>
  <c r="Z25"/>
  <c r="AB25"/>
  <c r="S25"/>
  <c r="R25"/>
  <c r="T25"/>
  <c r="Z30"/>
  <c r="AB30"/>
  <c r="S30"/>
  <c r="R30"/>
  <c r="T30"/>
  <c r="Z37"/>
  <c r="AB37"/>
  <c r="S37"/>
  <c r="R37"/>
  <c r="T37"/>
  <c r="Z27"/>
  <c r="AB27"/>
  <c r="S27"/>
  <c r="R27"/>
  <c r="T27"/>
  <c r="M19"/>
  <c r="I7"/>
  <c r="I5"/>
  <c r="I18"/>
  <c r="J19"/>
  <c r="K19"/>
  <c r="I14"/>
  <c r="I16"/>
  <c r="I6"/>
  <c r="I13"/>
  <c r="I11"/>
  <c r="I9"/>
  <c r="I17"/>
  <c r="I12"/>
  <c r="I10"/>
  <c r="I8"/>
  <c r="I15"/>
  <c r="G19"/>
  <c r="K7"/>
  <c r="F19"/>
  <c r="H19"/>
  <c r="K5"/>
  <c r="K18"/>
  <c r="K14"/>
  <c r="K10"/>
  <c r="K8"/>
  <c r="K16"/>
  <c r="K12"/>
  <c r="K13"/>
  <c r="M6"/>
  <c r="K6"/>
  <c r="K9"/>
  <c r="K11"/>
  <c r="K15"/>
  <c r="K17"/>
  <c r="M15"/>
  <c r="M11"/>
  <c r="M17"/>
  <c r="M9"/>
  <c r="O9"/>
  <c r="U9"/>
  <c r="O6"/>
  <c r="U6"/>
  <c r="AB6"/>
  <c r="AB9"/>
  <c r="AB15"/>
  <c r="AB18"/>
  <c r="AB14"/>
  <c r="AB12"/>
  <c r="AB8"/>
  <c r="AB16"/>
  <c r="AB10"/>
  <c r="AB17"/>
  <c r="AB13"/>
  <c r="AB11"/>
  <c r="AB7"/>
  <c r="AB5"/>
  <c r="AA15"/>
  <c r="AA18"/>
  <c r="AA14"/>
  <c r="AA6"/>
  <c r="AA12"/>
  <c r="AA8"/>
  <c r="AA16"/>
  <c r="AA10"/>
  <c r="AA17"/>
  <c r="AA13"/>
  <c r="AA11"/>
  <c r="AA9"/>
  <c r="AA7"/>
  <c r="AA5"/>
  <c r="M12"/>
  <c r="M14"/>
  <c r="M18"/>
  <c r="M8"/>
  <c r="M13"/>
  <c r="M5"/>
  <c r="M7"/>
  <c r="M16"/>
  <c r="M10"/>
  <c r="Z6"/>
  <c r="S6"/>
  <c r="R6"/>
  <c r="T6"/>
  <c r="Z9"/>
  <c r="S9"/>
  <c r="R9"/>
  <c r="T9"/>
  <c r="O11"/>
  <c r="U11"/>
  <c r="O18"/>
  <c r="U18"/>
  <c r="O14"/>
  <c r="U14"/>
  <c r="O13"/>
  <c r="U13"/>
  <c r="O7"/>
  <c r="U7"/>
  <c r="O17"/>
  <c r="U17"/>
  <c r="O15"/>
  <c r="U15"/>
  <c r="O5"/>
  <c r="U5"/>
  <c r="O10"/>
  <c r="U10"/>
  <c r="O8"/>
  <c r="U8"/>
  <c r="O16"/>
  <c r="U16"/>
  <c r="O12"/>
  <c r="U12"/>
  <c r="Z15"/>
  <c r="S15"/>
  <c r="R15"/>
  <c r="T15"/>
  <c r="Z18"/>
  <c r="S18"/>
  <c r="R18"/>
  <c r="T18"/>
  <c r="Z14"/>
  <c r="S14"/>
  <c r="R14"/>
  <c r="T14"/>
  <c r="Z12"/>
  <c r="S12"/>
  <c r="R12"/>
  <c r="T12"/>
  <c r="Z8"/>
  <c r="S8"/>
  <c r="R8"/>
  <c r="T8"/>
  <c r="Z16"/>
  <c r="S16"/>
  <c r="R16"/>
  <c r="T16"/>
  <c r="Z10"/>
  <c r="S10"/>
  <c r="R10"/>
  <c r="T10"/>
  <c r="Z17"/>
  <c r="S17"/>
  <c r="R17"/>
  <c r="T17"/>
  <c r="Z13"/>
  <c r="S13"/>
  <c r="R13"/>
  <c r="T13"/>
  <c r="Z11"/>
  <c r="S11"/>
  <c r="R11"/>
  <c r="T11"/>
  <c r="Z7"/>
  <c r="S7"/>
  <c r="R7"/>
  <c r="T7"/>
  <c r="Z5"/>
  <c r="S5"/>
  <c r="R5"/>
  <c r="T5"/>
  <c r="V39"/>
  <c r="W39"/>
  <c r="V19"/>
  <c r="W19"/>
  <c r="B22" i="20"/>
  <c r="B23"/>
  <c r="B24"/>
  <c r="B25"/>
  <c r="B26"/>
  <c r="B27"/>
  <c r="B28"/>
  <c r="B29"/>
  <c r="B30"/>
  <c r="B31"/>
  <c r="B32"/>
  <c r="B33"/>
  <c r="B34"/>
  <c r="B21"/>
  <c r="A34"/>
  <c r="A33"/>
  <c r="A22"/>
  <c r="A23"/>
  <c r="A24"/>
  <c r="A25"/>
  <c r="A26"/>
  <c r="A27"/>
  <c r="A28"/>
  <c r="A29"/>
  <c r="A30"/>
  <c r="A31"/>
  <c r="A32"/>
  <c r="A21"/>
  <c r="B20"/>
  <c r="J34"/>
  <c r="J33"/>
  <c r="J32"/>
  <c r="J31"/>
  <c r="J30"/>
  <c r="J29"/>
  <c r="J28"/>
  <c r="J27"/>
  <c r="J26"/>
  <c r="J25"/>
  <c r="J24"/>
  <c r="J23"/>
  <c r="J22"/>
  <c r="J21"/>
  <c r="B2"/>
  <c r="A3"/>
  <c r="B3"/>
  <c r="F3"/>
  <c r="I3"/>
  <c r="J3"/>
  <c r="A4"/>
  <c r="B4"/>
  <c r="F4"/>
  <c r="I4"/>
  <c r="J4"/>
  <c r="A5"/>
  <c r="B5"/>
  <c r="F5"/>
  <c r="I5"/>
  <c r="J5"/>
  <c r="A6"/>
  <c r="B6"/>
  <c r="F6"/>
  <c r="I6"/>
  <c r="J6"/>
  <c r="A7"/>
  <c r="B7"/>
  <c r="F7"/>
  <c r="I7"/>
  <c r="J7"/>
  <c r="A8"/>
  <c r="B8"/>
  <c r="F8"/>
  <c r="I8"/>
  <c r="J8"/>
  <c r="A9"/>
  <c r="B9"/>
  <c r="F9"/>
  <c r="I9"/>
  <c r="J9"/>
  <c r="A10"/>
  <c r="B10"/>
  <c r="F10"/>
  <c r="I10"/>
  <c r="J10"/>
  <c r="A11"/>
  <c r="B11"/>
  <c r="F11"/>
  <c r="I11"/>
  <c r="J11"/>
  <c r="A12"/>
  <c r="B12"/>
  <c r="F12"/>
  <c r="I12"/>
  <c r="J12"/>
  <c r="A13"/>
  <c r="B13"/>
  <c r="F13"/>
  <c r="I13"/>
  <c r="J13"/>
  <c r="A14"/>
  <c r="B14"/>
  <c r="F14"/>
  <c r="I14"/>
  <c r="J14"/>
  <c r="A15"/>
  <c r="B15"/>
  <c r="F15"/>
  <c r="I15"/>
  <c r="J15"/>
  <c r="A16"/>
  <c r="B16"/>
  <c r="F16"/>
  <c r="I16"/>
  <c r="J16"/>
  <c r="D17"/>
  <c r="E17"/>
  <c r="G17"/>
  <c r="H17"/>
  <c r="D35"/>
  <c r="E35"/>
  <c r="F35"/>
  <c r="G35"/>
  <c r="H35"/>
  <c r="I35"/>
  <c r="J17"/>
  <c r="I17"/>
  <c r="J35"/>
  <c r="F17"/>
  <c r="K10"/>
  <c r="K11"/>
  <c r="K12"/>
  <c r="K13"/>
  <c r="K14"/>
  <c r="K15"/>
  <c r="K16"/>
  <c r="K3"/>
  <c r="K5"/>
  <c r="K8"/>
  <c r="K7"/>
  <c r="K9"/>
  <c r="K4"/>
  <c r="K6"/>
  <c r="K17"/>
  <c r="K23"/>
  <c r="K24"/>
  <c r="K25"/>
  <c r="K26"/>
  <c r="K27"/>
  <c r="K28"/>
  <c r="K29"/>
  <c r="K30"/>
  <c r="K31"/>
  <c r="K32"/>
  <c r="K33"/>
  <c r="K34"/>
  <c r="K21"/>
  <c r="K22"/>
  <c r="K35"/>
  <c r="A4" i="23"/>
  <c r="B4"/>
  <c r="A5"/>
  <c r="B5"/>
  <c r="A6"/>
  <c r="B6"/>
  <c r="A7"/>
  <c r="B7"/>
  <c r="A8"/>
  <c r="B8"/>
  <c r="A9"/>
  <c r="B9"/>
  <c r="A10"/>
  <c r="B10"/>
  <c r="A11"/>
  <c r="B11"/>
  <c r="A12"/>
  <c r="B12"/>
  <c r="A13"/>
  <c r="B13"/>
  <c r="A14"/>
  <c r="B14"/>
  <c r="A15"/>
  <c r="B15"/>
  <c r="A16"/>
  <c r="B16"/>
  <c r="B3"/>
  <c r="A3"/>
  <c r="B21"/>
  <c r="A23"/>
  <c r="A24"/>
  <c r="A25"/>
  <c r="A26"/>
  <c r="A27"/>
  <c r="A28"/>
  <c r="A29"/>
  <c r="A30"/>
  <c r="A31"/>
  <c r="A32"/>
  <c r="A21"/>
  <c r="A22"/>
  <c r="B32"/>
  <c r="B31"/>
  <c r="B30"/>
  <c r="B29"/>
  <c r="B28"/>
  <c r="B27"/>
  <c r="B26"/>
  <c r="B25"/>
  <c r="B24"/>
  <c r="B23"/>
  <c r="B22"/>
  <c r="A33"/>
  <c r="B33"/>
  <c r="A34"/>
  <c r="B34"/>
  <c r="J34"/>
  <c r="J33"/>
  <c r="J32"/>
  <c r="J31"/>
  <c r="J30"/>
  <c r="J29"/>
  <c r="J28"/>
  <c r="J27"/>
  <c r="J26"/>
  <c r="J25"/>
  <c r="J24"/>
  <c r="J23"/>
  <c r="J22"/>
  <c r="J21"/>
  <c r="B20"/>
  <c r="B2"/>
  <c r="F3"/>
  <c r="I3"/>
  <c r="J3"/>
  <c r="F4"/>
  <c r="I4"/>
  <c r="J4"/>
  <c r="F5"/>
  <c r="I5"/>
  <c r="J5"/>
  <c r="F6"/>
  <c r="I6"/>
  <c r="J6"/>
  <c r="F7"/>
  <c r="I7"/>
  <c r="J7"/>
  <c r="F8"/>
  <c r="I8"/>
  <c r="J8"/>
  <c r="F9"/>
  <c r="I9"/>
  <c r="J9"/>
  <c r="F10"/>
  <c r="I10"/>
  <c r="J10"/>
  <c r="F11"/>
  <c r="I11"/>
  <c r="J11"/>
  <c r="F12"/>
  <c r="I12"/>
  <c r="J12"/>
  <c r="F13"/>
  <c r="I13"/>
  <c r="J13"/>
  <c r="F14"/>
  <c r="I14"/>
  <c r="J14"/>
  <c r="F15"/>
  <c r="I15"/>
  <c r="J15"/>
  <c r="F16"/>
  <c r="I16"/>
  <c r="J16"/>
  <c r="D17"/>
  <c r="E17"/>
  <c r="G17"/>
  <c r="H17"/>
  <c r="D35"/>
  <c r="E35"/>
  <c r="F35"/>
  <c r="G35"/>
  <c r="H35"/>
  <c r="I35"/>
  <c r="I17"/>
  <c r="J35"/>
  <c r="F17"/>
  <c r="J17"/>
  <c r="K10"/>
  <c r="K11"/>
  <c r="K12"/>
  <c r="K13"/>
  <c r="K14"/>
  <c r="K15"/>
  <c r="K16"/>
  <c r="K3"/>
  <c r="K5"/>
  <c r="K8"/>
  <c r="K7"/>
  <c r="K9"/>
  <c r="K4"/>
  <c r="K6"/>
  <c r="K17"/>
  <c r="K23"/>
  <c r="K24"/>
  <c r="K25"/>
  <c r="K26"/>
  <c r="K27"/>
  <c r="K28"/>
  <c r="K29"/>
  <c r="K30"/>
  <c r="K31"/>
  <c r="K32"/>
  <c r="K33"/>
  <c r="K34"/>
  <c r="K21"/>
  <c r="K22"/>
  <c r="K35"/>
  <c r="A15" i="17"/>
  <c r="AG17"/>
  <c r="AG16"/>
  <c r="AG15"/>
  <c r="AG14"/>
  <c r="AG13"/>
  <c r="AG12"/>
  <c r="AG11"/>
  <c r="AG10"/>
  <c r="AG9"/>
  <c r="AG8"/>
  <c r="AG7"/>
  <c r="AG6"/>
  <c r="AG5"/>
  <c r="AG4"/>
  <c r="R17"/>
  <c r="R16"/>
  <c r="R15"/>
  <c r="R14"/>
  <c r="R13"/>
  <c r="R12"/>
  <c r="R11"/>
  <c r="R10"/>
  <c r="R9"/>
  <c r="R8"/>
  <c r="R7"/>
  <c r="R6"/>
  <c r="R5"/>
  <c r="R4"/>
  <c r="AG35"/>
  <c r="AG34"/>
  <c r="AG33"/>
  <c r="AG32"/>
  <c r="AG31"/>
  <c r="AG30"/>
  <c r="AG29"/>
  <c r="AG28"/>
  <c r="AG27"/>
  <c r="AG26"/>
  <c r="AG25"/>
  <c r="AG24"/>
  <c r="AG23"/>
  <c r="AG22"/>
  <c r="R35"/>
  <c r="R34"/>
  <c r="R33"/>
  <c r="R32"/>
  <c r="R31"/>
  <c r="R30"/>
  <c r="R29"/>
  <c r="R28"/>
  <c r="R27"/>
  <c r="R26"/>
  <c r="R25"/>
  <c r="R24"/>
  <c r="R23"/>
  <c r="R22"/>
  <c r="AA36"/>
  <c r="AA18"/>
  <c r="L36"/>
  <c r="L18"/>
  <c r="AK35"/>
  <c r="AM35"/>
  <c r="AK34"/>
  <c r="AM34"/>
  <c r="AK33"/>
  <c r="AM33"/>
  <c r="AK32"/>
  <c r="AM32"/>
  <c r="AK31"/>
  <c r="AM31"/>
  <c r="AK30"/>
  <c r="AM30"/>
  <c r="AK29"/>
  <c r="AM29"/>
  <c r="AK28"/>
  <c r="AM28"/>
  <c r="AK27"/>
  <c r="AM27"/>
  <c r="AK26"/>
  <c r="AM26"/>
  <c r="AK25"/>
  <c r="AM25"/>
  <c r="AK24"/>
  <c r="AM24"/>
  <c r="AK23"/>
  <c r="AM23"/>
  <c r="AK22"/>
  <c r="AM22"/>
  <c r="AM36"/>
  <c r="AL22"/>
  <c r="AL23"/>
  <c r="AL24"/>
  <c r="AL25"/>
  <c r="AL26"/>
  <c r="AL27"/>
  <c r="AL28"/>
  <c r="AL29"/>
  <c r="AL30"/>
  <c r="AL31"/>
  <c r="AL32"/>
  <c r="AL33"/>
  <c r="AL34"/>
  <c r="AL35"/>
  <c r="AL36"/>
  <c r="AK36"/>
  <c r="AK4"/>
  <c r="AM4"/>
  <c r="AK17"/>
  <c r="AM17"/>
  <c r="AK16"/>
  <c r="AM16"/>
  <c r="AK15"/>
  <c r="AM15"/>
  <c r="AK14"/>
  <c r="AM14"/>
  <c r="AK13"/>
  <c r="AM13"/>
  <c r="AK12"/>
  <c r="AM12"/>
  <c r="AK11"/>
  <c r="AM11"/>
  <c r="AK10"/>
  <c r="AM10"/>
  <c r="AK9"/>
  <c r="AM9"/>
  <c r="AK8"/>
  <c r="AM8"/>
  <c r="AK7"/>
  <c r="AM7"/>
  <c r="AK6"/>
  <c r="AM6"/>
  <c r="AK5"/>
  <c r="AM5"/>
  <c r="AM18"/>
  <c r="AI36"/>
  <c r="AI18"/>
  <c r="AL17"/>
  <c r="AL16"/>
  <c r="AL15"/>
  <c r="AL14"/>
  <c r="AL13"/>
  <c r="AL12"/>
  <c r="AL11"/>
  <c r="AL10"/>
  <c r="AL9"/>
  <c r="AL8"/>
  <c r="AL7"/>
  <c r="AL6"/>
  <c r="AL5"/>
  <c r="AL4"/>
  <c r="AL18"/>
  <c r="AK18"/>
  <c r="AJ36"/>
  <c r="AH36"/>
  <c r="AJ18"/>
  <c r="AH18"/>
  <c r="AF36"/>
  <c r="AE36"/>
  <c r="AD36"/>
  <c r="AC36"/>
  <c r="AB36"/>
  <c r="Y36"/>
  <c r="X36"/>
  <c r="W36"/>
  <c r="V36"/>
  <c r="U36"/>
  <c r="T36"/>
  <c r="P36"/>
  <c r="O36"/>
  <c r="N36"/>
  <c r="K36"/>
  <c r="AE18"/>
  <c r="AD18"/>
  <c r="AC18"/>
  <c r="AB18"/>
  <c r="Y18"/>
  <c r="X18"/>
  <c r="W18"/>
  <c r="V18"/>
  <c r="U18"/>
  <c r="T18"/>
  <c r="P18"/>
  <c r="O18"/>
  <c r="N18"/>
  <c r="K18"/>
  <c r="E18"/>
  <c r="Q1"/>
  <c r="A2"/>
  <c r="A4"/>
  <c r="B4"/>
  <c r="A5"/>
  <c r="B5"/>
  <c r="A6"/>
  <c r="B6"/>
  <c r="A7"/>
  <c r="B7"/>
  <c r="A8"/>
  <c r="B8"/>
  <c r="A9"/>
  <c r="B9"/>
  <c r="A10"/>
  <c r="B10"/>
  <c r="A11"/>
  <c r="B11"/>
  <c r="A12"/>
  <c r="B12"/>
  <c r="A13"/>
  <c r="B13"/>
  <c r="A14"/>
  <c r="B14"/>
  <c r="B15"/>
  <c r="A16"/>
  <c r="B16"/>
  <c r="A17"/>
  <c r="B17"/>
  <c r="F18"/>
  <c r="G18"/>
  <c r="H18"/>
  <c r="I18"/>
  <c r="J18"/>
  <c r="M18"/>
  <c r="Q18"/>
  <c r="R18"/>
  <c r="S18"/>
  <c r="Z18"/>
  <c r="AF18"/>
  <c r="Q19"/>
  <c r="A20"/>
  <c r="A22"/>
  <c r="B22"/>
  <c r="A23"/>
  <c r="B23"/>
  <c r="A24"/>
  <c r="B24"/>
  <c r="A25"/>
  <c r="B25"/>
  <c r="A26"/>
  <c r="B26"/>
  <c r="A27"/>
  <c r="B27"/>
  <c r="A28"/>
  <c r="B28"/>
  <c r="A29"/>
  <c r="B29"/>
  <c r="A30"/>
  <c r="B30"/>
  <c r="A31"/>
  <c r="B31"/>
  <c r="A32"/>
  <c r="B32"/>
  <c r="A33"/>
  <c r="B33"/>
  <c r="A34"/>
  <c r="B34"/>
  <c r="A35"/>
  <c r="B35"/>
  <c r="E36"/>
  <c r="F36"/>
  <c r="G36"/>
  <c r="H36"/>
  <c r="I36"/>
  <c r="J36"/>
  <c r="M36"/>
  <c r="Q36"/>
  <c r="R36"/>
  <c r="S36"/>
  <c r="Z36"/>
  <c r="AG36"/>
  <c r="AG18"/>
  <c r="AH17" i="27"/>
  <c r="AH16"/>
  <c r="AH15"/>
  <c r="AH14"/>
  <c r="AH13"/>
  <c r="AH12"/>
  <c r="AH11"/>
  <c r="AH10"/>
  <c r="AH9"/>
  <c r="AH8"/>
  <c r="AH7"/>
  <c r="AH6"/>
  <c r="AH5"/>
  <c r="AH4"/>
  <c r="S17"/>
  <c r="S16"/>
  <c r="S15"/>
  <c r="S14"/>
  <c r="S13"/>
  <c r="S12"/>
  <c r="S11"/>
  <c r="S10"/>
  <c r="S9"/>
  <c r="S8"/>
  <c r="S7"/>
  <c r="S6"/>
  <c r="S5"/>
  <c r="S4"/>
  <c r="S35"/>
  <c r="S34"/>
  <c r="S33"/>
  <c r="S32"/>
  <c r="S31"/>
  <c r="S30"/>
  <c r="S29"/>
  <c r="S28"/>
  <c r="S27"/>
  <c r="S26"/>
  <c r="S25"/>
  <c r="S24"/>
  <c r="S23"/>
  <c r="S22"/>
  <c r="AB18"/>
  <c r="AB36"/>
  <c r="N36"/>
  <c r="N18"/>
  <c r="E4"/>
  <c r="AL4"/>
  <c r="E35"/>
  <c r="E34"/>
  <c r="E33"/>
  <c r="E32"/>
  <c r="E31"/>
  <c r="E30"/>
  <c r="E29"/>
  <c r="E28"/>
  <c r="E27"/>
  <c r="E26"/>
  <c r="E25"/>
  <c r="E24"/>
  <c r="E23"/>
  <c r="E22"/>
  <c r="E17"/>
  <c r="E16"/>
  <c r="E15"/>
  <c r="E14"/>
  <c r="E13"/>
  <c r="E12"/>
  <c r="E11"/>
  <c r="E10"/>
  <c r="E9"/>
  <c r="E8"/>
  <c r="E7"/>
  <c r="E6"/>
  <c r="E5"/>
  <c r="AH35"/>
  <c r="AL35"/>
  <c r="AN35"/>
  <c r="AH34"/>
  <c r="AL34"/>
  <c r="AN34"/>
  <c r="AH33"/>
  <c r="AL33"/>
  <c r="AN33"/>
  <c r="AH32"/>
  <c r="AL32"/>
  <c r="AN32"/>
  <c r="AH31"/>
  <c r="AL31"/>
  <c r="AN31"/>
  <c r="AH30"/>
  <c r="AL30"/>
  <c r="AN30"/>
  <c r="AH29"/>
  <c r="AL29"/>
  <c r="AN29"/>
  <c r="AH28"/>
  <c r="AL28"/>
  <c r="AN28"/>
  <c r="AH27"/>
  <c r="AL27"/>
  <c r="AN27"/>
  <c r="AH26"/>
  <c r="AL26"/>
  <c r="AN26"/>
  <c r="AH25"/>
  <c r="AL25"/>
  <c r="AN25"/>
  <c r="AH24"/>
  <c r="AL24"/>
  <c r="AN24"/>
  <c r="AH23"/>
  <c r="AL23"/>
  <c r="AN23"/>
  <c r="AH22"/>
  <c r="AL22"/>
  <c r="AN22"/>
  <c r="AN36"/>
  <c r="AM22"/>
  <c r="AM23"/>
  <c r="AM24"/>
  <c r="AM25"/>
  <c r="AM26"/>
  <c r="AM27"/>
  <c r="AM28"/>
  <c r="AM29"/>
  <c r="AM30"/>
  <c r="AM31"/>
  <c r="AM32"/>
  <c r="AM33"/>
  <c r="AM34"/>
  <c r="AM35"/>
  <c r="AM36"/>
  <c r="AL36"/>
  <c r="AK36"/>
  <c r="AJ36"/>
  <c r="AI36"/>
  <c r="AH36"/>
  <c r="AG36"/>
  <c r="AF36"/>
  <c r="AE36"/>
  <c r="AD36"/>
  <c r="AC36"/>
  <c r="AA36"/>
  <c r="Z36"/>
  <c r="Y36"/>
  <c r="X36"/>
  <c r="W36"/>
  <c r="V36"/>
  <c r="U36"/>
  <c r="T36"/>
  <c r="S36"/>
  <c r="R36"/>
  <c r="Q36"/>
  <c r="P36"/>
  <c r="O36"/>
  <c r="M36"/>
  <c r="L36"/>
  <c r="K36"/>
  <c r="J36"/>
  <c r="I36"/>
  <c r="H36"/>
  <c r="G36"/>
  <c r="F36"/>
  <c r="R19"/>
  <c r="AL17"/>
  <c r="AN17"/>
  <c r="AL16"/>
  <c r="AN16"/>
  <c r="AL15"/>
  <c r="AN15"/>
  <c r="AL14"/>
  <c r="AN14"/>
  <c r="AL13"/>
  <c r="AN13"/>
  <c r="AL12"/>
  <c r="AN12"/>
  <c r="AL11"/>
  <c r="AN11"/>
  <c r="AL10"/>
  <c r="AN10"/>
  <c r="AL9"/>
  <c r="AN9"/>
  <c r="AL8"/>
  <c r="AN8"/>
  <c r="AL7"/>
  <c r="AN7"/>
  <c r="AL6"/>
  <c r="AN6"/>
  <c r="AL5"/>
  <c r="AN5"/>
  <c r="AN4"/>
  <c r="AN18"/>
  <c r="AM4"/>
  <c r="AM5"/>
  <c r="AM6"/>
  <c r="AM7"/>
  <c r="AM8"/>
  <c r="AM9"/>
  <c r="AM10"/>
  <c r="AM11"/>
  <c r="AM12"/>
  <c r="AM13"/>
  <c r="AM14"/>
  <c r="AM15"/>
  <c r="AM16"/>
  <c r="AM17"/>
  <c r="AM18"/>
  <c r="AL18"/>
  <c r="AK18"/>
  <c r="AJ18"/>
  <c r="AI18"/>
  <c r="AH18"/>
  <c r="AG18"/>
  <c r="AF18"/>
  <c r="AE18"/>
  <c r="AD18"/>
  <c r="AC18"/>
  <c r="AA18"/>
  <c r="Z18"/>
  <c r="Y18"/>
  <c r="X18"/>
  <c r="W18"/>
  <c r="V18"/>
  <c r="U18"/>
  <c r="T18"/>
  <c r="S18"/>
  <c r="R18"/>
  <c r="Q18"/>
  <c r="P18"/>
  <c r="O18"/>
  <c r="M18"/>
  <c r="L18"/>
  <c r="K18"/>
  <c r="J18"/>
  <c r="I18"/>
  <c r="H18"/>
  <c r="G18"/>
  <c r="F18"/>
  <c r="R1"/>
  <c r="A2"/>
  <c r="A4"/>
  <c r="B4"/>
  <c r="A5"/>
  <c r="B5"/>
  <c r="A6"/>
  <c r="B6"/>
  <c r="A7"/>
  <c r="B7"/>
  <c r="A8"/>
  <c r="B8"/>
  <c r="A9"/>
  <c r="B9"/>
  <c r="A10"/>
  <c r="B10"/>
  <c r="A11"/>
  <c r="B11"/>
  <c r="A12"/>
  <c r="B12"/>
  <c r="A13"/>
  <c r="B13"/>
  <c r="A14"/>
  <c r="B14"/>
  <c r="A15"/>
  <c r="B15"/>
  <c r="A16"/>
  <c r="B16"/>
  <c r="A17"/>
  <c r="B17"/>
  <c r="A20"/>
  <c r="A22"/>
  <c r="B22"/>
  <c r="A23"/>
  <c r="B23"/>
  <c r="A24"/>
  <c r="B24"/>
  <c r="A25"/>
  <c r="B25"/>
  <c r="A26"/>
  <c r="B26"/>
  <c r="A27"/>
  <c r="B27"/>
  <c r="A28"/>
  <c r="B28"/>
  <c r="A29"/>
  <c r="B29"/>
  <c r="A30"/>
  <c r="B30"/>
  <c r="A31"/>
  <c r="B31"/>
  <c r="A32"/>
  <c r="B32"/>
  <c r="A33"/>
  <c r="B33"/>
  <c r="A34"/>
  <c r="B34"/>
  <c r="A35"/>
  <c r="B35"/>
  <c r="K3" i="39"/>
  <c r="EF25" i="6"/>
  <c r="EF26"/>
  <c r="EF27"/>
  <c r="EF28"/>
  <c r="EF29"/>
  <c r="EF30"/>
  <c r="EF31"/>
  <c r="EF32"/>
  <c r="EF33"/>
  <c r="EF34"/>
  <c r="EF35"/>
  <c r="EF36"/>
  <c r="EF37"/>
  <c r="EF38"/>
  <c r="EG26"/>
  <c r="EH26"/>
  <c r="EG27"/>
  <c r="EH27"/>
  <c r="EG28"/>
  <c r="EH28"/>
  <c r="EG29"/>
  <c r="EH29"/>
  <c r="EG30"/>
  <c r="EH30"/>
  <c r="EG31"/>
  <c r="EH31"/>
  <c r="EG32"/>
  <c r="EH32"/>
  <c r="EG33"/>
  <c r="EH33"/>
  <c r="EG34"/>
  <c r="EH34"/>
  <c r="EG35"/>
  <c r="EH35"/>
  <c r="EG36"/>
  <c r="EH36"/>
  <c r="EG37"/>
  <c r="EH37"/>
  <c r="EG38"/>
  <c r="EH38"/>
  <c r="EG25"/>
  <c r="EH25"/>
  <c r="EF6"/>
  <c r="EG6"/>
  <c r="EH6"/>
  <c r="EF7"/>
  <c r="EG7"/>
  <c r="EH7"/>
  <c r="EF8"/>
  <c r="EG8"/>
  <c r="EH8"/>
  <c r="EF9"/>
  <c r="EG9"/>
  <c r="EH9"/>
  <c r="EF10"/>
  <c r="EG10"/>
  <c r="EH10"/>
  <c r="EF11"/>
  <c r="EG11"/>
  <c r="EH11"/>
  <c r="EF12"/>
  <c r="EG12"/>
  <c r="EH12"/>
  <c r="EF13"/>
  <c r="EG13"/>
  <c r="EH13"/>
  <c r="EF14"/>
  <c r="EG14"/>
  <c r="EH14"/>
  <c r="EF15"/>
  <c r="EG15"/>
  <c r="EH15"/>
  <c r="EF16"/>
  <c r="EG16"/>
  <c r="EH16"/>
  <c r="EF17"/>
  <c r="EG17"/>
  <c r="EH17"/>
  <c r="EF18"/>
  <c r="EG18"/>
  <c r="EH18"/>
  <c r="EF5"/>
  <c r="EG5"/>
  <c r="EH5"/>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EM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EQ38"/>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EQ37"/>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EQ36"/>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EQ35"/>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EQ34"/>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EQ33"/>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EQ32"/>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EQ31"/>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EQ30"/>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EQ29"/>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EQ28"/>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EQ27"/>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EQ26"/>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EQ25"/>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P38"/>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P37"/>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P36"/>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P35"/>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P34"/>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P33"/>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P32"/>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P31"/>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P30"/>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P29"/>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P28"/>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P27"/>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P26"/>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P25"/>
  <c r="EW38"/>
  <c r="FA38"/>
  <c r="FF38"/>
  <c r="FJ38"/>
  <c r="FL38"/>
  <c r="EY38"/>
  <c r="FD38"/>
  <c r="EX38"/>
  <c r="EZ38"/>
  <c r="FB38"/>
  <c r="FC38"/>
  <c r="FE38"/>
  <c r="FG38"/>
  <c r="FH38"/>
  <c r="FI38"/>
  <c r="FK38"/>
  <c r="FM38"/>
  <c r="FN38"/>
  <c r="EV38"/>
  <c r="FO38"/>
  <c r="FP38"/>
  <c r="FQ38"/>
  <c r="FR38"/>
  <c r="FU38"/>
  <c r="FW38"/>
  <c r="GA38"/>
  <c r="GF38"/>
  <c r="GJ38"/>
  <c r="GL38"/>
  <c r="FY38"/>
  <c r="GD38"/>
  <c r="FX38"/>
  <c r="FZ38"/>
  <c r="GB38"/>
  <c r="GC38"/>
  <c r="GE38"/>
  <c r="GG38"/>
  <c r="GH38"/>
  <c r="GI38"/>
  <c r="GK38"/>
  <c r="GM38"/>
  <c r="GN38"/>
  <c r="FV38"/>
  <c r="GO38"/>
  <c r="GP38"/>
  <c r="GQ38"/>
  <c r="GR38"/>
  <c r="GU38"/>
  <c r="EO38"/>
  <c r="EY37"/>
  <c r="FD37"/>
  <c r="FK37"/>
  <c r="FA37"/>
  <c r="FI37"/>
  <c r="EX37"/>
  <c r="EZ37"/>
  <c r="FB37"/>
  <c r="FC37"/>
  <c r="FE37"/>
  <c r="FF37"/>
  <c r="FG37"/>
  <c r="FH37"/>
  <c r="FJ37"/>
  <c r="FL37"/>
  <c r="FM37"/>
  <c r="FN37"/>
  <c r="EV37"/>
  <c r="EW37"/>
  <c r="FO37"/>
  <c r="FP37"/>
  <c r="FQ37"/>
  <c r="FR37"/>
  <c r="FU37"/>
  <c r="FY37"/>
  <c r="GD37"/>
  <c r="GK37"/>
  <c r="GA37"/>
  <c r="GI37"/>
  <c r="FX37"/>
  <c r="FZ37"/>
  <c r="GB37"/>
  <c r="GC37"/>
  <c r="GE37"/>
  <c r="GF37"/>
  <c r="GG37"/>
  <c r="GH37"/>
  <c r="GJ37"/>
  <c r="GL37"/>
  <c r="GM37"/>
  <c r="GN37"/>
  <c r="FV37"/>
  <c r="FW37"/>
  <c r="GO37"/>
  <c r="GP37"/>
  <c r="GQ37"/>
  <c r="GR37"/>
  <c r="GU37"/>
  <c r="EO37"/>
  <c r="EV36"/>
  <c r="EX36"/>
  <c r="FB36"/>
  <c r="FE36"/>
  <c r="FH36"/>
  <c r="EZ36"/>
  <c r="FJ36"/>
  <c r="EY36"/>
  <c r="FA36"/>
  <c r="FC36"/>
  <c r="FD36"/>
  <c r="FF36"/>
  <c r="FG36"/>
  <c r="FI36"/>
  <c r="FK36"/>
  <c r="FL36"/>
  <c r="FM36"/>
  <c r="FN36"/>
  <c r="EW36"/>
  <c r="FO36"/>
  <c r="FP36"/>
  <c r="FQ36"/>
  <c r="FR36"/>
  <c r="FU36"/>
  <c r="FV36"/>
  <c r="FX36"/>
  <c r="GB36"/>
  <c r="GE36"/>
  <c r="GH36"/>
  <c r="FZ36"/>
  <c r="GJ36"/>
  <c r="FY36"/>
  <c r="GA36"/>
  <c r="GC36"/>
  <c r="GD36"/>
  <c r="GF36"/>
  <c r="GG36"/>
  <c r="GI36"/>
  <c r="GK36"/>
  <c r="GL36"/>
  <c r="GM36"/>
  <c r="GN36"/>
  <c r="FW36"/>
  <c r="GO36"/>
  <c r="GP36"/>
  <c r="GQ36"/>
  <c r="GR36"/>
  <c r="GU36"/>
  <c r="EO36"/>
  <c r="FK35"/>
  <c r="EX35"/>
  <c r="EY35"/>
  <c r="EZ35"/>
  <c r="FA35"/>
  <c r="FB35"/>
  <c r="FC35"/>
  <c r="FD35"/>
  <c r="FE35"/>
  <c r="FF35"/>
  <c r="FG35"/>
  <c r="FH35"/>
  <c r="FI35"/>
  <c r="FJ35"/>
  <c r="FL35"/>
  <c r="FM35"/>
  <c r="FN35"/>
  <c r="EV35"/>
  <c r="EW35"/>
  <c r="FO35"/>
  <c r="FP35"/>
  <c r="FQ35"/>
  <c r="FR35"/>
  <c r="FU35"/>
  <c r="GK35"/>
  <c r="FX35"/>
  <c r="FY35"/>
  <c r="FZ35"/>
  <c r="GA35"/>
  <c r="GB35"/>
  <c r="GC35"/>
  <c r="GD35"/>
  <c r="GE35"/>
  <c r="GF35"/>
  <c r="GG35"/>
  <c r="GH35"/>
  <c r="GI35"/>
  <c r="GJ35"/>
  <c r="GL35"/>
  <c r="GM35"/>
  <c r="GN35"/>
  <c r="FV35"/>
  <c r="FW35"/>
  <c r="GO35"/>
  <c r="GP35"/>
  <c r="GQ35"/>
  <c r="GR35"/>
  <c r="GU35"/>
  <c r="EO35"/>
  <c r="EZ34"/>
  <c r="FA34"/>
  <c r="FE34"/>
  <c r="FF34"/>
  <c r="FC34"/>
  <c r="FG34"/>
  <c r="EV34"/>
  <c r="EW34"/>
  <c r="EX34"/>
  <c r="EY34"/>
  <c r="FB34"/>
  <c r="FD34"/>
  <c r="FH34"/>
  <c r="FI34"/>
  <c r="FJ34"/>
  <c r="FK34"/>
  <c r="FL34"/>
  <c r="FM34"/>
  <c r="FN34"/>
  <c r="FO34"/>
  <c r="FP34"/>
  <c r="FQ34"/>
  <c r="FR34"/>
  <c r="FU34"/>
  <c r="FZ34"/>
  <c r="GA34"/>
  <c r="GE34"/>
  <c r="GF34"/>
  <c r="GC34"/>
  <c r="GG34"/>
  <c r="FV34"/>
  <c r="FW34"/>
  <c r="FX34"/>
  <c r="FY34"/>
  <c r="GB34"/>
  <c r="GD34"/>
  <c r="GH34"/>
  <c r="GI34"/>
  <c r="GJ34"/>
  <c r="GK34"/>
  <c r="GL34"/>
  <c r="GM34"/>
  <c r="GN34"/>
  <c r="GO34"/>
  <c r="GP34"/>
  <c r="GQ34"/>
  <c r="GR34"/>
  <c r="GU34"/>
  <c r="EO34"/>
  <c r="FB33"/>
  <c r="FD33"/>
  <c r="FJ33"/>
  <c r="EV33"/>
  <c r="EW33"/>
  <c r="EX33"/>
  <c r="EY33"/>
  <c r="EZ33"/>
  <c r="FA33"/>
  <c r="FC33"/>
  <c r="FE33"/>
  <c r="FF33"/>
  <c r="FG33"/>
  <c r="FH33"/>
  <c r="FI33"/>
  <c r="FK33"/>
  <c r="FL33"/>
  <c r="FM33"/>
  <c r="FN33"/>
  <c r="FO33"/>
  <c r="FP33"/>
  <c r="FQ33"/>
  <c r="FR33"/>
  <c r="FU33"/>
  <c r="GB33"/>
  <c r="GD33"/>
  <c r="GJ33"/>
  <c r="FV33"/>
  <c r="FW33"/>
  <c r="FX33"/>
  <c r="FY33"/>
  <c r="FZ33"/>
  <c r="GA33"/>
  <c r="GC33"/>
  <c r="GE33"/>
  <c r="GF33"/>
  <c r="GG33"/>
  <c r="GH33"/>
  <c r="GI33"/>
  <c r="GK33"/>
  <c r="GL33"/>
  <c r="GM33"/>
  <c r="GN33"/>
  <c r="GO33"/>
  <c r="GP33"/>
  <c r="GQ33"/>
  <c r="GR33"/>
  <c r="GU33"/>
  <c r="EO33"/>
  <c r="EV32"/>
  <c r="EY32"/>
  <c r="FB32"/>
  <c r="FE32"/>
  <c r="FH32"/>
  <c r="FK32"/>
  <c r="FO32"/>
  <c r="FN32"/>
  <c r="EW32"/>
  <c r="EX32"/>
  <c r="EZ32"/>
  <c r="FA32"/>
  <c r="FC32"/>
  <c r="FD32"/>
  <c r="FF32"/>
  <c r="FG32"/>
  <c r="FI32"/>
  <c r="FJ32"/>
  <c r="FL32"/>
  <c r="FM32"/>
  <c r="FP32"/>
  <c r="FQ32"/>
  <c r="FR32"/>
  <c r="FU32"/>
  <c r="FV32"/>
  <c r="FY32"/>
  <c r="GB32"/>
  <c r="GE32"/>
  <c r="GH32"/>
  <c r="GK32"/>
  <c r="GO32"/>
  <c r="GN32"/>
  <c r="FW32"/>
  <c r="FX32"/>
  <c r="FZ32"/>
  <c r="GA32"/>
  <c r="GC32"/>
  <c r="GD32"/>
  <c r="GF32"/>
  <c r="GG32"/>
  <c r="GI32"/>
  <c r="GJ32"/>
  <c r="GL32"/>
  <c r="GM32"/>
  <c r="GP32"/>
  <c r="GQ32"/>
  <c r="GR32"/>
  <c r="GU32"/>
  <c r="EO32"/>
  <c r="EW31"/>
  <c r="EZ31"/>
  <c r="FC31"/>
  <c r="FD31"/>
  <c r="FF31"/>
  <c r="FI31"/>
  <c r="FL31"/>
  <c r="FP31"/>
  <c r="EV31"/>
  <c r="EX31"/>
  <c r="EY31"/>
  <c r="FA31"/>
  <c r="FB31"/>
  <c r="FE31"/>
  <c r="FG31"/>
  <c r="FH31"/>
  <c r="FJ31"/>
  <c r="FK31"/>
  <c r="FM31"/>
  <c r="FN31"/>
  <c r="FO31"/>
  <c r="FQ31"/>
  <c r="FR31"/>
  <c r="FU31"/>
  <c r="FW31"/>
  <c r="FZ31"/>
  <c r="GC31"/>
  <c r="GD31"/>
  <c r="GF31"/>
  <c r="GI31"/>
  <c r="GL31"/>
  <c r="GP31"/>
  <c r="FV31"/>
  <c r="FX31"/>
  <c r="FY31"/>
  <c r="GA31"/>
  <c r="GB31"/>
  <c r="GE31"/>
  <c r="GG31"/>
  <c r="GH31"/>
  <c r="GJ31"/>
  <c r="GK31"/>
  <c r="GM31"/>
  <c r="GN31"/>
  <c r="GO31"/>
  <c r="GQ31"/>
  <c r="GR31"/>
  <c r="GU31"/>
  <c r="EO31"/>
  <c r="EZ30"/>
  <c r="FB30"/>
  <c r="FC30"/>
  <c r="FI30"/>
  <c r="EX30"/>
  <c r="EY30"/>
  <c r="FA30"/>
  <c r="FD30"/>
  <c r="FE30"/>
  <c r="FF30"/>
  <c r="FG30"/>
  <c r="FH30"/>
  <c r="FJ30"/>
  <c r="FK30"/>
  <c r="FL30"/>
  <c r="FM30"/>
  <c r="FN30"/>
  <c r="EV30"/>
  <c r="EW30"/>
  <c r="FO30"/>
  <c r="FP30"/>
  <c r="FQ30"/>
  <c r="FR30"/>
  <c r="FU30"/>
  <c r="FZ30"/>
  <c r="GB30"/>
  <c r="GC30"/>
  <c r="GI30"/>
  <c r="FX30"/>
  <c r="FY30"/>
  <c r="GA30"/>
  <c r="GD30"/>
  <c r="GE30"/>
  <c r="GF30"/>
  <c r="GG30"/>
  <c r="GH30"/>
  <c r="GJ30"/>
  <c r="GK30"/>
  <c r="GL30"/>
  <c r="GM30"/>
  <c r="GN30"/>
  <c r="FV30"/>
  <c r="FW30"/>
  <c r="GO30"/>
  <c r="GP30"/>
  <c r="GQ30"/>
  <c r="GR30"/>
  <c r="GU30"/>
  <c r="EO30"/>
  <c r="FG29"/>
  <c r="EY29"/>
  <c r="FB29"/>
  <c r="FD29"/>
  <c r="FF29"/>
  <c r="FJ29"/>
  <c r="FL29"/>
  <c r="EX29"/>
  <c r="EZ29"/>
  <c r="FA29"/>
  <c r="FC29"/>
  <c r="FE29"/>
  <c r="FH29"/>
  <c r="FI29"/>
  <c r="FK29"/>
  <c r="FM29"/>
  <c r="FN29"/>
  <c r="EV29"/>
  <c r="EW29"/>
  <c r="FO29"/>
  <c r="FP29"/>
  <c r="FQ29"/>
  <c r="FR29"/>
  <c r="FU29"/>
  <c r="GG29"/>
  <c r="FY29"/>
  <c r="GB29"/>
  <c r="GD29"/>
  <c r="GF29"/>
  <c r="GJ29"/>
  <c r="GL29"/>
  <c r="FX29"/>
  <c r="FZ29"/>
  <c r="GA29"/>
  <c r="GC29"/>
  <c r="GE29"/>
  <c r="GH29"/>
  <c r="GI29"/>
  <c r="GK29"/>
  <c r="GM29"/>
  <c r="GN29"/>
  <c r="FV29"/>
  <c r="FW29"/>
  <c r="GO29"/>
  <c r="GP29"/>
  <c r="GQ29"/>
  <c r="GR29"/>
  <c r="GU29"/>
  <c r="EO29"/>
  <c r="EV28"/>
  <c r="EY28"/>
  <c r="FC28"/>
  <c r="FF28"/>
  <c r="FJ28"/>
  <c r="FK28"/>
  <c r="EZ28"/>
  <c r="EW28"/>
  <c r="EX28"/>
  <c r="FA28"/>
  <c r="FB28"/>
  <c r="FD28"/>
  <c r="FE28"/>
  <c r="FG28"/>
  <c r="FH28"/>
  <c r="FI28"/>
  <c r="FL28"/>
  <c r="FM28"/>
  <c r="FN28"/>
  <c r="FO28"/>
  <c r="FP28"/>
  <c r="FQ28"/>
  <c r="FR28"/>
  <c r="FU28"/>
  <c r="FV28"/>
  <c r="FY28"/>
  <c r="GC28"/>
  <c r="GF28"/>
  <c r="GJ28"/>
  <c r="GK28"/>
  <c r="FZ28"/>
  <c r="FW28"/>
  <c r="FX28"/>
  <c r="GA28"/>
  <c r="GB28"/>
  <c r="GD28"/>
  <c r="GE28"/>
  <c r="GG28"/>
  <c r="GH28"/>
  <c r="GI28"/>
  <c r="GL28"/>
  <c r="GM28"/>
  <c r="GN28"/>
  <c r="GO28"/>
  <c r="GP28"/>
  <c r="GQ28"/>
  <c r="GR28"/>
  <c r="GU28"/>
  <c r="EO28"/>
  <c r="FL26"/>
  <c r="FU26"/>
  <c r="GL26"/>
  <c r="GU26"/>
  <c r="EO26"/>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EM37"/>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EM36"/>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EM35"/>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EM34"/>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EM33"/>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EM32"/>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EM31"/>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EM30"/>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EM29"/>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EM28"/>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EM27"/>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EM26"/>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EM25"/>
  <c r="EK38"/>
  <c r="EK37"/>
  <c r="EK36"/>
  <c r="EK35"/>
  <c r="EK34"/>
  <c r="EK33"/>
  <c r="EK32"/>
  <c r="EK31"/>
  <c r="EK30"/>
  <c r="EK29"/>
  <c r="EK28"/>
  <c r="EK27"/>
  <c r="EK26"/>
  <c r="EK25"/>
  <c r="B40"/>
  <c r="B20"/>
  <c r="EK18"/>
  <c r="EK17"/>
  <c r="EK16"/>
  <c r="EK15"/>
  <c r="EK14"/>
  <c r="EK13"/>
  <c r="EK12"/>
  <c r="EK11"/>
  <c r="EK10"/>
  <c r="EK9"/>
  <c r="EK8"/>
  <c r="EK7"/>
  <c r="EK6"/>
  <c r="EK5"/>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EM18"/>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EM17"/>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EM16"/>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EM15"/>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EM14"/>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EM13"/>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EM12"/>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EM11"/>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EM10"/>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EM9"/>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EM8"/>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EM7"/>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EM6"/>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EM5"/>
  <c r="EY14"/>
  <c r="FA14"/>
  <c r="FC14"/>
  <c r="FE14"/>
  <c r="FG14"/>
  <c r="FI14"/>
  <c r="FK14"/>
  <c r="FM14"/>
  <c r="FP14"/>
  <c r="EV14"/>
  <c r="EW14"/>
  <c r="EX14"/>
  <c r="EZ14"/>
  <c r="FB14"/>
  <c r="FD14"/>
  <c r="FF14"/>
  <c r="FH14"/>
  <c r="FJ14"/>
  <c r="FL14"/>
  <c r="FN14"/>
  <c r="FO14"/>
  <c r="FQ14"/>
  <c r="FR14"/>
  <c r="FU14"/>
  <c r="FY14"/>
  <c r="GA14"/>
  <c r="GC14"/>
  <c r="GE14"/>
  <c r="GG14"/>
  <c r="GI14"/>
  <c r="GK14"/>
  <c r="GM14"/>
  <c r="GP14"/>
  <c r="FV14"/>
  <c r="FW14"/>
  <c r="FX14"/>
  <c r="FZ14"/>
  <c r="GB14"/>
  <c r="GD14"/>
  <c r="GF14"/>
  <c r="GH14"/>
  <c r="GJ14"/>
  <c r="GL14"/>
  <c r="GN14"/>
  <c r="GO14"/>
  <c r="GQ14"/>
  <c r="GR14"/>
  <c r="GU14"/>
  <c r="EO14"/>
  <c r="EW13"/>
  <c r="FA13"/>
  <c r="FG13"/>
  <c r="FH13"/>
  <c r="FJ13"/>
  <c r="EV13"/>
  <c r="EX13"/>
  <c r="EY13"/>
  <c r="EZ13"/>
  <c r="FB13"/>
  <c r="FC13"/>
  <c r="FD13"/>
  <c r="FE13"/>
  <c r="FF13"/>
  <c r="FI13"/>
  <c r="FK13"/>
  <c r="FL13"/>
  <c r="FM13"/>
  <c r="FN13"/>
  <c r="FO13"/>
  <c r="FP13"/>
  <c r="FU13"/>
  <c r="FW13"/>
  <c r="GA13"/>
  <c r="GG13"/>
  <c r="GH13"/>
  <c r="GJ13"/>
  <c r="FV13"/>
  <c r="FX13"/>
  <c r="FY13"/>
  <c r="FZ13"/>
  <c r="GB13"/>
  <c r="GC13"/>
  <c r="GD13"/>
  <c r="GE13"/>
  <c r="GF13"/>
  <c r="GI13"/>
  <c r="GK13"/>
  <c r="GL13"/>
  <c r="GM13"/>
  <c r="GN13"/>
  <c r="GO13"/>
  <c r="GP13"/>
  <c r="GU13"/>
  <c r="EO13"/>
  <c r="EY12"/>
  <c r="EZ12"/>
  <c r="FB12"/>
  <c r="FD12"/>
  <c r="FF12"/>
  <c r="FG12"/>
  <c r="FH12"/>
  <c r="FI12"/>
  <c r="FK12"/>
  <c r="EW12"/>
  <c r="EX12"/>
  <c r="FA12"/>
  <c r="FC12"/>
  <c r="FE12"/>
  <c r="FJ12"/>
  <c r="FL12"/>
  <c r="FM12"/>
  <c r="EV12"/>
  <c r="FN12"/>
  <c r="FO12"/>
  <c r="FP12"/>
  <c r="FQ12"/>
  <c r="FR12"/>
  <c r="FU12"/>
  <c r="FY12"/>
  <c r="FZ12"/>
  <c r="GB12"/>
  <c r="GD12"/>
  <c r="GF12"/>
  <c r="GG12"/>
  <c r="GH12"/>
  <c r="GI12"/>
  <c r="GK12"/>
  <c r="FW12"/>
  <c r="FX12"/>
  <c r="GA12"/>
  <c r="GC12"/>
  <c r="GE12"/>
  <c r="GJ12"/>
  <c r="GL12"/>
  <c r="GM12"/>
  <c r="FV12"/>
  <c r="GN12"/>
  <c r="GO12"/>
  <c r="GP12"/>
  <c r="GQ12"/>
  <c r="GR12"/>
  <c r="GU12"/>
  <c r="EO12"/>
  <c r="EY11"/>
  <c r="FA11"/>
  <c r="FC11"/>
  <c r="FE11"/>
  <c r="FH11"/>
  <c r="FI11"/>
  <c r="FK11"/>
  <c r="EX11"/>
  <c r="EZ11"/>
  <c r="FB11"/>
  <c r="FD11"/>
  <c r="FF11"/>
  <c r="FG11"/>
  <c r="FJ11"/>
  <c r="FL11"/>
  <c r="FM11"/>
  <c r="EV11"/>
  <c r="EW11"/>
  <c r="FN11"/>
  <c r="FO11"/>
  <c r="FP11"/>
  <c r="FQ11"/>
  <c r="FR11"/>
  <c r="FU11"/>
  <c r="FY11"/>
  <c r="GA11"/>
  <c r="GC11"/>
  <c r="GE11"/>
  <c r="GH11"/>
  <c r="GI11"/>
  <c r="GK11"/>
  <c r="FX11"/>
  <c r="FZ11"/>
  <c r="GB11"/>
  <c r="GD11"/>
  <c r="GF11"/>
  <c r="GG11"/>
  <c r="GJ11"/>
  <c r="GL11"/>
  <c r="GM11"/>
  <c r="FV11"/>
  <c r="FW11"/>
  <c r="GN11"/>
  <c r="GO11"/>
  <c r="GP11"/>
  <c r="GQ11"/>
  <c r="GR11"/>
  <c r="GU11"/>
  <c r="EO11"/>
  <c r="EX10"/>
  <c r="FE10"/>
  <c r="FJ10"/>
  <c r="EW10"/>
  <c r="EY10"/>
  <c r="EZ10"/>
  <c r="FA10"/>
  <c r="FB10"/>
  <c r="FC10"/>
  <c r="FD10"/>
  <c r="FF10"/>
  <c r="FG10"/>
  <c r="FH10"/>
  <c r="FI10"/>
  <c r="FK10"/>
  <c r="FL10"/>
  <c r="FM10"/>
  <c r="EV10"/>
  <c r="FN10"/>
  <c r="FO10"/>
  <c r="FP10"/>
  <c r="FQ10"/>
  <c r="FR10"/>
  <c r="FU10"/>
  <c r="FX10"/>
  <c r="GE10"/>
  <c r="GJ10"/>
  <c r="FW10"/>
  <c r="FY10"/>
  <c r="FZ10"/>
  <c r="GA10"/>
  <c r="GB10"/>
  <c r="GC10"/>
  <c r="GD10"/>
  <c r="GF10"/>
  <c r="GG10"/>
  <c r="GH10"/>
  <c r="GI10"/>
  <c r="GK10"/>
  <c r="GL10"/>
  <c r="GM10"/>
  <c r="FV10"/>
  <c r="GN10"/>
  <c r="GO10"/>
  <c r="GP10"/>
  <c r="GQ10"/>
  <c r="GR10"/>
  <c r="GU10"/>
  <c r="EO10"/>
  <c r="EW9"/>
  <c r="EY9"/>
  <c r="FA9"/>
  <c r="FC9"/>
  <c r="FE9"/>
  <c r="FG9"/>
  <c r="FH9"/>
  <c r="FK9"/>
  <c r="EX9"/>
  <c r="EZ9"/>
  <c r="FB9"/>
  <c r="FD9"/>
  <c r="FF9"/>
  <c r="FI9"/>
  <c r="FJ9"/>
  <c r="FL9"/>
  <c r="FM9"/>
  <c r="EV9"/>
  <c r="FN9"/>
  <c r="FO9"/>
  <c r="FP9"/>
  <c r="FQ9"/>
  <c r="FR9"/>
  <c r="FU9"/>
  <c r="FW9"/>
  <c r="FY9"/>
  <c r="GA9"/>
  <c r="GC9"/>
  <c r="GE9"/>
  <c r="GG9"/>
  <c r="GH9"/>
  <c r="GK9"/>
  <c r="FX9"/>
  <c r="FZ9"/>
  <c r="GB9"/>
  <c r="GD9"/>
  <c r="GF9"/>
  <c r="GI9"/>
  <c r="GJ9"/>
  <c r="GL9"/>
  <c r="GM9"/>
  <c r="FV9"/>
  <c r="GN9"/>
  <c r="GO9"/>
  <c r="GP9"/>
  <c r="GQ9"/>
  <c r="GR9"/>
  <c r="GU9"/>
  <c r="EO9"/>
  <c r="EX8"/>
  <c r="EZ8"/>
  <c r="FB8"/>
  <c r="FD8"/>
  <c r="FF8"/>
  <c r="FJ8"/>
  <c r="FL8"/>
  <c r="FG8"/>
  <c r="EY8"/>
  <c r="FA8"/>
  <c r="FC8"/>
  <c r="FE8"/>
  <c r="FH8"/>
  <c r="FI8"/>
  <c r="FK8"/>
  <c r="FM8"/>
  <c r="EV8"/>
  <c r="EW8"/>
  <c r="FN8"/>
  <c r="FO8"/>
  <c r="FP8"/>
  <c r="FQ8"/>
  <c r="FR8"/>
  <c r="FU8"/>
  <c r="FX8"/>
  <c r="FZ8"/>
  <c r="GB8"/>
  <c r="GD8"/>
  <c r="GF8"/>
  <c r="GJ8"/>
  <c r="GL8"/>
  <c r="GG8"/>
  <c r="FY8"/>
  <c r="GA8"/>
  <c r="GC8"/>
  <c r="GE8"/>
  <c r="GH8"/>
  <c r="GI8"/>
  <c r="GK8"/>
  <c r="GM8"/>
  <c r="FV8"/>
  <c r="FW8"/>
  <c r="GN8"/>
  <c r="GO8"/>
  <c r="GP8"/>
  <c r="GQ8"/>
  <c r="GR8"/>
  <c r="GU8"/>
  <c r="EO8"/>
  <c r="EV7"/>
  <c r="EX7"/>
  <c r="EZ7"/>
  <c r="FD7"/>
  <c r="FF7"/>
  <c r="FG7"/>
  <c r="FI7"/>
  <c r="FJ7"/>
  <c r="FL7"/>
  <c r="EY7"/>
  <c r="FA7"/>
  <c r="FB7"/>
  <c r="FC7"/>
  <c r="FE7"/>
  <c r="FH7"/>
  <c r="FK7"/>
  <c r="FM7"/>
  <c r="EW7"/>
  <c r="FN7"/>
  <c r="FO7"/>
  <c r="FP7"/>
  <c r="FQ7"/>
  <c r="FR7"/>
  <c r="FU7"/>
  <c r="FV7"/>
  <c r="FX7"/>
  <c r="FZ7"/>
  <c r="GD7"/>
  <c r="GF7"/>
  <c r="GG7"/>
  <c r="GI7"/>
  <c r="GJ7"/>
  <c r="GL7"/>
  <c r="FY7"/>
  <c r="GA7"/>
  <c r="GB7"/>
  <c r="GC7"/>
  <c r="GE7"/>
  <c r="GH7"/>
  <c r="GK7"/>
  <c r="GM7"/>
  <c r="FW7"/>
  <c r="GN7"/>
  <c r="GO7"/>
  <c r="GP7"/>
  <c r="GQ7"/>
  <c r="GR7"/>
  <c r="GU7"/>
  <c r="EO7"/>
  <c r="EV6"/>
  <c r="EX6"/>
  <c r="EZ6"/>
  <c r="FB6"/>
  <c r="FD6"/>
  <c r="FH6"/>
  <c r="FL6"/>
  <c r="FN6"/>
  <c r="FP6"/>
  <c r="EW6"/>
  <c r="EY6"/>
  <c r="FA6"/>
  <c r="FC6"/>
  <c r="FE6"/>
  <c r="FF6"/>
  <c r="FG6"/>
  <c r="FI6"/>
  <c r="FJ6"/>
  <c r="FK6"/>
  <c r="FM6"/>
  <c r="FO6"/>
  <c r="FU6"/>
  <c r="FV6"/>
  <c r="FX6"/>
  <c r="FZ6"/>
  <c r="GB6"/>
  <c r="GD6"/>
  <c r="GH6"/>
  <c r="GL6"/>
  <c r="GN6"/>
  <c r="GP6"/>
  <c r="FW6"/>
  <c r="FY6"/>
  <c r="GA6"/>
  <c r="GC6"/>
  <c r="GE6"/>
  <c r="GF6"/>
  <c r="GG6"/>
  <c r="GI6"/>
  <c r="GJ6"/>
  <c r="GK6"/>
  <c r="GM6"/>
  <c r="GO6"/>
  <c r="GU6"/>
  <c r="EO6"/>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P18"/>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P17"/>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P16"/>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P15"/>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P14"/>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P13"/>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P12"/>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P11"/>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P10"/>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P9"/>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P8"/>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P7"/>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P6"/>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P5"/>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EQ18"/>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EQ17"/>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EQ16"/>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EQ15"/>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EQ14"/>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EQ13"/>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EQ12"/>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EQ11"/>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EQ10"/>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EQ9"/>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EQ8"/>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EQ7"/>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EQ6"/>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EQ5"/>
  <c r="GT25"/>
  <c r="GS25"/>
  <c r="GR25"/>
  <c r="GQ25"/>
  <c r="GP25"/>
  <c r="GO25"/>
  <c r="GN25"/>
  <c r="GM25"/>
  <c r="GL25"/>
  <c r="GK25"/>
  <c r="GJ25"/>
  <c r="GI25"/>
  <c r="GH25"/>
  <c r="GG25"/>
  <c r="GF25"/>
  <c r="GE25"/>
  <c r="GD25"/>
  <c r="GC25"/>
  <c r="GB25"/>
  <c r="GA25"/>
  <c r="FZ25"/>
  <c r="FY25"/>
  <c r="FX25"/>
  <c r="FW25"/>
  <c r="FV25"/>
  <c r="AB24"/>
  <c r="AA24"/>
  <c r="Z24"/>
  <c r="Y24"/>
  <c r="X24"/>
  <c r="AC4"/>
  <c r="AB4"/>
  <c r="AA4"/>
  <c r="Z4"/>
  <c r="Y4"/>
  <c r="X4"/>
  <c r="GS38"/>
  <c r="GS37"/>
  <c r="GS36"/>
  <c r="GS35"/>
  <c r="GS34"/>
  <c r="GS33"/>
  <c r="GS32"/>
  <c r="GS31"/>
  <c r="GS30"/>
  <c r="GS29"/>
  <c r="GS28"/>
  <c r="GS27"/>
  <c r="GS26"/>
  <c r="GR27"/>
  <c r="GR26"/>
  <c r="GQ27"/>
  <c r="GQ26"/>
  <c r="GP27"/>
  <c r="GP26"/>
  <c r="GO27"/>
  <c r="GO26"/>
  <c r="GS18"/>
  <c r="GS17"/>
  <c r="GS16"/>
  <c r="GS15"/>
  <c r="GS14"/>
  <c r="GS13"/>
  <c r="GS12"/>
  <c r="GS11"/>
  <c r="GS10"/>
  <c r="GS9"/>
  <c r="GS8"/>
  <c r="GS7"/>
  <c r="GS6"/>
  <c r="GS5"/>
  <c r="GR18"/>
  <c r="GR17"/>
  <c r="GR16"/>
  <c r="GR15"/>
  <c r="GR13"/>
  <c r="GR6"/>
  <c r="GR5"/>
  <c r="GQ18"/>
  <c r="GQ17"/>
  <c r="GQ16"/>
  <c r="GQ15"/>
  <c r="GQ13"/>
  <c r="GQ6"/>
  <c r="GQ5"/>
  <c r="GP18"/>
  <c r="GP17"/>
  <c r="GP16"/>
  <c r="GP15"/>
  <c r="GP5"/>
  <c r="GO18"/>
  <c r="GO17"/>
  <c r="GO16"/>
  <c r="GO15"/>
  <c r="GO5"/>
  <c r="FW18"/>
  <c r="FS38"/>
  <c r="FS37"/>
  <c r="FS36"/>
  <c r="FS35"/>
  <c r="FS34"/>
  <c r="FS33"/>
  <c r="FS32"/>
  <c r="FS31"/>
  <c r="FS30"/>
  <c r="FS29"/>
  <c r="FS28"/>
  <c r="FS27"/>
  <c r="FS26"/>
  <c r="FS25"/>
  <c r="FR27"/>
  <c r="FR26"/>
  <c r="FR25"/>
  <c r="FQ27"/>
  <c r="FQ26"/>
  <c r="FQ25"/>
  <c r="FP27"/>
  <c r="FP26"/>
  <c r="FP25"/>
  <c r="FO27"/>
  <c r="FO26"/>
  <c r="FO25"/>
  <c r="FS18"/>
  <c r="FS17"/>
  <c r="FS16"/>
  <c r="FS15"/>
  <c r="FS14"/>
  <c r="FS13"/>
  <c r="FS12"/>
  <c r="FS11"/>
  <c r="FS10"/>
  <c r="FS9"/>
  <c r="FS8"/>
  <c r="FS7"/>
  <c r="FS6"/>
  <c r="FS5"/>
  <c r="FR18"/>
  <c r="FR17"/>
  <c r="FR16"/>
  <c r="FR15"/>
  <c r="FR13"/>
  <c r="FR6"/>
  <c r="FR5"/>
  <c r="FQ18"/>
  <c r="FQ17"/>
  <c r="FQ16"/>
  <c r="FQ15"/>
  <c r="FQ13"/>
  <c r="FQ6"/>
  <c r="FQ5"/>
  <c r="FP18"/>
  <c r="FP17"/>
  <c r="FP16"/>
  <c r="FP15"/>
  <c r="FP5"/>
  <c r="FO18"/>
  <c r="FO17"/>
  <c r="FO16"/>
  <c r="FO15"/>
  <c r="FO5"/>
  <c r="AB39"/>
  <c r="AA39"/>
  <c r="Z39"/>
  <c r="Y39"/>
  <c r="X39"/>
  <c r="AB19"/>
  <c r="AA19"/>
  <c r="Z19"/>
  <c r="Y19"/>
  <c r="X19"/>
  <c r="I1"/>
  <c r="A18"/>
  <c r="A5"/>
  <c r="AC24"/>
  <c r="B2"/>
  <c r="D2"/>
  <c r="A4"/>
  <c r="E4"/>
  <c r="F4"/>
  <c r="G4"/>
  <c r="H4"/>
  <c r="I4"/>
  <c r="J4"/>
  <c r="K4"/>
  <c r="L4"/>
  <c r="M4"/>
  <c r="N4"/>
  <c r="O4"/>
  <c r="P4"/>
  <c r="Q4"/>
  <c r="R4"/>
  <c r="S4"/>
  <c r="T4"/>
  <c r="U4"/>
  <c r="V4"/>
  <c r="W4"/>
  <c r="B5"/>
  <c r="EI5"/>
  <c r="EV5"/>
  <c r="EW5"/>
  <c r="EX5"/>
  <c r="EY5"/>
  <c r="EZ5"/>
  <c r="FA5"/>
  <c r="FB5"/>
  <c r="FC5"/>
  <c r="FD5"/>
  <c r="FE5"/>
  <c r="FF5"/>
  <c r="FG5"/>
  <c r="FH5"/>
  <c r="FI5"/>
  <c r="FJ5"/>
  <c r="FK5"/>
  <c r="FL5"/>
  <c r="FM5"/>
  <c r="FN5"/>
  <c r="FT5"/>
  <c r="FV5"/>
  <c r="FW5"/>
  <c r="FX5"/>
  <c r="FY5"/>
  <c r="FZ5"/>
  <c r="GA5"/>
  <c r="GB5"/>
  <c r="GC5"/>
  <c r="GD5"/>
  <c r="GE5"/>
  <c r="GF5"/>
  <c r="GG5"/>
  <c r="GH5"/>
  <c r="GI5"/>
  <c r="GJ5"/>
  <c r="GK5"/>
  <c r="GL5"/>
  <c r="GM5"/>
  <c r="GN5"/>
  <c r="GT5"/>
  <c r="A6"/>
  <c r="B6"/>
  <c r="EI6"/>
  <c r="EL6"/>
  <c r="FT6"/>
  <c r="GT6"/>
  <c r="A7"/>
  <c r="B7"/>
  <c r="EI7"/>
  <c r="EL7"/>
  <c r="FT7"/>
  <c r="GT7"/>
  <c r="A8"/>
  <c r="B8"/>
  <c r="EL8"/>
  <c r="EI8"/>
  <c r="FT8"/>
  <c r="GT8"/>
  <c r="A9"/>
  <c r="B9"/>
  <c r="EI9"/>
  <c r="EL9"/>
  <c r="FT9"/>
  <c r="GT9"/>
  <c r="A10"/>
  <c r="B10"/>
  <c r="EI10"/>
  <c r="EL10"/>
  <c r="FT10"/>
  <c r="GT10"/>
  <c r="A11"/>
  <c r="B11"/>
  <c r="EI11"/>
  <c r="EL11"/>
  <c r="FT11"/>
  <c r="GT11"/>
  <c r="A12"/>
  <c r="B12"/>
  <c r="EI12"/>
  <c r="FT12"/>
  <c r="GT12"/>
  <c r="A13"/>
  <c r="B13"/>
  <c r="EI13"/>
  <c r="EL13"/>
  <c r="FT13"/>
  <c r="GT13"/>
  <c r="A14"/>
  <c r="B14"/>
  <c r="EI14"/>
  <c r="EL14"/>
  <c r="FT14"/>
  <c r="GT14"/>
  <c r="A15"/>
  <c r="B15"/>
  <c r="EI15"/>
  <c r="EV15"/>
  <c r="EW15"/>
  <c r="EX15"/>
  <c r="EY15"/>
  <c r="EZ15"/>
  <c r="FA15"/>
  <c r="FB15"/>
  <c r="FC15"/>
  <c r="FD15"/>
  <c r="FE15"/>
  <c r="FF15"/>
  <c r="FG15"/>
  <c r="FH15"/>
  <c r="FI15"/>
  <c r="FJ15"/>
  <c r="FK15"/>
  <c r="FL15"/>
  <c r="FM15"/>
  <c r="FN15"/>
  <c r="FT15"/>
  <c r="FV15"/>
  <c r="FW15"/>
  <c r="FX15"/>
  <c r="FY15"/>
  <c r="FZ15"/>
  <c r="GA15"/>
  <c r="GB15"/>
  <c r="GC15"/>
  <c r="GD15"/>
  <c r="GE15"/>
  <c r="GF15"/>
  <c r="GG15"/>
  <c r="GH15"/>
  <c r="GI15"/>
  <c r="GJ15"/>
  <c r="GK15"/>
  <c r="GL15"/>
  <c r="GM15"/>
  <c r="GN15"/>
  <c r="GT15"/>
  <c r="A16"/>
  <c r="B16"/>
  <c r="EL16"/>
  <c r="EI16"/>
  <c r="EV16"/>
  <c r="EW16"/>
  <c r="EX16"/>
  <c r="EY16"/>
  <c r="EZ16"/>
  <c r="FA16"/>
  <c r="FB16"/>
  <c r="FC16"/>
  <c r="FD16"/>
  <c r="FE16"/>
  <c r="FF16"/>
  <c r="FG16"/>
  <c r="FH16"/>
  <c r="FI16"/>
  <c r="FJ16"/>
  <c r="FK16"/>
  <c r="FL16"/>
  <c r="FM16"/>
  <c r="FN16"/>
  <c r="FT16"/>
  <c r="FV16"/>
  <c r="FW16"/>
  <c r="FX16"/>
  <c r="FY16"/>
  <c r="FZ16"/>
  <c r="GA16"/>
  <c r="GB16"/>
  <c r="GC16"/>
  <c r="GD16"/>
  <c r="GE16"/>
  <c r="GF16"/>
  <c r="GG16"/>
  <c r="GH16"/>
  <c r="GI16"/>
  <c r="GJ16"/>
  <c r="GK16"/>
  <c r="GL16"/>
  <c r="GM16"/>
  <c r="GN16"/>
  <c r="GT16"/>
  <c r="A17"/>
  <c r="B17"/>
  <c r="EL17"/>
  <c r="EI17"/>
  <c r="EV17"/>
  <c r="EW17"/>
  <c r="EX17"/>
  <c r="EY17"/>
  <c r="EZ17"/>
  <c r="FA17"/>
  <c r="FB17"/>
  <c r="FC17"/>
  <c r="FD17"/>
  <c r="FE17"/>
  <c r="FF17"/>
  <c r="FG17"/>
  <c r="FH17"/>
  <c r="FI17"/>
  <c r="FJ17"/>
  <c r="FK17"/>
  <c r="FL17"/>
  <c r="FM17"/>
  <c r="FN17"/>
  <c r="FT17"/>
  <c r="FV17"/>
  <c r="FW17"/>
  <c r="FX17"/>
  <c r="FY17"/>
  <c r="FZ17"/>
  <c r="GA17"/>
  <c r="GB17"/>
  <c r="GC17"/>
  <c r="GD17"/>
  <c r="GE17"/>
  <c r="GF17"/>
  <c r="GG17"/>
  <c r="GH17"/>
  <c r="GI17"/>
  <c r="GJ17"/>
  <c r="GK17"/>
  <c r="GL17"/>
  <c r="GM17"/>
  <c r="GN17"/>
  <c r="GT17"/>
  <c r="B18"/>
  <c r="EI18"/>
  <c r="EV18"/>
  <c r="EW18"/>
  <c r="EX18"/>
  <c r="EY18"/>
  <c r="EZ18"/>
  <c r="FA18"/>
  <c r="FB18"/>
  <c r="FC18"/>
  <c r="FD18"/>
  <c r="FE18"/>
  <c r="FF18"/>
  <c r="FG18"/>
  <c r="FH18"/>
  <c r="FI18"/>
  <c r="FJ18"/>
  <c r="FK18"/>
  <c r="FL18"/>
  <c r="FM18"/>
  <c r="FN18"/>
  <c r="FT18"/>
  <c r="FV18"/>
  <c r="FX18"/>
  <c r="FY18"/>
  <c r="FZ18"/>
  <c r="GA18"/>
  <c r="GB18"/>
  <c r="GC18"/>
  <c r="GD18"/>
  <c r="GE18"/>
  <c r="GF18"/>
  <c r="GG18"/>
  <c r="GH18"/>
  <c r="GI18"/>
  <c r="GJ18"/>
  <c r="GK18"/>
  <c r="GL18"/>
  <c r="GM18"/>
  <c r="GN18"/>
  <c r="GT18"/>
  <c r="E19"/>
  <c r="F19"/>
  <c r="G19"/>
  <c r="H19"/>
  <c r="I19"/>
  <c r="J19"/>
  <c r="K19"/>
  <c r="L19"/>
  <c r="M19"/>
  <c r="N19"/>
  <c r="O19"/>
  <c r="P19"/>
  <c r="Q19"/>
  <c r="R19"/>
  <c r="S19"/>
  <c r="T19"/>
  <c r="U19"/>
  <c r="V19"/>
  <c r="W19"/>
  <c r="AC19"/>
  <c r="CM19"/>
  <c r="EF19"/>
  <c r="EH19"/>
  <c r="I21"/>
  <c r="B22"/>
  <c r="D22"/>
  <c r="A24"/>
  <c r="E24"/>
  <c r="F24"/>
  <c r="G24"/>
  <c r="H24"/>
  <c r="I24"/>
  <c r="J24"/>
  <c r="K24"/>
  <c r="L24"/>
  <c r="M24"/>
  <c r="N24"/>
  <c r="O24"/>
  <c r="P24"/>
  <c r="Q24"/>
  <c r="R24"/>
  <c r="S24"/>
  <c r="T24"/>
  <c r="U24"/>
  <c r="V24"/>
  <c r="W24"/>
  <c r="A25"/>
  <c r="B25"/>
  <c r="EI25"/>
  <c r="EV25"/>
  <c r="EW25"/>
  <c r="EX25"/>
  <c r="EY25"/>
  <c r="EZ25"/>
  <c r="FA25"/>
  <c r="FB25"/>
  <c r="FC25"/>
  <c r="FD25"/>
  <c r="FE25"/>
  <c r="FF25"/>
  <c r="FG25"/>
  <c r="FH25"/>
  <c r="FI25"/>
  <c r="FJ25"/>
  <c r="FK25"/>
  <c r="FL25"/>
  <c r="FM25"/>
  <c r="FN25"/>
  <c r="FT25"/>
  <c r="A26"/>
  <c r="B26"/>
  <c r="EI26"/>
  <c r="EV26"/>
  <c r="EW26"/>
  <c r="EX26"/>
  <c r="EY26"/>
  <c r="EZ26"/>
  <c r="FA26"/>
  <c r="FB26"/>
  <c r="FC26"/>
  <c r="FD26"/>
  <c r="FE26"/>
  <c r="FF26"/>
  <c r="FG26"/>
  <c r="FH26"/>
  <c r="FI26"/>
  <c r="FJ26"/>
  <c r="FK26"/>
  <c r="FM26"/>
  <c r="FN26"/>
  <c r="FT26"/>
  <c r="FV26"/>
  <c r="FW26"/>
  <c r="FX26"/>
  <c r="FY26"/>
  <c r="FZ26"/>
  <c r="GA26"/>
  <c r="GB26"/>
  <c r="GC26"/>
  <c r="GD26"/>
  <c r="GE26"/>
  <c r="GF26"/>
  <c r="GG26"/>
  <c r="GH26"/>
  <c r="GI26"/>
  <c r="GJ26"/>
  <c r="GK26"/>
  <c r="GM26"/>
  <c r="GN26"/>
  <c r="GT26"/>
  <c r="A27"/>
  <c r="B27"/>
  <c r="EI27"/>
  <c r="EL27"/>
  <c r="EV27"/>
  <c r="EW27"/>
  <c r="EX27"/>
  <c r="EY27"/>
  <c r="EZ27"/>
  <c r="FA27"/>
  <c r="FB27"/>
  <c r="FC27"/>
  <c r="FD27"/>
  <c r="FE27"/>
  <c r="FF27"/>
  <c r="FG27"/>
  <c r="FH27"/>
  <c r="FI27"/>
  <c r="FJ27"/>
  <c r="FK27"/>
  <c r="FL27"/>
  <c r="FM27"/>
  <c r="FN27"/>
  <c r="FT27"/>
  <c r="FV27"/>
  <c r="FW27"/>
  <c r="FX27"/>
  <c r="FY27"/>
  <c r="FZ27"/>
  <c r="GA27"/>
  <c r="GB27"/>
  <c r="GC27"/>
  <c r="GD27"/>
  <c r="GE27"/>
  <c r="GF27"/>
  <c r="GG27"/>
  <c r="GH27"/>
  <c r="GI27"/>
  <c r="GJ27"/>
  <c r="GK27"/>
  <c r="GL27"/>
  <c r="GM27"/>
  <c r="GN27"/>
  <c r="GT27"/>
  <c r="A28"/>
  <c r="B28"/>
  <c r="EI28"/>
  <c r="FT28"/>
  <c r="GT28"/>
  <c r="A29"/>
  <c r="B29"/>
  <c r="EI29"/>
  <c r="FT29"/>
  <c r="GT29"/>
  <c r="A30"/>
  <c r="B30"/>
  <c r="EI30"/>
  <c r="EL30"/>
  <c r="FT30"/>
  <c r="GT30"/>
  <c r="A31"/>
  <c r="B31"/>
  <c r="EI31"/>
  <c r="EL31"/>
  <c r="FT31"/>
  <c r="GT31"/>
  <c r="A32"/>
  <c r="B32"/>
  <c r="EI32"/>
  <c r="EL32"/>
  <c r="FT32"/>
  <c r="GT32"/>
  <c r="A33"/>
  <c r="B33"/>
  <c r="EI33"/>
  <c r="EL33"/>
  <c r="FT33"/>
  <c r="GT33"/>
  <c r="A34"/>
  <c r="B34"/>
  <c r="EI34"/>
  <c r="EL34"/>
  <c r="FT34"/>
  <c r="GT34"/>
  <c r="A35"/>
  <c r="B35"/>
  <c r="EI35"/>
  <c r="FT35"/>
  <c r="GT35"/>
  <c r="A36"/>
  <c r="B36"/>
  <c r="EI36"/>
  <c r="EL36"/>
  <c r="FT36"/>
  <c r="GT36"/>
  <c r="A37"/>
  <c r="B37"/>
  <c r="EL37"/>
  <c r="EI37"/>
  <c r="FT37"/>
  <c r="GT37"/>
  <c r="A38"/>
  <c r="B38"/>
  <c r="EI38"/>
  <c r="EL38"/>
  <c r="FT38"/>
  <c r="GT38"/>
  <c r="E39"/>
  <c r="F39"/>
  <c r="G39"/>
  <c r="H39"/>
  <c r="I39"/>
  <c r="J39"/>
  <c r="K39"/>
  <c r="L39"/>
  <c r="M39"/>
  <c r="N39"/>
  <c r="O39"/>
  <c r="P39"/>
  <c r="Q39"/>
  <c r="R39"/>
  <c r="S39"/>
  <c r="T39"/>
  <c r="U39"/>
  <c r="V39"/>
  <c r="W39"/>
  <c r="AC39"/>
  <c r="EF39"/>
  <c r="EH39"/>
  <c r="EG39"/>
  <c r="EI39"/>
  <c r="EJ29"/>
  <c r="EL28"/>
  <c r="EJ26"/>
  <c r="EJ37"/>
  <c r="EJ35"/>
  <c r="EJ33"/>
  <c r="EJ31"/>
  <c r="EJ30"/>
  <c r="GU27"/>
  <c r="EJ27"/>
  <c r="EJ25"/>
  <c r="EJ18"/>
  <c r="EJ14"/>
  <c r="EJ12"/>
  <c r="EJ10"/>
  <c r="EJ8"/>
  <c r="EG19"/>
  <c r="EI19"/>
  <c r="EL5"/>
  <c r="EL15"/>
  <c r="EL26"/>
  <c r="EL35"/>
  <c r="FU27"/>
  <c r="EO27"/>
  <c r="EL25"/>
  <c r="GU25"/>
  <c r="FU25"/>
  <c r="EO25"/>
  <c r="EJ6"/>
  <c r="FU18"/>
  <c r="GU16"/>
  <c r="FU16"/>
  <c r="EN16"/>
  <c r="EN6"/>
  <c r="GU5"/>
  <c r="FU5"/>
  <c r="GU17"/>
  <c r="FU17"/>
  <c r="GU15"/>
  <c r="FU15"/>
  <c r="EL29"/>
  <c r="ES38"/>
  <c r="ES36"/>
  <c r="ES34"/>
  <c r="ES32"/>
  <c r="ER10"/>
  <c r="ES28"/>
  <c r="ES25"/>
  <c r="EN10"/>
  <c r="ER6"/>
  <c r="EN13"/>
  <c r="ES17"/>
  <c r="ES15"/>
  <c r="ES13"/>
  <c r="EO5"/>
  <c r="EN37"/>
  <c r="EN35"/>
  <c r="EN33"/>
  <c r="EN31"/>
  <c r="ES11"/>
  <c r="ES9"/>
  <c r="ES7"/>
  <c r="ES5"/>
  <c r="EJ28"/>
  <c r="EJ16"/>
  <c r="EJ5"/>
  <c r="ES33"/>
  <c r="ER16"/>
  <c r="ER14"/>
  <c r="ER11"/>
  <c r="ET11"/>
  <c r="ER9"/>
  <c r="EN9"/>
  <c r="ER7"/>
  <c r="ET7"/>
  <c r="EN7"/>
  <c r="EN5"/>
  <c r="ER17"/>
  <c r="ET17"/>
  <c r="EN17"/>
  <c r="ER13"/>
  <c r="ET13"/>
  <c r="EN11"/>
  <c r="ES26"/>
  <c r="GU18"/>
  <c r="EO16"/>
  <c r="ER18"/>
  <c r="EL18"/>
  <c r="EL12"/>
  <c r="ER12"/>
  <c r="EN26"/>
  <c r="EN28"/>
  <c r="ER30"/>
  <c r="ER38"/>
  <c r="ET38"/>
  <c r="EN38"/>
  <c r="ER37"/>
  <c r="ER34"/>
  <c r="ET34"/>
  <c r="EN34"/>
  <c r="ER33"/>
  <c r="ET33"/>
  <c r="EN27"/>
  <c r="ER26"/>
  <c r="ER25"/>
  <c r="ET25"/>
  <c r="EN25"/>
  <c r="ES14"/>
  <c r="ET14"/>
  <c r="ES6"/>
  <c r="ET6"/>
  <c r="ER27"/>
  <c r="ER28"/>
  <c r="ET28"/>
  <c r="EN30"/>
  <c r="ER36"/>
  <c r="ET36"/>
  <c r="EN36"/>
  <c r="ER35"/>
  <c r="ER32"/>
  <c r="ET32"/>
  <c r="EN32"/>
  <c r="ER31"/>
  <c r="ES16"/>
  <c r="ET16"/>
  <c r="ES12"/>
  <c r="ES8"/>
  <c r="EJ38"/>
  <c r="EJ36"/>
  <c r="EJ34"/>
  <c r="EJ32"/>
  <c r="EO18"/>
  <c r="EJ17"/>
  <c r="EJ15"/>
  <c r="EJ13"/>
  <c r="EJ11"/>
  <c r="EJ9"/>
  <c r="EJ7"/>
  <c r="ES18"/>
  <c r="ER15"/>
  <c r="ET15"/>
  <c r="ER29"/>
  <c r="EP39"/>
  <c r="ET9"/>
  <c r="ES29"/>
  <c r="ET29"/>
  <c r="EN15"/>
  <c r="EO17"/>
  <c r="ES37"/>
  <c r="ET37"/>
  <c r="EP19"/>
  <c r="ER8"/>
  <c r="ET8"/>
  <c r="EN8"/>
  <c r="ES27"/>
  <c r="ET27"/>
  <c r="ET18"/>
  <c r="EQ39"/>
  <c r="ES35"/>
  <c r="ET35"/>
  <c r="EN12"/>
  <c r="ES31"/>
  <c r="ET31"/>
  <c r="EN18"/>
  <c r="EM19"/>
  <c r="EN19"/>
  <c r="ET26"/>
  <c r="EO15"/>
  <c r="EN29"/>
  <c r="EM39"/>
  <c r="EN39"/>
  <c r="ER5"/>
  <c r="ET5"/>
  <c r="EN14"/>
  <c r="ET12"/>
  <c r="ES30"/>
  <c r="ET30"/>
  <c r="ES10"/>
  <c r="ET10"/>
  <c r="EQ19"/>
  <c r="EF25" i="13"/>
  <c r="EF26"/>
  <c r="EF27"/>
  <c r="EF28"/>
  <c r="EF29"/>
  <c r="EF30"/>
  <c r="EF31"/>
  <c r="EF32"/>
  <c r="EF33"/>
  <c r="EF34"/>
  <c r="EF35"/>
  <c r="EF36"/>
  <c r="EF37"/>
  <c r="EF38"/>
  <c r="EG26"/>
  <c r="EH26"/>
  <c r="EG27"/>
  <c r="EH27"/>
  <c r="EG28"/>
  <c r="EH28"/>
  <c r="EG29"/>
  <c r="EH29"/>
  <c r="EG30"/>
  <c r="EH30"/>
  <c r="EG31"/>
  <c r="EH31"/>
  <c r="EG32"/>
  <c r="EH32"/>
  <c r="EG33"/>
  <c r="EH33"/>
  <c r="EG34"/>
  <c r="EH34"/>
  <c r="EG35"/>
  <c r="EH35"/>
  <c r="EG36"/>
  <c r="EH36"/>
  <c r="EG37"/>
  <c r="EH37"/>
  <c r="EG38"/>
  <c r="EH38"/>
  <c r="EG25"/>
  <c r="EH25"/>
  <c r="EF6"/>
  <c r="EG6"/>
  <c r="EH6"/>
  <c r="EF7"/>
  <c r="EG7"/>
  <c r="EH7"/>
  <c r="EF8"/>
  <c r="EG8"/>
  <c r="EH8"/>
  <c r="EF9"/>
  <c r="EG9"/>
  <c r="EH9"/>
  <c r="EF10"/>
  <c r="EG10"/>
  <c r="EH10"/>
  <c r="EF11"/>
  <c r="EG11"/>
  <c r="EH11"/>
  <c r="EF12"/>
  <c r="EG12"/>
  <c r="EH12"/>
  <c r="EF13"/>
  <c r="EG13"/>
  <c r="EH13"/>
  <c r="EF14"/>
  <c r="EG14"/>
  <c r="EH14"/>
  <c r="EF15"/>
  <c r="EG15"/>
  <c r="EH15"/>
  <c r="EF16"/>
  <c r="EG16"/>
  <c r="EH16"/>
  <c r="EF17"/>
  <c r="EG17"/>
  <c r="EH17"/>
  <c r="EF18"/>
  <c r="EG18"/>
  <c r="EH18"/>
  <c r="EF5"/>
  <c r="EG5"/>
  <c r="EH5"/>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EM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T38"/>
  <c r="IU38"/>
  <c r="EQ38"/>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T37"/>
  <c r="IU37"/>
  <c r="EQ37"/>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T36"/>
  <c r="IU36"/>
  <c r="EQ36"/>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T35"/>
  <c r="IU35"/>
  <c r="EQ35"/>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T34"/>
  <c r="IU34"/>
  <c r="EQ34"/>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T33"/>
  <c r="IU33"/>
  <c r="EQ33"/>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T32"/>
  <c r="IU32"/>
  <c r="EQ32"/>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T31"/>
  <c r="IU31"/>
  <c r="EQ31"/>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T30"/>
  <c r="IU30"/>
  <c r="EQ30"/>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T29"/>
  <c r="IU29"/>
  <c r="EQ29"/>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T28"/>
  <c r="IU28"/>
  <c r="EQ28"/>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T27"/>
  <c r="IU27"/>
  <c r="EQ27"/>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T26"/>
  <c r="IU26"/>
  <c r="EQ26"/>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T25"/>
  <c r="IU25"/>
  <c r="EQ25"/>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P38"/>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P37"/>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P36"/>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P35"/>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P34"/>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P33"/>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P32"/>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P31"/>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P30"/>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P29"/>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P28"/>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P27"/>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P26"/>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P25"/>
  <c r="EW38"/>
  <c r="FA38"/>
  <c r="FL38"/>
  <c r="EY38"/>
  <c r="FG38"/>
  <c r="FI38"/>
  <c r="EZ38"/>
  <c r="FB38"/>
  <c r="FC38"/>
  <c r="FD38"/>
  <c r="FE38"/>
  <c r="FF38"/>
  <c r="FH38"/>
  <c r="FJ38"/>
  <c r="FK38"/>
  <c r="FM38"/>
  <c r="FN38"/>
  <c r="EV38"/>
  <c r="EX38"/>
  <c r="FO38"/>
  <c r="FP38"/>
  <c r="FQ38"/>
  <c r="FR38"/>
  <c r="FS38"/>
  <c r="FU38"/>
  <c r="FW38"/>
  <c r="GA38"/>
  <c r="GL38"/>
  <c r="FY38"/>
  <c r="GG38"/>
  <c r="GI38"/>
  <c r="FZ38"/>
  <c r="GB38"/>
  <c r="GC38"/>
  <c r="GD38"/>
  <c r="GE38"/>
  <c r="GF38"/>
  <c r="GH38"/>
  <c r="GJ38"/>
  <c r="GK38"/>
  <c r="GM38"/>
  <c r="GN38"/>
  <c r="FV38"/>
  <c r="FX38"/>
  <c r="GO38"/>
  <c r="GP38"/>
  <c r="GQ38"/>
  <c r="GR38"/>
  <c r="GS38"/>
  <c r="GU38"/>
  <c r="EO38"/>
  <c r="EY37"/>
  <c r="FD37"/>
  <c r="FH37"/>
  <c r="FK37"/>
  <c r="EW37"/>
  <c r="FA37"/>
  <c r="FF37"/>
  <c r="EZ37"/>
  <c r="FB37"/>
  <c r="FC37"/>
  <c r="FE37"/>
  <c r="FG37"/>
  <c r="FI37"/>
  <c r="FJ37"/>
  <c r="FL37"/>
  <c r="FM37"/>
  <c r="FN37"/>
  <c r="EV37"/>
  <c r="EX37"/>
  <c r="FO37"/>
  <c r="FP37"/>
  <c r="FQ37"/>
  <c r="FR37"/>
  <c r="FS37"/>
  <c r="FU37"/>
  <c r="FY37"/>
  <c r="GD37"/>
  <c r="GH37"/>
  <c r="GK37"/>
  <c r="FW37"/>
  <c r="GA37"/>
  <c r="GF37"/>
  <c r="FZ37"/>
  <c r="GB37"/>
  <c r="GC37"/>
  <c r="GE37"/>
  <c r="GG37"/>
  <c r="GI37"/>
  <c r="GJ37"/>
  <c r="GL37"/>
  <c r="GM37"/>
  <c r="GN37"/>
  <c r="FV37"/>
  <c r="FX37"/>
  <c r="GO37"/>
  <c r="GP37"/>
  <c r="GQ37"/>
  <c r="GR37"/>
  <c r="GS37"/>
  <c r="GU37"/>
  <c r="EO37"/>
  <c r="EV36"/>
  <c r="EX36"/>
  <c r="FB36"/>
  <c r="FE36"/>
  <c r="FG36"/>
  <c r="FI36"/>
  <c r="EZ36"/>
  <c r="FM36"/>
  <c r="EY36"/>
  <c r="FA36"/>
  <c r="FC36"/>
  <c r="FD36"/>
  <c r="FF36"/>
  <c r="FH36"/>
  <c r="FJ36"/>
  <c r="FK36"/>
  <c r="FL36"/>
  <c r="FN36"/>
  <c r="EW36"/>
  <c r="FO36"/>
  <c r="FP36"/>
  <c r="FQ36"/>
  <c r="FR36"/>
  <c r="FS36"/>
  <c r="FU36"/>
  <c r="FV36"/>
  <c r="FX36"/>
  <c r="GB36"/>
  <c r="GE36"/>
  <c r="GG36"/>
  <c r="GI36"/>
  <c r="FZ36"/>
  <c r="GM36"/>
  <c r="FY36"/>
  <c r="GA36"/>
  <c r="GC36"/>
  <c r="GD36"/>
  <c r="GF36"/>
  <c r="GH36"/>
  <c r="GJ36"/>
  <c r="GK36"/>
  <c r="GL36"/>
  <c r="GN36"/>
  <c r="FW36"/>
  <c r="GO36"/>
  <c r="GP36"/>
  <c r="GQ36"/>
  <c r="GR36"/>
  <c r="GS36"/>
  <c r="GU36"/>
  <c r="EO36"/>
  <c r="FM35"/>
  <c r="EY35"/>
  <c r="EZ35"/>
  <c r="FA35"/>
  <c r="FB35"/>
  <c r="FC35"/>
  <c r="FD35"/>
  <c r="FE35"/>
  <c r="FF35"/>
  <c r="FG35"/>
  <c r="FH35"/>
  <c r="FI35"/>
  <c r="FJ35"/>
  <c r="FK35"/>
  <c r="FL35"/>
  <c r="FN35"/>
  <c r="EV35"/>
  <c r="EW35"/>
  <c r="EX35"/>
  <c r="FO35"/>
  <c r="FP35"/>
  <c r="FQ35"/>
  <c r="FR35"/>
  <c r="FS35"/>
  <c r="FU35"/>
  <c r="GM35"/>
  <c r="FY35"/>
  <c r="FZ35"/>
  <c r="GA35"/>
  <c r="GB35"/>
  <c r="GC35"/>
  <c r="GD35"/>
  <c r="GE35"/>
  <c r="GF35"/>
  <c r="GG35"/>
  <c r="GH35"/>
  <c r="GI35"/>
  <c r="GJ35"/>
  <c r="GK35"/>
  <c r="GL35"/>
  <c r="GN35"/>
  <c r="FV35"/>
  <c r="FW35"/>
  <c r="FX35"/>
  <c r="GO35"/>
  <c r="GP35"/>
  <c r="GQ35"/>
  <c r="GR35"/>
  <c r="GS35"/>
  <c r="GU35"/>
  <c r="EO35"/>
  <c r="EY34"/>
  <c r="EZ34"/>
  <c r="FA34"/>
  <c r="FB34"/>
  <c r="FC34"/>
  <c r="FD34"/>
  <c r="FE34"/>
  <c r="FF34"/>
  <c r="FG34"/>
  <c r="FH34"/>
  <c r="FI34"/>
  <c r="EV34"/>
  <c r="EW34"/>
  <c r="EX34"/>
  <c r="FJ34"/>
  <c r="FK34"/>
  <c r="FL34"/>
  <c r="FM34"/>
  <c r="FN34"/>
  <c r="FO34"/>
  <c r="FP34"/>
  <c r="FQ34"/>
  <c r="FR34"/>
  <c r="FS34"/>
  <c r="FU34"/>
  <c r="FY34"/>
  <c r="FZ34"/>
  <c r="GA34"/>
  <c r="GB34"/>
  <c r="GC34"/>
  <c r="GD34"/>
  <c r="GE34"/>
  <c r="GF34"/>
  <c r="GG34"/>
  <c r="GH34"/>
  <c r="GI34"/>
  <c r="FV34"/>
  <c r="FW34"/>
  <c r="FX34"/>
  <c r="GJ34"/>
  <c r="GK34"/>
  <c r="GL34"/>
  <c r="GM34"/>
  <c r="GN34"/>
  <c r="GO34"/>
  <c r="GP34"/>
  <c r="GQ34"/>
  <c r="GR34"/>
  <c r="GS34"/>
  <c r="GU34"/>
  <c r="EO34"/>
  <c r="EY33"/>
  <c r="EZ33"/>
  <c r="FA33"/>
  <c r="FB33"/>
  <c r="FC33"/>
  <c r="FD33"/>
  <c r="FE33"/>
  <c r="FF33"/>
  <c r="FG33"/>
  <c r="FH33"/>
  <c r="FI33"/>
  <c r="EV33"/>
  <c r="EW33"/>
  <c r="EX33"/>
  <c r="FJ33"/>
  <c r="FK33"/>
  <c r="FL33"/>
  <c r="FM33"/>
  <c r="FN33"/>
  <c r="FO33"/>
  <c r="FP33"/>
  <c r="FQ33"/>
  <c r="FR33"/>
  <c r="FS33"/>
  <c r="FU33"/>
  <c r="FY33"/>
  <c r="FZ33"/>
  <c r="GA33"/>
  <c r="GB33"/>
  <c r="GC33"/>
  <c r="GD33"/>
  <c r="GE33"/>
  <c r="GF33"/>
  <c r="GG33"/>
  <c r="GH33"/>
  <c r="GI33"/>
  <c r="FV33"/>
  <c r="FW33"/>
  <c r="FX33"/>
  <c r="GJ33"/>
  <c r="GK33"/>
  <c r="GL33"/>
  <c r="GM33"/>
  <c r="GN33"/>
  <c r="GO33"/>
  <c r="GP33"/>
  <c r="GQ33"/>
  <c r="GR33"/>
  <c r="GS33"/>
  <c r="GU33"/>
  <c r="EO33"/>
  <c r="EY32"/>
  <c r="EZ32"/>
  <c r="FA32"/>
  <c r="FB32"/>
  <c r="FC32"/>
  <c r="FD32"/>
  <c r="FE32"/>
  <c r="FF32"/>
  <c r="FG32"/>
  <c r="FH32"/>
  <c r="FI32"/>
  <c r="FJ32"/>
  <c r="FK32"/>
  <c r="FL32"/>
  <c r="FM32"/>
  <c r="FN32"/>
  <c r="FO32"/>
  <c r="FP32"/>
  <c r="FQ32"/>
  <c r="EV32"/>
  <c r="EW32"/>
  <c r="EX32"/>
  <c r="FR32"/>
  <c r="FS32"/>
  <c r="FU32"/>
  <c r="FY32"/>
  <c r="FZ32"/>
  <c r="GA32"/>
  <c r="GB32"/>
  <c r="GC32"/>
  <c r="GD32"/>
  <c r="GE32"/>
  <c r="GF32"/>
  <c r="GG32"/>
  <c r="GH32"/>
  <c r="GI32"/>
  <c r="GJ32"/>
  <c r="GK32"/>
  <c r="GL32"/>
  <c r="GM32"/>
  <c r="GN32"/>
  <c r="GO32"/>
  <c r="GP32"/>
  <c r="GQ32"/>
  <c r="FV32"/>
  <c r="FW32"/>
  <c r="FX32"/>
  <c r="GR32"/>
  <c r="GS32"/>
  <c r="GU32"/>
  <c r="EO32"/>
  <c r="EY31"/>
  <c r="EZ31"/>
  <c r="FA31"/>
  <c r="FB31"/>
  <c r="FC31"/>
  <c r="FD31"/>
  <c r="FE31"/>
  <c r="FF31"/>
  <c r="FG31"/>
  <c r="FH31"/>
  <c r="FI31"/>
  <c r="FJ31"/>
  <c r="FK31"/>
  <c r="FL31"/>
  <c r="FM31"/>
  <c r="FN31"/>
  <c r="FO31"/>
  <c r="FP31"/>
  <c r="FQ31"/>
  <c r="EV31"/>
  <c r="EW31"/>
  <c r="EX31"/>
  <c r="FR31"/>
  <c r="FS31"/>
  <c r="FU31"/>
  <c r="FY31"/>
  <c r="FZ31"/>
  <c r="GA31"/>
  <c r="GB31"/>
  <c r="GC31"/>
  <c r="GD31"/>
  <c r="GE31"/>
  <c r="GF31"/>
  <c r="GG31"/>
  <c r="GH31"/>
  <c r="GI31"/>
  <c r="GJ31"/>
  <c r="GK31"/>
  <c r="GL31"/>
  <c r="GM31"/>
  <c r="GN31"/>
  <c r="GO31"/>
  <c r="GP31"/>
  <c r="GQ31"/>
  <c r="FV31"/>
  <c r="FW31"/>
  <c r="FX31"/>
  <c r="GR31"/>
  <c r="GS31"/>
  <c r="GU31"/>
  <c r="EO31"/>
  <c r="EZ30"/>
  <c r="FC30"/>
  <c r="FF30"/>
  <c r="FJ30"/>
  <c r="EY30"/>
  <c r="FA30"/>
  <c r="FB30"/>
  <c r="FD30"/>
  <c r="FE30"/>
  <c r="FG30"/>
  <c r="FH30"/>
  <c r="FI30"/>
  <c r="FK30"/>
  <c r="FL30"/>
  <c r="FM30"/>
  <c r="FN30"/>
  <c r="EV30"/>
  <c r="EW30"/>
  <c r="EX30"/>
  <c r="FO30"/>
  <c r="FP30"/>
  <c r="FQ30"/>
  <c r="FR30"/>
  <c r="FS30"/>
  <c r="FU30"/>
  <c r="FZ30"/>
  <c r="GC30"/>
  <c r="GF30"/>
  <c r="GJ30"/>
  <c r="FY30"/>
  <c r="GA30"/>
  <c r="GB30"/>
  <c r="GD30"/>
  <c r="GE30"/>
  <c r="GG30"/>
  <c r="GH30"/>
  <c r="GI30"/>
  <c r="GK30"/>
  <c r="GL30"/>
  <c r="GM30"/>
  <c r="GN30"/>
  <c r="FV30"/>
  <c r="FW30"/>
  <c r="FX30"/>
  <c r="GO30"/>
  <c r="GP30"/>
  <c r="GQ30"/>
  <c r="GR30"/>
  <c r="GS30"/>
  <c r="GU30"/>
  <c r="EO30"/>
  <c r="EW29"/>
  <c r="EY29"/>
  <c r="FB29"/>
  <c r="FD29"/>
  <c r="FF29"/>
  <c r="FH29"/>
  <c r="FK29"/>
  <c r="FM29"/>
  <c r="EZ29"/>
  <c r="FA29"/>
  <c r="FC29"/>
  <c r="FE29"/>
  <c r="FG29"/>
  <c r="FI29"/>
  <c r="FJ29"/>
  <c r="FL29"/>
  <c r="FN29"/>
  <c r="EV29"/>
  <c r="EX29"/>
  <c r="FO29"/>
  <c r="FP29"/>
  <c r="FQ29"/>
  <c r="FR29"/>
  <c r="FS29"/>
  <c r="FU29"/>
  <c r="FW29"/>
  <c r="FY29"/>
  <c r="GB29"/>
  <c r="GD29"/>
  <c r="GF29"/>
  <c r="GH29"/>
  <c r="GK29"/>
  <c r="GM29"/>
  <c r="FZ29"/>
  <c r="GA29"/>
  <c r="GC29"/>
  <c r="GE29"/>
  <c r="GG29"/>
  <c r="GI29"/>
  <c r="GJ29"/>
  <c r="GL29"/>
  <c r="GN29"/>
  <c r="FV29"/>
  <c r="FX29"/>
  <c r="GO29"/>
  <c r="GP29"/>
  <c r="GQ29"/>
  <c r="GR29"/>
  <c r="GS29"/>
  <c r="GU29"/>
  <c r="EO29"/>
  <c r="EY28"/>
  <c r="EZ28"/>
  <c r="FA28"/>
  <c r="FB28"/>
  <c r="FC28"/>
  <c r="FD28"/>
  <c r="FE28"/>
  <c r="FF28"/>
  <c r="FG28"/>
  <c r="FH28"/>
  <c r="FI28"/>
  <c r="EV28"/>
  <c r="EW28"/>
  <c r="EX28"/>
  <c r="FJ28"/>
  <c r="FK28"/>
  <c r="FL28"/>
  <c r="FM28"/>
  <c r="FN28"/>
  <c r="FO28"/>
  <c r="FP28"/>
  <c r="FQ28"/>
  <c r="FR28"/>
  <c r="FS28"/>
  <c r="FU28"/>
  <c r="FY28"/>
  <c r="FZ28"/>
  <c r="GA28"/>
  <c r="GB28"/>
  <c r="GC28"/>
  <c r="GD28"/>
  <c r="GE28"/>
  <c r="GF28"/>
  <c r="GG28"/>
  <c r="GH28"/>
  <c r="GI28"/>
  <c r="FV28"/>
  <c r="FW28"/>
  <c r="FX28"/>
  <c r="GJ28"/>
  <c r="GK28"/>
  <c r="GL28"/>
  <c r="GM28"/>
  <c r="GN28"/>
  <c r="GO28"/>
  <c r="GP28"/>
  <c r="GQ28"/>
  <c r="GR28"/>
  <c r="GS28"/>
  <c r="GU28"/>
  <c r="EO28"/>
  <c r="FA26"/>
  <c r="FC26"/>
  <c r="FJ26"/>
  <c r="FL26"/>
  <c r="FN26"/>
  <c r="FG26"/>
  <c r="FU26"/>
  <c r="GA26"/>
  <c r="GC26"/>
  <c r="GJ26"/>
  <c r="GL26"/>
  <c r="GN26"/>
  <c r="GG26"/>
  <c r="GU26"/>
  <c r="EO26"/>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EM37"/>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EM36"/>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EM35"/>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EM34"/>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EM33"/>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EM32"/>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EM31"/>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EM30"/>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EM29"/>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EM28"/>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EM27"/>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EM26"/>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EM25"/>
  <c r="EK38"/>
  <c r="EK37"/>
  <c r="EK36"/>
  <c r="EK35"/>
  <c r="EK34"/>
  <c r="EK33"/>
  <c r="EK32"/>
  <c r="EK31"/>
  <c r="EK30"/>
  <c r="EK29"/>
  <c r="EK28"/>
  <c r="EK27"/>
  <c r="EK26"/>
  <c r="EK25"/>
  <c r="B40"/>
  <c r="B20"/>
  <c r="EK18"/>
  <c r="EK17"/>
  <c r="EK16"/>
  <c r="EK15"/>
  <c r="EK14"/>
  <c r="EK13"/>
  <c r="EK12"/>
  <c r="EK11"/>
  <c r="EK10"/>
  <c r="EK9"/>
  <c r="EK8"/>
  <c r="EK7"/>
  <c r="EK6"/>
  <c r="EK5"/>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EM18"/>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EM17"/>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EM16"/>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EM15"/>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EM14"/>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EM13"/>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EM12"/>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EM11"/>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EM10"/>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EM9"/>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EM8"/>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EM7"/>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EM6"/>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EM5"/>
  <c r="EV14"/>
  <c r="EW14"/>
  <c r="EX14"/>
  <c r="EY14"/>
  <c r="EZ14"/>
  <c r="FA14"/>
  <c r="FB14"/>
  <c r="FC14"/>
  <c r="FD14"/>
  <c r="FE14"/>
  <c r="FF14"/>
  <c r="FG14"/>
  <c r="FH14"/>
  <c r="FI14"/>
  <c r="FJ14"/>
  <c r="FK14"/>
  <c r="FL14"/>
  <c r="FM14"/>
  <c r="FN14"/>
  <c r="FO14"/>
  <c r="FP14"/>
  <c r="FQ14"/>
  <c r="FU14"/>
  <c r="FV14"/>
  <c r="FW14"/>
  <c r="FX14"/>
  <c r="FY14"/>
  <c r="FZ14"/>
  <c r="GA14"/>
  <c r="GB14"/>
  <c r="GC14"/>
  <c r="GD14"/>
  <c r="GE14"/>
  <c r="GF14"/>
  <c r="GG14"/>
  <c r="GH14"/>
  <c r="GI14"/>
  <c r="GJ14"/>
  <c r="GK14"/>
  <c r="GL14"/>
  <c r="GM14"/>
  <c r="GN14"/>
  <c r="GO14"/>
  <c r="GP14"/>
  <c r="GQ14"/>
  <c r="GU14"/>
  <c r="EO14"/>
  <c r="EW13"/>
  <c r="FA13"/>
  <c r="FC13"/>
  <c r="FE13"/>
  <c r="FF13"/>
  <c r="FG13"/>
  <c r="FK13"/>
  <c r="FM13"/>
  <c r="EV13"/>
  <c r="EX13"/>
  <c r="EY13"/>
  <c r="EZ13"/>
  <c r="FB13"/>
  <c r="FD13"/>
  <c r="FH13"/>
  <c r="FI13"/>
  <c r="FJ13"/>
  <c r="FL13"/>
  <c r="FN13"/>
  <c r="FU13"/>
  <c r="FW13"/>
  <c r="GA13"/>
  <c r="GC13"/>
  <c r="GE13"/>
  <c r="GF13"/>
  <c r="GG13"/>
  <c r="GK13"/>
  <c r="GM13"/>
  <c r="FV13"/>
  <c r="FX13"/>
  <c r="FY13"/>
  <c r="FZ13"/>
  <c r="GB13"/>
  <c r="GD13"/>
  <c r="GH13"/>
  <c r="GI13"/>
  <c r="GJ13"/>
  <c r="GL13"/>
  <c r="GN13"/>
  <c r="GU13"/>
  <c r="EO13"/>
  <c r="EX12"/>
  <c r="EY12"/>
  <c r="EZ12"/>
  <c r="FB12"/>
  <c r="FD12"/>
  <c r="FF12"/>
  <c r="FH12"/>
  <c r="FJ12"/>
  <c r="FL12"/>
  <c r="FA12"/>
  <c r="FC12"/>
  <c r="FE12"/>
  <c r="FG12"/>
  <c r="FI12"/>
  <c r="EV12"/>
  <c r="EW12"/>
  <c r="FK12"/>
  <c r="FM12"/>
  <c r="FN12"/>
  <c r="FO12"/>
  <c r="FP12"/>
  <c r="FQ12"/>
  <c r="FR12"/>
  <c r="FS12"/>
  <c r="FT12"/>
  <c r="FU12"/>
  <c r="FX12"/>
  <c r="FY12"/>
  <c r="FZ12"/>
  <c r="GB12"/>
  <c r="GD12"/>
  <c r="GF12"/>
  <c r="GH12"/>
  <c r="GJ12"/>
  <c r="GL12"/>
  <c r="GA12"/>
  <c r="GC12"/>
  <c r="GE12"/>
  <c r="GG12"/>
  <c r="GI12"/>
  <c r="FV12"/>
  <c r="FW12"/>
  <c r="GK12"/>
  <c r="GM12"/>
  <c r="GN12"/>
  <c r="GO12"/>
  <c r="GP12"/>
  <c r="GQ12"/>
  <c r="GR12"/>
  <c r="GS12"/>
  <c r="GT12"/>
  <c r="GU12"/>
  <c r="EO12"/>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EO11"/>
  <c r="FG10"/>
  <c r="FA10"/>
  <c r="FC10"/>
  <c r="FE10"/>
  <c r="FL10"/>
  <c r="EY10"/>
  <c r="EZ10"/>
  <c r="FB10"/>
  <c r="FD10"/>
  <c r="FF10"/>
  <c r="FH10"/>
  <c r="FI10"/>
  <c r="EV10"/>
  <c r="EW10"/>
  <c r="EX10"/>
  <c r="FJ10"/>
  <c r="FK10"/>
  <c r="FM10"/>
  <c r="FN10"/>
  <c r="FO10"/>
  <c r="FP10"/>
  <c r="FQ10"/>
  <c r="FR10"/>
  <c r="FS10"/>
  <c r="FT10"/>
  <c r="FU10"/>
  <c r="GG10"/>
  <c r="GA10"/>
  <c r="GC10"/>
  <c r="GE10"/>
  <c r="GL10"/>
  <c r="FY10"/>
  <c r="FZ10"/>
  <c r="GB10"/>
  <c r="GD10"/>
  <c r="GF10"/>
  <c r="GH10"/>
  <c r="GI10"/>
  <c r="FV10"/>
  <c r="FW10"/>
  <c r="FX10"/>
  <c r="GJ10"/>
  <c r="GK10"/>
  <c r="GM10"/>
  <c r="GN10"/>
  <c r="GO10"/>
  <c r="GP10"/>
  <c r="GQ10"/>
  <c r="GR10"/>
  <c r="GS10"/>
  <c r="GT10"/>
  <c r="GU10"/>
  <c r="EO10"/>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EO9"/>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EO8"/>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EO7"/>
  <c r="EV6"/>
  <c r="EX6"/>
  <c r="EZ6"/>
  <c r="FE6"/>
  <c r="FF6"/>
  <c r="FH6"/>
  <c r="FJ6"/>
  <c r="EW6"/>
  <c r="EY6"/>
  <c r="FA6"/>
  <c r="FB6"/>
  <c r="FC6"/>
  <c r="FD6"/>
  <c r="FG6"/>
  <c r="FI6"/>
  <c r="FK6"/>
  <c r="FL6"/>
  <c r="FM6"/>
  <c r="FN6"/>
  <c r="FU6"/>
  <c r="FV6"/>
  <c r="FX6"/>
  <c r="FZ6"/>
  <c r="GE6"/>
  <c r="GF6"/>
  <c r="GH6"/>
  <c r="GJ6"/>
  <c r="FW6"/>
  <c r="FY6"/>
  <c r="GA6"/>
  <c r="GB6"/>
  <c r="GC6"/>
  <c r="GD6"/>
  <c r="GG6"/>
  <c r="GI6"/>
  <c r="GK6"/>
  <c r="GL6"/>
  <c r="GM6"/>
  <c r="GN6"/>
  <c r="GU6"/>
  <c r="EO6"/>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P18"/>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P17"/>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P16"/>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P15"/>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P14"/>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P13"/>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P12"/>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P11"/>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P10"/>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P9"/>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P8"/>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P7"/>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P6"/>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P5"/>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T18"/>
  <c r="IU18"/>
  <c r="EQ18"/>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T17"/>
  <c r="IU17"/>
  <c r="EQ17"/>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T16"/>
  <c r="IU16"/>
  <c r="EQ16"/>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T15"/>
  <c r="IU15"/>
  <c r="EQ15"/>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T14"/>
  <c r="IU14"/>
  <c r="EQ14"/>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T13"/>
  <c r="IU13"/>
  <c r="EQ13"/>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T12"/>
  <c r="IU12"/>
  <c r="EQ12"/>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T11"/>
  <c r="IU11"/>
  <c r="EQ11"/>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T10"/>
  <c r="IU10"/>
  <c r="EQ10"/>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T9"/>
  <c r="IU9"/>
  <c r="EQ9"/>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T8"/>
  <c r="IU8"/>
  <c r="EQ8"/>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T7"/>
  <c r="IU7"/>
  <c r="EQ7"/>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T6"/>
  <c r="IU6"/>
  <c r="EQ6"/>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T5"/>
  <c r="IU5"/>
  <c r="EQ5"/>
  <c r="GT25"/>
  <c r="GS25"/>
  <c r="GR25"/>
  <c r="GQ25"/>
  <c r="GP25"/>
  <c r="GO25"/>
  <c r="GN25"/>
  <c r="GM25"/>
  <c r="GL25"/>
  <c r="GK25"/>
  <c r="GJ25"/>
  <c r="GI25"/>
  <c r="GH25"/>
  <c r="GG25"/>
  <c r="GF25"/>
  <c r="GE25"/>
  <c r="GD25"/>
  <c r="GC25"/>
  <c r="GB25"/>
  <c r="GA25"/>
  <c r="FZ25"/>
  <c r="FY25"/>
  <c r="FX25"/>
  <c r="FW25"/>
  <c r="FV25"/>
  <c r="D40"/>
  <c r="AC24"/>
  <c r="D20"/>
  <c r="AC4"/>
  <c r="GS27"/>
  <c r="GR27"/>
  <c r="GQ27"/>
  <c r="GP27"/>
  <c r="GO27"/>
  <c r="GS26"/>
  <c r="GR26"/>
  <c r="GQ26"/>
  <c r="GP26"/>
  <c r="GO26"/>
  <c r="GS18"/>
  <c r="GR18"/>
  <c r="GQ18"/>
  <c r="GP18"/>
  <c r="GO18"/>
  <c r="GS17"/>
  <c r="GR17"/>
  <c r="GQ17"/>
  <c r="GP17"/>
  <c r="GO17"/>
  <c r="GS16"/>
  <c r="GR16"/>
  <c r="GQ16"/>
  <c r="GP16"/>
  <c r="GO16"/>
  <c r="GS15"/>
  <c r="GR15"/>
  <c r="GQ15"/>
  <c r="GP15"/>
  <c r="GO15"/>
  <c r="GS14"/>
  <c r="GR14"/>
  <c r="GS13"/>
  <c r="GR13"/>
  <c r="GQ13"/>
  <c r="GP13"/>
  <c r="GO13"/>
  <c r="GS6"/>
  <c r="GR6"/>
  <c r="GQ6"/>
  <c r="GP6"/>
  <c r="GO6"/>
  <c r="GS5"/>
  <c r="GR5"/>
  <c r="GQ5"/>
  <c r="GP5"/>
  <c r="GO5"/>
  <c r="FS27"/>
  <c r="FR27"/>
  <c r="FQ27"/>
  <c r="FP27"/>
  <c r="FO27"/>
  <c r="FS26"/>
  <c r="FR26"/>
  <c r="FQ26"/>
  <c r="FP26"/>
  <c r="FO26"/>
  <c r="FS25"/>
  <c r="FR25"/>
  <c r="FQ25"/>
  <c r="FP25"/>
  <c r="FO25"/>
  <c r="FS18"/>
  <c r="FR18"/>
  <c r="FQ18"/>
  <c r="FP18"/>
  <c r="FO18"/>
  <c r="FS17"/>
  <c r="FR17"/>
  <c r="FQ17"/>
  <c r="FP17"/>
  <c r="FO17"/>
  <c r="FS16"/>
  <c r="FR16"/>
  <c r="FQ16"/>
  <c r="FP16"/>
  <c r="FO16"/>
  <c r="FS15"/>
  <c r="FR15"/>
  <c r="FQ15"/>
  <c r="FP15"/>
  <c r="FO15"/>
  <c r="FS14"/>
  <c r="FR14"/>
  <c r="FS13"/>
  <c r="FR13"/>
  <c r="FQ13"/>
  <c r="FP13"/>
  <c r="FO13"/>
  <c r="FS6"/>
  <c r="FR6"/>
  <c r="FQ6"/>
  <c r="FP6"/>
  <c r="FO6"/>
  <c r="FS5"/>
  <c r="FR5"/>
  <c r="FQ5"/>
  <c r="FP5"/>
  <c r="FO5"/>
  <c r="AB39"/>
  <c r="AA39"/>
  <c r="Z39"/>
  <c r="Y39"/>
  <c r="X39"/>
  <c r="AB19"/>
  <c r="AA19"/>
  <c r="Z19"/>
  <c r="Y19"/>
  <c r="X19"/>
  <c r="AB24"/>
  <c r="AA24"/>
  <c r="Z24"/>
  <c r="Y24"/>
  <c r="X24"/>
  <c r="AB4"/>
  <c r="AA4"/>
  <c r="Z4"/>
  <c r="Y4"/>
  <c r="X4"/>
  <c r="FW18"/>
  <c r="EI37"/>
  <c r="C1"/>
  <c r="C21"/>
  <c r="I1"/>
  <c r="N1"/>
  <c r="B2"/>
  <c r="D2"/>
  <c r="A4"/>
  <c r="A5"/>
  <c r="B5"/>
  <c r="EV5"/>
  <c r="EW5"/>
  <c r="EX5"/>
  <c r="EY5"/>
  <c r="EZ5"/>
  <c r="FA5"/>
  <c r="FB5"/>
  <c r="FC5"/>
  <c r="FD5"/>
  <c r="FE5"/>
  <c r="FF5"/>
  <c r="FG5"/>
  <c r="FH5"/>
  <c r="FI5"/>
  <c r="FJ5"/>
  <c r="FK5"/>
  <c r="FL5"/>
  <c r="FM5"/>
  <c r="FN5"/>
  <c r="FT5"/>
  <c r="FV5"/>
  <c r="FW5"/>
  <c r="FX5"/>
  <c r="FY5"/>
  <c r="FZ5"/>
  <c r="GA5"/>
  <c r="GB5"/>
  <c r="GC5"/>
  <c r="GD5"/>
  <c r="GE5"/>
  <c r="GF5"/>
  <c r="GG5"/>
  <c r="GH5"/>
  <c r="GI5"/>
  <c r="GJ5"/>
  <c r="GK5"/>
  <c r="GL5"/>
  <c r="GM5"/>
  <c r="GN5"/>
  <c r="GT5"/>
  <c r="A6"/>
  <c r="B6"/>
  <c r="EL6"/>
  <c r="FT6"/>
  <c r="GT6"/>
  <c r="A7"/>
  <c r="B7"/>
  <c r="EI7"/>
  <c r="A8"/>
  <c r="B8"/>
  <c r="EL8"/>
  <c r="A9"/>
  <c r="B9"/>
  <c r="EI9"/>
  <c r="A10"/>
  <c r="B10"/>
  <c r="EL10"/>
  <c r="A11"/>
  <c r="B11"/>
  <c r="EI11"/>
  <c r="A12"/>
  <c r="B12"/>
  <c r="EL12"/>
  <c r="A13"/>
  <c r="B13"/>
  <c r="FT13"/>
  <c r="GT13"/>
  <c r="A14"/>
  <c r="B14"/>
  <c r="EL14"/>
  <c r="FT14"/>
  <c r="GT14"/>
  <c r="A15"/>
  <c r="B15"/>
  <c r="EI15"/>
  <c r="EV15"/>
  <c r="EW15"/>
  <c r="EX15"/>
  <c r="EY15"/>
  <c r="EZ15"/>
  <c r="FA15"/>
  <c r="FB15"/>
  <c r="FC15"/>
  <c r="FD15"/>
  <c r="FE15"/>
  <c r="FF15"/>
  <c r="FG15"/>
  <c r="FH15"/>
  <c r="FI15"/>
  <c r="FJ15"/>
  <c r="FK15"/>
  <c r="FL15"/>
  <c r="FM15"/>
  <c r="FN15"/>
  <c r="FT15"/>
  <c r="FV15"/>
  <c r="FW15"/>
  <c r="FX15"/>
  <c r="FY15"/>
  <c r="FZ15"/>
  <c r="GA15"/>
  <c r="GB15"/>
  <c r="GC15"/>
  <c r="GD15"/>
  <c r="GE15"/>
  <c r="GF15"/>
  <c r="GG15"/>
  <c r="GH15"/>
  <c r="GI15"/>
  <c r="GJ15"/>
  <c r="GK15"/>
  <c r="GL15"/>
  <c r="GM15"/>
  <c r="GN15"/>
  <c r="GT15"/>
  <c r="A16"/>
  <c r="B16"/>
  <c r="EL16"/>
  <c r="EV16"/>
  <c r="EW16"/>
  <c r="EX16"/>
  <c r="EY16"/>
  <c r="EZ16"/>
  <c r="FA16"/>
  <c r="FB16"/>
  <c r="FC16"/>
  <c r="FD16"/>
  <c r="FE16"/>
  <c r="FF16"/>
  <c r="FG16"/>
  <c r="FH16"/>
  <c r="FI16"/>
  <c r="FJ16"/>
  <c r="FK16"/>
  <c r="FL16"/>
  <c r="FM16"/>
  <c r="FN16"/>
  <c r="FT16"/>
  <c r="FV16"/>
  <c r="FW16"/>
  <c r="FX16"/>
  <c r="FY16"/>
  <c r="FZ16"/>
  <c r="GA16"/>
  <c r="GB16"/>
  <c r="GC16"/>
  <c r="GD16"/>
  <c r="GE16"/>
  <c r="GF16"/>
  <c r="GG16"/>
  <c r="GH16"/>
  <c r="GI16"/>
  <c r="GJ16"/>
  <c r="GK16"/>
  <c r="GL16"/>
  <c r="GM16"/>
  <c r="GN16"/>
  <c r="GT16"/>
  <c r="A17"/>
  <c r="B17"/>
  <c r="EI17"/>
  <c r="EV17"/>
  <c r="EW17"/>
  <c r="EX17"/>
  <c r="EY17"/>
  <c r="EZ17"/>
  <c r="FA17"/>
  <c r="FB17"/>
  <c r="FC17"/>
  <c r="FD17"/>
  <c r="FE17"/>
  <c r="FF17"/>
  <c r="FG17"/>
  <c r="FH17"/>
  <c r="FI17"/>
  <c r="FJ17"/>
  <c r="FK17"/>
  <c r="FL17"/>
  <c r="FM17"/>
  <c r="FN17"/>
  <c r="FT17"/>
  <c r="FV17"/>
  <c r="FW17"/>
  <c r="FX17"/>
  <c r="FY17"/>
  <c r="FZ17"/>
  <c r="GA17"/>
  <c r="GB17"/>
  <c r="GC17"/>
  <c r="GD17"/>
  <c r="GE17"/>
  <c r="GF17"/>
  <c r="GG17"/>
  <c r="GH17"/>
  <c r="GI17"/>
  <c r="GJ17"/>
  <c r="GK17"/>
  <c r="GL17"/>
  <c r="GM17"/>
  <c r="GN17"/>
  <c r="GT17"/>
  <c r="A18"/>
  <c r="B18"/>
  <c r="EL18"/>
  <c r="EV18"/>
  <c r="EW18"/>
  <c r="EX18"/>
  <c r="EY18"/>
  <c r="EZ18"/>
  <c r="FA18"/>
  <c r="FB18"/>
  <c r="FC18"/>
  <c r="FD18"/>
  <c r="FE18"/>
  <c r="FF18"/>
  <c r="FG18"/>
  <c r="FH18"/>
  <c r="FI18"/>
  <c r="FJ18"/>
  <c r="FK18"/>
  <c r="FL18"/>
  <c r="FM18"/>
  <c r="FN18"/>
  <c r="FT18"/>
  <c r="FV18"/>
  <c r="FX18"/>
  <c r="FY18"/>
  <c r="FZ18"/>
  <c r="GA18"/>
  <c r="GB18"/>
  <c r="GC18"/>
  <c r="GD18"/>
  <c r="GE18"/>
  <c r="GF18"/>
  <c r="GG18"/>
  <c r="GH18"/>
  <c r="GI18"/>
  <c r="GJ18"/>
  <c r="GK18"/>
  <c r="GL18"/>
  <c r="GM18"/>
  <c r="GN18"/>
  <c r="GT18"/>
  <c r="E19"/>
  <c r="F19"/>
  <c r="G19"/>
  <c r="H19"/>
  <c r="I19"/>
  <c r="J19"/>
  <c r="K19"/>
  <c r="L19"/>
  <c r="M19"/>
  <c r="N19"/>
  <c r="O19"/>
  <c r="P19"/>
  <c r="Q19"/>
  <c r="R19"/>
  <c r="S19"/>
  <c r="T19"/>
  <c r="U19"/>
  <c r="V19"/>
  <c r="W19"/>
  <c r="AC19"/>
  <c r="CM19"/>
  <c r="F4"/>
  <c r="I21"/>
  <c r="N21"/>
  <c r="B22"/>
  <c r="D22"/>
  <c r="A24"/>
  <c r="A25"/>
  <c r="B25"/>
  <c r="EL25"/>
  <c r="EV25"/>
  <c r="EW25"/>
  <c r="EX25"/>
  <c r="EY25"/>
  <c r="EZ25"/>
  <c r="FA25"/>
  <c r="FB25"/>
  <c r="FC25"/>
  <c r="FD25"/>
  <c r="FE25"/>
  <c r="FF25"/>
  <c r="FG25"/>
  <c r="FH25"/>
  <c r="FI25"/>
  <c r="FJ25"/>
  <c r="FK25"/>
  <c r="FL25"/>
  <c r="FM25"/>
  <c r="FN25"/>
  <c r="FT25"/>
  <c r="A26"/>
  <c r="B26"/>
  <c r="EI26"/>
  <c r="EV26"/>
  <c r="EW26"/>
  <c r="EX26"/>
  <c r="EY26"/>
  <c r="EZ26"/>
  <c r="FB26"/>
  <c r="FD26"/>
  <c r="FE26"/>
  <c r="FF26"/>
  <c r="FH26"/>
  <c r="FI26"/>
  <c r="FK26"/>
  <c r="FM26"/>
  <c r="FT26"/>
  <c r="FV26"/>
  <c r="FW26"/>
  <c r="FX26"/>
  <c r="FY26"/>
  <c r="FZ26"/>
  <c r="GB26"/>
  <c r="GD26"/>
  <c r="GE26"/>
  <c r="GF26"/>
  <c r="GH26"/>
  <c r="GI26"/>
  <c r="GK26"/>
  <c r="GM26"/>
  <c r="GT26"/>
  <c r="A27"/>
  <c r="B27"/>
  <c r="EL27"/>
  <c r="EV27"/>
  <c r="EW27"/>
  <c r="EX27"/>
  <c r="EY27"/>
  <c r="EZ27"/>
  <c r="FA27"/>
  <c r="FB27"/>
  <c r="FC27"/>
  <c r="FD27"/>
  <c r="FE27"/>
  <c r="FF27"/>
  <c r="FG27"/>
  <c r="FH27"/>
  <c r="FI27"/>
  <c r="FJ27"/>
  <c r="FK27"/>
  <c r="FL27"/>
  <c r="FM27"/>
  <c r="FN27"/>
  <c r="FT27"/>
  <c r="FV27"/>
  <c r="FW27"/>
  <c r="FX27"/>
  <c r="FY27"/>
  <c r="FZ27"/>
  <c r="GA27"/>
  <c r="GB27"/>
  <c r="GC27"/>
  <c r="GD27"/>
  <c r="GE27"/>
  <c r="GF27"/>
  <c r="GG27"/>
  <c r="GH27"/>
  <c r="GI27"/>
  <c r="GJ27"/>
  <c r="GK27"/>
  <c r="GL27"/>
  <c r="GM27"/>
  <c r="GN27"/>
  <c r="GT27"/>
  <c r="A28"/>
  <c r="B28"/>
  <c r="EI28"/>
  <c r="FT28"/>
  <c r="GT28"/>
  <c r="A29"/>
  <c r="B29"/>
  <c r="EL29"/>
  <c r="FT29"/>
  <c r="GT29"/>
  <c r="A30"/>
  <c r="B30"/>
  <c r="EI30"/>
  <c r="FT30"/>
  <c r="GT30"/>
  <c r="A31"/>
  <c r="B31"/>
  <c r="EL31"/>
  <c r="FT31"/>
  <c r="GT31"/>
  <c r="A32"/>
  <c r="B32"/>
  <c r="EI32"/>
  <c r="FT32"/>
  <c r="GT32"/>
  <c r="A33"/>
  <c r="B33"/>
  <c r="EL33"/>
  <c r="FT33"/>
  <c r="GT33"/>
  <c r="A34"/>
  <c r="B34"/>
  <c r="EI34"/>
  <c r="FT34"/>
  <c r="GT34"/>
  <c r="A35"/>
  <c r="B35"/>
  <c r="EL35"/>
  <c r="FT35"/>
  <c r="GT35"/>
  <c r="A36"/>
  <c r="B36"/>
  <c r="EI36"/>
  <c r="FT36"/>
  <c r="GT36"/>
  <c r="A37"/>
  <c r="B37"/>
  <c r="EL37"/>
  <c r="FT37"/>
  <c r="GT37"/>
  <c r="A38"/>
  <c r="B38"/>
  <c r="EI38"/>
  <c r="FT38"/>
  <c r="GT38"/>
  <c r="E39"/>
  <c r="F39"/>
  <c r="G39"/>
  <c r="H39"/>
  <c r="I39"/>
  <c r="J39"/>
  <c r="K39"/>
  <c r="L39"/>
  <c r="M39"/>
  <c r="N39"/>
  <c r="O39"/>
  <c r="P39"/>
  <c r="Q39"/>
  <c r="R39"/>
  <c r="S39"/>
  <c r="T39"/>
  <c r="U39"/>
  <c r="V39"/>
  <c r="W39"/>
  <c r="AC39"/>
  <c r="EF39"/>
  <c r="EH39"/>
  <c r="E24"/>
  <c r="EL38"/>
  <c r="EJ25"/>
  <c r="EJ27"/>
  <c r="EJ29"/>
  <c r="EJ31"/>
  <c r="EJ33"/>
  <c r="EJ35"/>
  <c r="EJ38"/>
  <c r="EJ37"/>
  <c r="EG39"/>
  <c r="EI39"/>
  <c r="EL36"/>
  <c r="EJ36"/>
  <c r="EI35"/>
  <c r="EL34"/>
  <c r="EJ34"/>
  <c r="EI33"/>
  <c r="EL32"/>
  <c r="EJ32"/>
  <c r="EI31"/>
  <c r="EL30"/>
  <c r="EJ30"/>
  <c r="EI29"/>
  <c r="EL28"/>
  <c r="EJ28"/>
  <c r="EI27"/>
  <c r="EL26"/>
  <c r="EJ26"/>
  <c r="EI25"/>
  <c r="V24"/>
  <c r="T24"/>
  <c r="R24"/>
  <c r="P24"/>
  <c r="N24"/>
  <c r="L24"/>
  <c r="J24"/>
  <c r="H24"/>
  <c r="F24"/>
  <c r="EG19"/>
  <c r="EI18"/>
  <c r="EL17"/>
  <c r="EI16"/>
  <c r="EL15"/>
  <c r="EJ15"/>
  <c r="EI14"/>
  <c r="EL13"/>
  <c r="EI12"/>
  <c r="EL11"/>
  <c r="EJ11"/>
  <c r="EI10"/>
  <c r="EL9"/>
  <c r="EI8"/>
  <c r="EL7"/>
  <c r="EJ7"/>
  <c r="EI6"/>
  <c r="EL5"/>
  <c r="W4"/>
  <c r="U4"/>
  <c r="S4"/>
  <c r="Q4"/>
  <c r="O4"/>
  <c r="M4"/>
  <c r="K4"/>
  <c r="I4"/>
  <c r="G4"/>
  <c r="E4"/>
  <c r="W24"/>
  <c r="U24"/>
  <c r="S24"/>
  <c r="Q24"/>
  <c r="O24"/>
  <c r="M24"/>
  <c r="K24"/>
  <c r="I24"/>
  <c r="G24"/>
  <c r="EJ16"/>
  <c r="EJ12"/>
  <c r="EJ8"/>
  <c r="V4"/>
  <c r="T4"/>
  <c r="R4"/>
  <c r="P4"/>
  <c r="N4"/>
  <c r="L4"/>
  <c r="J4"/>
  <c r="H4"/>
  <c r="EJ17"/>
  <c r="EI13"/>
  <c r="EJ10"/>
  <c r="EJ14"/>
  <c r="EJ5"/>
  <c r="EJ9"/>
  <c r="EJ13"/>
  <c r="EI5"/>
  <c r="EF19"/>
  <c r="GU16"/>
  <c r="EN37"/>
  <c r="ER37"/>
  <c r="EN27"/>
  <c r="ES11"/>
  <c r="ES17"/>
  <c r="GU27"/>
  <c r="GU17"/>
  <c r="FU17"/>
  <c r="FU15"/>
  <c r="EN11"/>
  <c r="ER10"/>
  <c r="ER9"/>
  <c r="ES37"/>
  <c r="ES32"/>
  <c r="GU25"/>
  <c r="EN17"/>
  <c r="ER16"/>
  <c r="ER15"/>
  <c r="EN8"/>
  <c r="FU25"/>
  <c r="EN35"/>
  <c r="EN34"/>
  <c r="ER31"/>
  <c r="EN29"/>
  <c r="EN28"/>
  <c r="EO17"/>
  <c r="ES16"/>
  <c r="ES15"/>
  <c r="EN38"/>
  <c r="EN36"/>
  <c r="ER35"/>
  <c r="EN32"/>
  <c r="EN31"/>
  <c r="ER30"/>
  <c r="ER29"/>
  <c r="ER28"/>
  <c r="ER27"/>
  <c r="EN25"/>
  <c r="ES13"/>
  <c r="ES10"/>
  <c r="ES9"/>
  <c r="ET9"/>
  <c r="ES7"/>
  <c r="ER36"/>
  <c r="ER34"/>
  <c r="GU15"/>
  <c r="EO15"/>
  <c r="ET15"/>
  <c r="ES14"/>
  <c r="ET37"/>
  <c r="ER32"/>
  <c r="EN30"/>
  <c r="ES12"/>
  <c r="ES8"/>
  <c r="ES5"/>
  <c r="ES30"/>
  <c r="ES28"/>
  <c r="ET28"/>
  <c r="ES26"/>
  <c r="EN6"/>
  <c r="ES38"/>
  <c r="ES36"/>
  <c r="ES35"/>
  <c r="ET35"/>
  <c r="ES34"/>
  <c r="FU27"/>
  <c r="EO27"/>
  <c r="EJ6"/>
  <c r="GU18"/>
  <c r="FU18"/>
  <c r="FU16"/>
  <c r="EN16"/>
  <c r="EN14"/>
  <c r="ER13"/>
  <c r="EN12"/>
  <c r="EN10"/>
  <c r="ER8"/>
  <c r="ET8"/>
  <c r="GU5"/>
  <c r="FU5"/>
  <c r="EH19"/>
  <c r="EI19"/>
  <c r="ER18"/>
  <c r="EN18"/>
  <c r="ES25"/>
  <c r="ER11"/>
  <c r="ET11"/>
  <c r="ET34"/>
  <c r="ET32"/>
  <c r="ES31"/>
  <c r="ET30"/>
  <c r="ES27"/>
  <c r="ER17"/>
  <c r="EN15"/>
  <c r="ER14"/>
  <c r="EN13"/>
  <c r="ER12"/>
  <c r="EN9"/>
  <c r="ER7"/>
  <c r="EN5"/>
  <c r="ER33"/>
  <c r="EN33"/>
  <c r="ER5"/>
  <c r="ET5"/>
  <c r="EO25"/>
  <c r="ER26"/>
  <c r="ET26"/>
  <c r="EN26"/>
  <c r="ES6"/>
  <c r="ET36"/>
  <c r="ET31"/>
  <c r="ET27"/>
  <c r="ET17"/>
  <c r="EO16"/>
  <c r="ET16"/>
  <c r="ET14"/>
  <c r="ET13"/>
  <c r="ET12"/>
  <c r="ET10"/>
  <c r="ET7"/>
  <c r="ER6"/>
  <c r="EJ18"/>
  <c r="EN7"/>
  <c r="ES29"/>
  <c r="ET29"/>
  <c r="ER25"/>
  <c r="ET25"/>
  <c r="ET6"/>
  <c r="ER38"/>
  <c r="ET38"/>
  <c r="EP19"/>
  <c r="EM39"/>
  <c r="EN39"/>
  <c r="ES33"/>
  <c r="ET33"/>
  <c r="EQ39"/>
  <c r="EO5"/>
  <c r="EO18"/>
  <c r="EM19"/>
  <c r="EN19"/>
  <c r="ES18"/>
  <c r="ET18"/>
  <c r="EQ19"/>
  <c r="EP39"/>
  <c r="A5" i="36"/>
  <c r="B5"/>
  <c r="A6"/>
  <c r="B6"/>
  <c r="A7"/>
  <c r="B7"/>
  <c r="A8"/>
  <c r="B8"/>
  <c r="A9"/>
  <c r="B9"/>
  <c r="A10"/>
  <c r="B10"/>
  <c r="A11"/>
  <c r="B11"/>
  <c r="A12"/>
  <c r="B12"/>
  <c r="A13"/>
  <c r="B13"/>
  <c r="A14"/>
  <c r="B14"/>
  <c r="A15"/>
  <c r="B15"/>
  <c r="A16"/>
  <c r="B16"/>
  <c r="A17"/>
  <c r="B17"/>
  <c r="B4"/>
  <c r="A4"/>
  <c r="N1"/>
  <c r="A1"/>
  <c r="B5" i="38"/>
  <c r="B6"/>
  <c r="B7"/>
  <c r="B8"/>
  <c r="B9"/>
  <c r="B10"/>
  <c r="B11"/>
  <c r="B12"/>
  <c r="B13"/>
  <c r="B14"/>
  <c r="B15"/>
  <c r="B16"/>
  <c r="B17"/>
  <c r="B4"/>
  <c r="A17"/>
  <c r="A16"/>
  <c r="A5"/>
  <c r="A6"/>
  <c r="A7"/>
  <c r="A8"/>
  <c r="A9"/>
  <c r="A10"/>
  <c r="A11"/>
  <c r="A12"/>
  <c r="A13"/>
  <c r="A14"/>
  <c r="A15"/>
  <c r="A4"/>
  <c r="N1"/>
  <c r="A1"/>
  <c r="A2" i="32"/>
  <c r="B23"/>
  <c r="B6"/>
  <c r="AE21"/>
  <c r="AD21"/>
  <c r="AE20"/>
  <c r="AD20"/>
  <c r="AE19"/>
  <c r="AD19"/>
  <c r="AE18"/>
  <c r="AD18"/>
  <c r="AE17"/>
  <c r="AD17"/>
  <c r="AE16"/>
  <c r="AD16"/>
  <c r="AE15"/>
  <c r="AD15"/>
  <c r="AE14"/>
  <c r="AD14"/>
  <c r="AE13"/>
  <c r="AD13"/>
  <c r="AE12"/>
  <c r="AD12"/>
  <c r="AE11"/>
  <c r="AD11"/>
  <c r="AE10"/>
  <c r="AD10"/>
  <c r="AE9"/>
  <c r="AD9"/>
  <c r="AE8"/>
  <c r="AD8"/>
  <c r="A25"/>
  <c r="A26"/>
  <c r="A27"/>
  <c r="A28"/>
  <c r="A29"/>
  <c r="A30"/>
  <c r="A31"/>
  <c r="A32"/>
  <c r="A33"/>
  <c r="A34"/>
  <c r="A35"/>
  <c r="A36"/>
  <c r="A37"/>
  <c r="A38"/>
  <c r="B38"/>
  <c r="B37"/>
  <c r="B36"/>
  <c r="B35"/>
  <c r="B34"/>
  <c r="B33"/>
  <c r="B32"/>
  <c r="B31"/>
  <c r="B30"/>
  <c r="B29"/>
  <c r="B28"/>
  <c r="B27"/>
  <c r="B26"/>
  <c r="B25"/>
  <c r="B8"/>
  <c r="A10"/>
  <c r="A11"/>
  <c r="A12"/>
  <c r="A13"/>
  <c r="A14"/>
  <c r="A15"/>
  <c r="A16"/>
  <c r="A17"/>
  <c r="A18"/>
  <c r="A19"/>
  <c r="A8"/>
  <c r="A9"/>
  <c r="B19"/>
  <c r="B18"/>
  <c r="B17"/>
  <c r="B16"/>
  <c r="B15"/>
  <c r="B14"/>
  <c r="B13"/>
  <c r="B12"/>
  <c r="B11"/>
  <c r="B10"/>
  <c r="B9"/>
  <c r="B1" i="33"/>
  <c r="A4"/>
  <c r="A5"/>
  <c r="A6"/>
  <c r="A7"/>
  <c r="A8"/>
  <c r="A9"/>
  <c r="A10"/>
  <c r="A11"/>
  <c r="A12"/>
  <c r="A13"/>
  <c r="A14"/>
  <c r="A15"/>
  <c r="A16"/>
  <c r="A17"/>
  <c r="B17"/>
  <c r="B16"/>
  <c r="B15"/>
  <c r="B14"/>
  <c r="B13"/>
  <c r="B12"/>
  <c r="B11"/>
  <c r="B10"/>
  <c r="B9"/>
  <c r="B8"/>
  <c r="B7"/>
  <c r="B6"/>
  <c r="B5"/>
  <c r="B4"/>
  <c r="B1" i="34"/>
  <c r="B4"/>
  <c r="A6"/>
  <c r="A7"/>
  <c r="A8"/>
  <c r="A9"/>
  <c r="A10"/>
  <c r="A11"/>
  <c r="A12"/>
  <c r="A13"/>
  <c r="A14"/>
  <c r="A15"/>
  <c r="A4"/>
  <c r="A5"/>
  <c r="B15"/>
  <c r="B14"/>
  <c r="B13"/>
  <c r="B12"/>
  <c r="B11"/>
  <c r="B10"/>
  <c r="B9"/>
  <c r="B8"/>
  <c r="B7"/>
  <c r="B6"/>
  <c r="B5"/>
  <c r="A16"/>
  <c r="B16"/>
  <c r="A17"/>
  <c r="B17"/>
  <c r="O38" i="24"/>
  <c r="O37"/>
  <c r="O36"/>
  <c r="O35"/>
  <c r="O34"/>
  <c r="O33"/>
  <c r="O32"/>
  <c r="O31"/>
  <c r="O30"/>
  <c r="O29"/>
  <c r="O28"/>
  <c r="O27"/>
  <c r="O26"/>
  <c r="O25"/>
  <c r="N38"/>
  <c r="N37"/>
  <c r="N36"/>
  <c r="N35"/>
  <c r="N34"/>
  <c r="N33"/>
  <c r="N32"/>
  <c r="N31"/>
  <c r="N30"/>
  <c r="N29"/>
  <c r="N28"/>
  <c r="N27"/>
  <c r="N26"/>
  <c r="N25"/>
  <c r="L38"/>
  <c r="L37"/>
  <c r="L36"/>
  <c r="L35"/>
  <c r="L34"/>
  <c r="L33"/>
  <c r="L32"/>
  <c r="L31"/>
  <c r="L30"/>
  <c r="L29"/>
  <c r="L28"/>
  <c r="L27"/>
  <c r="L26"/>
  <c r="L25"/>
  <c r="K38"/>
  <c r="K37"/>
  <c r="K36"/>
  <c r="K35"/>
  <c r="K34"/>
  <c r="K33"/>
  <c r="K32"/>
  <c r="K31"/>
  <c r="K30"/>
  <c r="K29"/>
  <c r="K28"/>
  <c r="K27"/>
  <c r="K26"/>
  <c r="K25"/>
  <c r="I38"/>
  <c r="I37"/>
  <c r="I36"/>
  <c r="I35"/>
  <c r="I34"/>
  <c r="I33"/>
  <c r="I32"/>
  <c r="I31"/>
  <c r="I30"/>
  <c r="I29"/>
  <c r="I28"/>
  <c r="I27"/>
  <c r="I26"/>
  <c r="I25"/>
  <c r="H38"/>
  <c r="H37"/>
  <c r="H36"/>
  <c r="H35"/>
  <c r="H34"/>
  <c r="H33"/>
  <c r="H32"/>
  <c r="H31"/>
  <c r="H30"/>
  <c r="H29"/>
  <c r="H28"/>
  <c r="H27"/>
  <c r="H26"/>
  <c r="H25"/>
  <c r="G38"/>
  <c r="G37"/>
  <c r="G36"/>
  <c r="G35"/>
  <c r="G34"/>
  <c r="G33"/>
  <c r="G32"/>
  <c r="G31"/>
  <c r="G30"/>
  <c r="G29"/>
  <c r="G28"/>
  <c r="G27"/>
  <c r="G26"/>
  <c r="G25"/>
  <c r="F38"/>
  <c r="F37"/>
  <c r="F36"/>
  <c r="F35"/>
  <c r="F34"/>
  <c r="F33"/>
  <c r="F32"/>
  <c r="F31"/>
  <c r="F30"/>
  <c r="F29"/>
  <c r="F28"/>
  <c r="F27"/>
  <c r="F26"/>
  <c r="F25"/>
  <c r="E38"/>
  <c r="E37"/>
  <c r="E36"/>
  <c r="E35"/>
  <c r="E34"/>
  <c r="E33"/>
  <c r="E32"/>
  <c r="E31"/>
  <c r="E30"/>
  <c r="E29"/>
  <c r="E28"/>
  <c r="E27"/>
  <c r="E26"/>
  <c r="E25"/>
  <c r="O16"/>
  <c r="O15"/>
  <c r="O14"/>
  <c r="O13"/>
  <c r="O12"/>
  <c r="O11"/>
  <c r="O10"/>
  <c r="O9"/>
  <c r="O8"/>
  <c r="O7"/>
  <c r="O6"/>
  <c r="O5"/>
  <c r="O4"/>
  <c r="O3"/>
  <c r="N16"/>
  <c r="N15"/>
  <c r="N14"/>
  <c r="N13"/>
  <c r="N12"/>
  <c r="N11"/>
  <c r="N10"/>
  <c r="N9"/>
  <c r="N8"/>
  <c r="N7"/>
  <c r="N6"/>
  <c r="N5"/>
  <c r="N4"/>
  <c r="N3"/>
  <c r="L16"/>
  <c r="L15"/>
  <c r="L14"/>
  <c r="L13"/>
  <c r="L12"/>
  <c r="L11"/>
  <c r="L10"/>
  <c r="L9"/>
  <c r="L8"/>
  <c r="L7"/>
  <c r="L6"/>
  <c r="L5"/>
  <c r="L4"/>
  <c r="L3"/>
  <c r="K16"/>
  <c r="K15"/>
  <c r="K14"/>
  <c r="K13"/>
  <c r="K12"/>
  <c r="K11"/>
  <c r="K10"/>
  <c r="K9"/>
  <c r="K8"/>
  <c r="K7"/>
  <c r="K6"/>
  <c r="K5"/>
  <c r="K4"/>
  <c r="K3"/>
  <c r="I16"/>
  <c r="I15"/>
  <c r="I14"/>
  <c r="I13"/>
  <c r="I12"/>
  <c r="I11"/>
  <c r="I10"/>
  <c r="I9"/>
  <c r="I8"/>
  <c r="I7"/>
  <c r="I6"/>
  <c r="I5"/>
  <c r="I4"/>
  <c r="I3"/>
  <c r="H16"/>
  <c r="H15"/>
  <c r="H14"/>
  <c r="H13"/>
  <c r="H12"/>
  <c r="H11"/>
  <c r="H10"/>
  <c r="H9"/>
  <c r="H8"/>
  <c r="H7"/>
  <c r="H6"/>
  <c r="H5"/>
  <c r="H4"/>
  <c r="H3"/>
  <c r="G16"/>
  <c r="G15"/>
  <c r="G14"/>
  <c r="G13"/>
  <c r="G12"/>
  <c r="G11"/>
  <c r="G10"/>
  <c r="G9"/>
  <c r="G8"/>
  <c r="G7"/>
  <c r="G6"/>
  <c r="G5"/>
  <c r="G4"/>
  <c r="G3"/>
  <c r="F16"/>
  <c r="F15"/>
  <c r="F14"/>
  <c r="F13"/>
  <c r="F12"/>
  <c r="F11"/>
  <c r="F10"/>
  <c r="F9"/>
  <c r="F8"/>
  <c r="F7"/>
  <c r="F6"/>
  <c r="F5"/>
  <c r="F4"/>
  <c r="F3"/>
  <c r="E16"/>
  <c r="E15"/>
  <c r="E14"/>
  <c r="E13"/>
  <c r="E12"/>
  <c r="E11"/>
  <c r="E10"/>
  <c r="E9"/>
  <c r="E8"/>
  <c r="E7"/>
  <c r="E6"/>
  <c r="E5"/>
  <c r="E4"/>
  <c r="E3"/>
  <c r="B2"/>
  <c r="B24"/>
  <c r="A16"/>
  <c r="O39"/>
  <c r="C25"/>
  <c r="D25"/>
  <c r="J25"/>
  <c r="Q25"/>
  <c r="S25"/>
  <c r="M25"/>
  <c r="P25"/>
  <c r="R25"/>
  <c r="T25"/>
  <c r="U25"/>
  <c r="V25"/>
  <c r="W25"/>
  <c r="X25"/>
  <c r="C26"/>
  <c r="D26"/>
  <c r="J26"/>
  <c r="Q26"/>
  <c r="S26"/>
  <c r="M26"/>
  <c r="P26"/>
  <c r="R26"/>
  <c r="T26"/>
  <c r="U26"/>
  <c r="V26"/>
  <c r="W26"/>
  <c r="X26"/>
  <c r="C27"/>
  <c r="D27"/>
  <c r="J27"/>
  <c r="Q27"/>
  <c r="S27"/>
  <c r="M27"/>
  <c r="P27"/>
  <c r="R27"/>
  <c r="T27"/>
  <c r="U27"/>
  <c r="V27"/>
  <c r="W27"/>
  <c r="X27"/>
  <c r="C28"/>
  <c r="D28"/>
  <c r="J28"/>
  <c r="Q28"/>
  <c r="S28"/>
  <c r="M28"/>
  <c r="P28"/>
  <c r="R28"/>
  <c r="T28"/>
  <c r="U28"/>
  <c r="V28"/>
  <c r="W28"/>
  <c r="X28"/>
  <c r="C29"/>
  <c r="D29"/>
  <c r="J29"/>
  <c r="Q29"/>
  <c r="S29"/>
  <c r="M29"/>
  <c r="P29"/>
  <c r="R29"/>
  <c r="T29"/>
  <c r="U29"/>
  <c r="V29"/>
  <c r="W29"/>
  <c r="X29"/>
  <c r="C30"/>
  <c r="D30"/>
  <c r="J30"/>
  <c r="Q30"/>
  <c r="S30"/>
  <c r="M30"/>
  <c r="P30"/>
  <c r="R30"/>
  <c r="T30"/>
  <c r="U30"/>
  <c r="V30"/>
  <c r="W30"/>
  <c r="X30"/>
  <c r="C31"/>
  <c r="D31"/>
  <c r="J31"/>
  <c r="Q31"/>
  <c r="S31"/>
  <c r="M31"/>
  <c r="P31"/>
  <c r="R31"/>
  <c r="T31"/>
  <c r="U31"/>
  <c r="V31"/>
  <c r="W31"/>
  <c r="X31"/>
  <c r="C32"/>
  <c r="D32"/>
  <c r="J32"/>
  <c r="Q32"/>
  <c r="S32"/>
  <c r="M32"/>
  <c r="P32"/>
  <c r="R32"/>
  <c r="T32"/>
  <c r="U32"/>
  <c r="V32"/>
  <c r="W32"/>
  <c r="X32"/>
  <c r="C33"/>
  <c r="D33"/>
  <c r="J33"/>
  <c r="Q33"/>
  <c r="S33"/>
  <c r="M33"/>
  <c r="P33"/>
  <c r="R33"/>
  <c r="T33"/>
  <c r="U33"/>
  <c r="V33"/>
  <c r="W33"/>
  <c r="X33"/>
  <c r="C34"/>
  <c r="D34"/>
  <c r="J34"/>
  <c r="Q34"/>
  <c r="S34"/>
  <c r="M34"/>
  <c r="P34"/>
  <c r="R34"/>
  <c r="T34"/>
  <c r="U34"/>
  <c r="V34"/>
  <c r="W34"/>
  <c r="X34"/>
  <c r="C35"/>
  <c r="D35"/>
  <c r="J35"/>
  <c r="Q35"/>
  <c r="S35"/>
  <c r="M35"/>
  <c r="P35"/>
  <c r="R35"/>
  <c r="T35"/>
  <c r="U35"/>
  <c r="V35"/>
  <c r="W35"/>
  <c r="X35"/>
  <c r="C36"/>
  <c r="D36"/>
  <c r="J36"/>
  <c r="Q36"/>
  <c r="S36"/>
  <c r="M36"/>
  <c r="P36"/>
  <c r="R36"/>
  <c r="T36"/>
  <c r="U36"/>
  <c r="V36"/>
  <c r="W36"/>
  <c r="X36"/>
  <c r="C37"/>
  <c r="D37"/>
  <c r="J37"/>
  <c r="Q37"/>
  <c r="S37"/>
  <c r="M37"/>
  <c r="P37"/>
  <c r="R37"/>
  <c r="T37"/>
  <c r="U37"/>
  <c r="V37"/>
  <c r="W37"/>
  <c r="X37"/>
  <c r="C38"/>
  <c r="D38"/>
  <c r="J38"/>
  <c r="Q38"/>
  <c r="S38"/>
  <c r="M38"/>
  <c r="P38"/>
  <c r="R38"/>
  <c r="T38"/>
  <c r="U38"/>
  <c r="V38"/>
  <c r="W38"/>
  <c r="X38"/>
  <c r="X39"/>
  <c r="W39"/>
  <c r="V39"/>
  <c r="U39"/>
  <c r="T39"/>
  <c r="S39"/>
  <c r="R39"/>
  <c r="Q39"/>
  <c r="C3"/>
  <c r="D3"/>
  <c r="J3"/>
  <c r="Q3"/>
  <c r="S3"/>
  <c r="M3"/>
  <c r="P3"/>
  <c r="R3"/>
  <c r="T3"/>
  <c r="U3"/>
  <c r="V3"/>
  <c r="W3"/>
  <c r="X3"/>
  <c r="C4"/>
  <c r="D4"/>
  <c r="J4"/>
  <c r="Q4"/>
  <c r="S4"/>
  <c r="M4"/>
  <c r="P4"/>
  <c r="R4"/>
  <c r="T4"/>
  <c r="U4"/>
  <c r="V4"/>
  <c r="W4"/>
  <c r="X4"/>
  <c r="C5"/>
  <c r="D5"/>
  <c r="J5"/>
  <c r="Q5"/>
  <c r="S5"/>
  <c r="M5"/>
  <c r="P5"/>
  <c r="R5"/>
  <c r="T5"/>
  <c r="U5"/>
  <c r="V5"/>
  <c r="W5"/>
  <c r="X5"/>
  <c r="C6"/>
  <c r="D6"/>
  <c r="J6"/>
  <c r="Q6"/>
  <c r="S6"/>
  <c r="M6"/>
  <c r="P6"/>
  <c r="R6"/>
  <c r="T6"/>
  <c r="U6"/>
  <c r="V6"/>
  <c r="W6"/>
  <c r="X6"/>
  <c r="C7"/>
  <c r="D7"/>
  <c r="J7"/>
  <c r="Q7"/>
  <c r="S7"/>
  <c r="M7"/>
  <c r="P7"/>
  <c r="R7"/>
  <c r="T7"/>
  <c r="U7"/>
  <c r="V7"/>
  <c r="W7"/>
  <c r="X7"/>
  <c r="C8"/>
  <c r="D8"/>
  <c r="J8"/>
  <c r="Q8"/>
  <c r="S8"/>
  <c r="M8"/>
  <c r="P8"/>
  <c r="R8"/>
  <c r="T8"/>
  <c r="U8"/>
  <c r="V8"/>
  <c r="W8"/>
  <c r="X8"/>
  <c r="C9"/>
  <c r="D9"/>
  <c r="J9"/>
  <c r="Q9"/>
  <c r="S9"/>
  <c r="M9"/>
  <c r="P9"/>
  <c r="R9"/>
  <c r="T9"/>
  <c r="U9"/>
  <c r="V9"/>
  <c r="W9"/>
  <c r="X9"/>
  <c r="C10"/>
  <c r="D10"/>
  <c r="J10"/>
  <c r="Q10"/>
  <c r="S10"/>
  <c r="M10"/>
  <c r="P10"/>
  <c r="R10"/>
  <c r="T10"/>
  <c r="U10"/>
  <c r="V10"/>
  <c r="W10"/>
  <c r="X10"/>
  <c r="C11"/>
  <c r="D11"/>
  <c r="J11"/>
  <c r="Q11"/>
  <c r="S11"/>
  <c r="M11"/>
  <c r="P11"/>
  <c r="R11"/>
  <c r="T11"/>
  <c r="U11"/>
  <c r="V11"/>
  <c r="W11"/>
  <c r="X11"/>
  <c r="C12"/>
  <c r="D12"/>
  <c r="J12"/>
  <c r="Q12"/>
  <c r="S12"/>
  <c r="M12"/>
  <c r="P12"/>
  <c r="R12"/>
  <c r="T12"/>
  <c r="U12"/>
  <c r="V12"/>
  <c r="W12"/>
  <c r="X12"/>
  <c r="C13"/>
  <c r="D13"/>
  <c r="J13"/>
  <c r="Q13"/>
  <c r="S13"/>
  <c r="M13"/>
  <c r="P13"/>
  <c r="R13"/>
  <c r="T13"/>
  <c r="U13"/>
  <c r="V13"/>
  <c r="W13"/>
  <c r="X13"/>
  <c r="C14"/>
  <c r="D14"/>
  <c r="J14"/>
  <c r="Q14"/>
  <c r="S14"/>
  <c r="M14"/>
  <c r="P14"/>
  <c r="R14"/>
  <c r="T14"/>
  <c r="U14"/>
  <c r="V14"/>
  <c r="W14"/>
  <c r="X14"/>
  <c r="C15"/>
  <c r="D15"/>
  <c r="Q15"/>
  <c r="S15"/>
  <c r="M15"/>
  <c r="R15"/>
  <c r="T15"/>
  <c r="U15"/>
  <c r="V15"/>
  <c r="W15"/>
  <c r="X15"/>
  <c r="C16"/>
  <c r="X16"/>
  <c r="X17"/>
  <c r="W16"/>
  <c r="W17"/>
  <c r="V16"/>
  <c r="V17"/>
  <c r="U16"/>
  <c r="U17"/>
  <c r="D16"/>
  <c r="T16"/>
  <c r="T17"/>
  <c r="S16"/>
  <c r="S17"/>
  <c r="R16"/>
  <c r="R17"/>
  <c r="Q16"/>
  <c r="Q17"/>
  <c r="J16"/>
  <c r="M16"/>
  <c r="P16"/>
  <c r="J15"/>
  <c r="P15"/>
  <c r="A3"/>
  <c r="B3"/>
  <c r="A4"/>
  <c r="B4"/>
  <c r="A5"/>
  <c r="B5"/>
  <c r="A6"/>
  <c r="B6"/>
  <c r="A7"/>
  <c r="B7"/>
  <c r="A8"/>
  <c r="B8"/>
  <c r="A9"/>
  <c r="B9"/>
  <c r="A10"/>
  <c r="B10"/>
  <c r="A11"/>
  <c r="B11"/>
  <c r="A12"/>
  <c r="B12"/>
  <c r="A13"/>
  <c r="B13"/>
  <c r="A14"/>
  <c r="B14"/>
  <c r="A15"/>
  <c r="B15"/>
  <c r="B16"/>
  <c r="I17"/>
  <c r="N17"/>
  <c r="G17"/>
  <c r="K17"/>
  <c r="O17"/>
  <c r="A25"/>
  <c r="B25"/>
  <c r="A26"/>
  <c r="B26"/>
  <c r="A27"/>
  <c r="B27"/>
  <c r="A28"/>
  <c r="B28"/>
  <c r="A29"/>
  <c r="B29"/>
  <c r="A30"/>
  <c r="B30"/>
  <c r="A31"/>
  <c r="B31"/>
  <c r="A32"/>
  <c r="B32"/>
  <c r="A33"/>
  <c r="B33"/>
  <c r="A34"/>
  <c r="B34"/>
  <c r="A35"/>
  <c r="B35"/>
  <c r="A36"/>
  <c r="B36"/>
  <c r="A37"/>
  <c r="B37"/>
  <c r="A38"/>
  <c r="B38"/>
  <c r="H39"/>
  <c r="F39"/>
  <c r="L17"/>
  <c r="K39"/>
  <c r="L39"/>
  <c r="G39"/>
  <c r="N39"/>
  <c r="E17"/>
  <c r="H17"/>
  <c r="F17"/>
  <c r="M39"/>
  <c r="P17"/>
  <c r="J39"/>
  <c r="I39"/>
  <c r="E39"/>
  <c r="M17"/>
  <c r="P39"/>
  <c r="J17"/>
  <c r="C39"/>
  <c r="D39"/>
  <c r="D17"/>
  <c r="C17"/>
</calcChain>
</file>

<file path=xl/comments1.xml><?xml version="1.0" encoding="utf-8"?>
<comments xmlns="http://schemas.openxmlformats.org/spreadsheetml/2006/main">
  <authors>
    <author>Nan Morningstar</author>
  </authors>
  <commentList>
    <comment ref="N4" authorId="0">
      <text>
        <r>
          <rPr>
            <b/>
            <sz val="12"/>
            <color indexed="81"/>
            <rFont val="Tahoma"/>
            <family val="2"/>
          </rPr>
          <t xml:space="preserve">Jammer Plus/Minus: </t>
        </r>
        <r>
          <rPr>
            <sz val="12"/>
            <color indexed="81"/>
            <rFont val="Tahoma"/>
            <family val="2"/>
          </rPr>
          <t>The amount of points a jammer has earned is subtracted from the amount of points The opponent scores during the same jam, to examine the point differential. A positive number indicates good performance.</t>
        </r>
      </text>
    </comment>
    <comment ref="R4" authorId="0">
      <text>
        <r>
          <rPr>
            <b/>
            <sz val="12"/>
            <color indexed="81"/>
            <rFont val="Tahoma"/>
            <family val="2"/>
          </rPr>
          <t>Offensive Effect</t>
        </r>
        <r>
          <rPr>
            <sz val="12"/>
            <color indexed="81"/>
            <rFont val="Tahoma"/>
            <family val="2"/>
          </rPr>
          <t>: The number of points a player's team makes in jams she is not in is averaged and subtracted from the points her team makes on average when she is in. This is the amount of points a player may have helped her team score. A high positive value indicates good performance. If a player blocked or pivoted a small number of jams her score is likely to be unreliable. Scores should be taken within a team context and not compared across teams, even in a single game.</t>
        </r>
      </text>
    </comment>
    <comment ref="S4" authorId="0">
      <text>
        <r>
          <rPr>
            <sz val="8"/>
            <color indexed="81"/>
            <rFont val="Tahoma"/>
          </rPr>
          <t xml:space="preserve">
</t>
        </r>
        <r>
          <rPr>
            <b/>
            <sz val="12"/>
            <color indexed="81"/>
            <rFont val="Tahoma"/>
            <family val="2"/>
          </rPr>
          <t>Defensive Effect:</t>
        </r>
        <r>
          <rPr>
            <sz val="12"/>
            <color indexed="81"/>
            <rFont val="Tahoma"/>
            <family val="2"/>
          </rPr>
          <t xml:space="preserve"> The number of points the opposing team makes when that player is on the floor is averaged per jam and then subtracted from the number of points the opposing team makes when she is not on the floor, averaged per jam. This is the amount of points a player may have prevented per jam. A high negative value indicates good performace. If a player blocked or pivoted a small number of jams her score is likely to be unreliable. Scores should be taken within a team context and not compared across teams, even in a single game.</t>
        </r>
      </text>
    </comment>
    <comment ref="T4" authorId="0">
      <text>
        <r>
          <rPr>
            <sz val="12"/>
            <color indexed="81"/>
            <rFont val="Tahoma"/>
            <family val="2"/>
          </rPr>
          <t>Defensive Effect and Offensive Effect are combined to estimate a player's overall contribution to the game. A high positive number indicates good performance.</t>
        </r>
      </text>
    </comment>
    <comment ref="N24" authorId="0">
      <text>
        <r>
          <rPr>
            <b/>
            <sz val="12"/>
            <color indexed="81"/>
            <rFont val="Tahoma"/>
            <family val="2"/>
          </rPr>
          <t xml:space="preserve">Jammer Plus/Minus: </t>
        </r>
        <r>
          <rPr>
            <sz val="12"/>
            <color indexed="81"/>
            <rFont val="Tahoma"/>
            <family val="2"/>
          </rPr>
          <t>The amount of points a jammer has earned is subtracted from the amount of points The opponent scores during the same jam, to examine the point differential. A positive number indicates good performance.</t>
        </r>
      </text>
    </comment>
    <comment ref="R24" authorId="0">
      <text>
        <r>
          <rPr>
            <b/>
            <sz val="12"/>
            <color indexed="81"/>
            <rFont val="Tahoma"/>
            <family val="2"/>
          </rPr>
          <t>Offensive Effect</t>
        </r>
        <r>
          <rPr>
            <sz val="12"/>
            <color indexed="81"/>
            <rFont val="Tahoma"/>
            <family val="2"/>
          </rPr>
          <t>: The number of points a player's team makes in jams she is not in is averaged and subtracted from the points her team makes on average when she is in. This is the amount of points a player may have helped her team score. A high positive value indicates good performance. If a player blocked or pivoted a small number of jams her score is likely to be unreliable. Scores should be taken within a team context and not compared across teams, even in a single game.</t>
        </r>
      </text>
    </comment>
    <comment ref="S24" authorId="0">
      <text>
        <r>
          <rPr>
            <sz val="8"/>
            <color indexed="81"/>
            <rFont val="Tahoma"/>
          </rPr>
          <t xml:space="preserve">
</t>
        </r>
        <r>
          <rPr>
            <b/>
            <sz val="12"/>
            <color indexed="81"/>
            <rFont val="Tahoma"/>
            <family val="2"/>
          </rPr>
          <t>Defensive Effect:</t>
        </r>
        <r>
          <rPr>
            <sz val="12"/>
            <color indexed="81"/>
            <rFont val="Tahoma"/>
            <family val="2"/>
          </rPr>
          <t xml:space="preserve"> The number of points the opposing team makes when that player is on the floor is averaged per jam and then subtracted from the number of points the opposing team makes when she is not on the floor, averaged per jam. This is the amount of points a player may have prevented per jam. A high negative value indicates good performace. If a player blocked or pivoted a small number of jams her score is likely to be unreliable. Scores should be taken within a team context and not compared across teams, even in a single game.</t>
        </r>
      </text>
    </comment>
    <comment ref="T24" authorId="0">
      <text>
        <r>
          <rPr>
            <sz val="12"/>
            <color indexed="81"/>
            <rFont val="Tahoma"/>
            <family val="2"/>
          </rPr>
          <t>Defensive Effect and Offensive Effect are combined to estimate a player's overall contribution to the game. A high positive number indicates good performance.</t>
        </r>
      </text>
    </comment>
  </commentList>
</comments>
</file>

<file path=xl/sharedStrings.xml><?xml version="1.0" encoding="utf-8"?>
<sst xmlns="http://schemas.openxmlformats.org/spreadsheetml/2006/main" count="1303" uniqueCount="262">
  <si>
    <t>Hot New Girl</t>
  </si>
  <si>
    <t>28</t>
  </si>
  <si>
    <t>Shutter Speed</t>
  </si>
  <si>
    <t>Period __________</t>
  </si>
  <si>
    <t>Penalty Box Tracker</t>
  </si>
  <si>
    <t>Team ____________________________</t>
  </si>
  <si>
    <t>____:____</t>
  </si>
  <si>
    <t>Time on Clock</t>
  </si>
  <si>
    <t>misc</t>
  </si>
  <si>
    <t>21</t>
  </si>
  <si>
    <t>Disarmin' Darlin</t>
  </si>
  <si>
    <t>MISC</t>
  </si>
  <si>
    <t>08</t>
  </si>
  <si>
    <t>Keisha Mei Ash</t>
  </si>
  <si>
    <t>29</t>
  </si>
  <si>
    <t>ShamPain4U</t>
  </si>
  <si>
    <t>Rivertown Sports - Grandville, Michigan</t>
  </si>
  <si>
    <t>41</t>
  </si>
  <si>
    <t>Tone Loco</t>
  </si>
  <si>
    <t>DDG - All Stars</t>
  </si>
  <si>
    <t>Vicious Vixen</t>
  </si>
  <si>
    <t>Racer McChaseHer</t>
  </si>
  <si>
    <t>3cc</t>
  </si>
  <si>
    <t>Roxanna Hardplace</t>
  </si>
  <si>
    <t>Sista Slitch'ya</t>
  </si>
  <si>
    <t>Elle McFearsome</t>
  </si>
  <si>
    <t>24/7</t>
  </si>
  <si>
    <t>boo d. livers</t>
  </si>
  <si>
    <t>Cookie Rumble</t>
  </si>
  <si>
    <t>Fatal Femme</t>
  </si>
  <si>
    <t>I-75</t>
  </si>
  <si>
    <t>Diesel Doll</t>
  </si>
  <si>
    <t>Del Bomber</t>
  </si>
  <si>
    <t>Polly Fester</t>
  </si>
  <si>
    <t>Bruisie Siouxxx</t>
  </si>
  <si>
    <t>Sarah (KillBox) Hipel</t>
  </si>
  <si>
    <t>Kat Von D'Stroya</t>
  </si>
  <si>
    <t>33 1/3</t>
  </si>
  <si>
    <t>LJ</t>
  </si>
  <si>
    <t>P</t>
  </si>
  <si>
    <t>J</t>
  </si>
  <si>
    <t>B</t>
  </si>
  <si>
    <t>Team Totals</t>
  </si>
  <si>
    <t>Total Jam. Knockdowns</t>
  </si>
  <si>
    <t>Total Offense</t>
  </si>
  <si>
    <t>Defensive Stat Tracker:</t>
  </si>
  <si>
    <t>Offensive Stat Tracker:</t>
  </si>
  <si>
    <t>Scorekeeper</t>
  </si>
  <si>
    <t>Jammer Ref</t>
  </si>
  <si>
    <t>Pack Ref</t>
  </si>
  <si>
    <t>Pushes</t>
  </si>
  <si>
    <t>Total KD's</t>
  </si>
  <si>
    <t>Offensive KD's</t>
  </si>
  <si>
    <t>Penalty Rating</t>
  </si>
  <si>
    <t>Pack Play Rating</t>
  </si>
  <si>
    <t>Blocker on Jammer</t>
  </si>
  <si>
    <t>Jammer  on Jammer</t>
  </si>
  <si>
    <t>Assists</t>
  </si>
  <si>
    <t>Blocks</t>
  </si>
  <si>
    <t>Knockdowns</t>
  </si>
  <si>
    <t>Ratings</t>
  </si>
  <si>
    <t>Assist Per Jam</t>
  </si>
  <si>
    <t>Defense Per Jam</t>
  </si>
  <si>
    <t>Jams Skated</t>
  </si>
  <si>
    <t>Jams</t>
  </si>
  <si>
    <t>Jams In Pack</t>
  </si>
  <si>
    <t>Assists Per Jam</t>
  </si>
  <si>
    <t>Penalties Per Jam</t>
  </si>
  <si>
    <t>Pack Play Average</t>
  </si>
  <si>
    <t>Overall Rating</t>
  </si>
  <si>
    <t>Penatlies Per Jam</t>
  </si>
  <si>
    <t>Penalty Tracker</t>
  </si>
  <si>
    <t>PTS:</t>
  </si>
  <si>
    <t xml:space="preserve">Penalty Tracker: </t>
  </si>
  <si>
    <t>TOTALS:</t>
  </si>
  <si>
    <t>Team Totals:</t>
  </si>
  <si>
    <t>WFTDA Standardized Stats (With More Data) for 2 Period Bouts</t>
  </si>
  <si>
    <t>PERIOD ONE</t>
  </si>
  <si>
    <t>PERIOD TWO</t>
  </si>
  <si>
    <t>AWAY JAM STATS</t>
  </si>
  <si>
    <t>HOME JAM STATS</t>
  </si>
  <si>
    <t>Lineups:</t>
  </si>
  <si>
    <t>Linesups:</t>
  </si>
  <si>
    <t>LJ TOTAL:</t>
  </si>
  <si>
    <t>B TOTAL:</t>
  </si>
  <si>
    <t>P TOTAL:</t>
  </si>
  <si>
    <t>LJ +/- TOTAL:</t>
  </si>
  <si>
    <t>J +/- TOTAL:</t>
  </si>
  <si>
    <t>out of bounds block</t>
  </si>
  <si>
    <r>
      <rPr>
        <b/>
        <sz val="18"/>
        <rFont val="Arial"/>
        <family val="2"/>
      </rPr>
      <t>B</t>
    </r>
    <r>
      <rPr>
        <sz val="18"/>
        <rFont val="Arial"/>
        <family val="2"/>
      </rPr>
      <t xml:space="preserve"> = Block to the Back</t>
    </r>
  </si>
  <si>
    <r>
      <rPr>
        <b/>
        <sz val="18"/>
        <rFont val="Arial"/>
        <family val="2"/>
      </rPr>
      <t>OBB</t>
    </r>
    <r>
      <rPr>
        <sz val="18"/>
        <rFont val="Arial"/>
        <family val="2"/>
      </rPr>
      <t xml:space="preserve"> = Out of bounds block</t>
    </r>
  </si>
  <si>
    <r>
      <t>MP</t>
    </r>
    <r>
      <rPr>
        <sz val="18"/>
        <rFont val="Arial"/>
        <family val="2"/>
      </rPr>
      <t xml:space="preserve"> = Multiple Player Block</t>
    </r>
  </si>
  <si>
    <r>
      <rPr>
        <b/>
        <sz val="18"/>
        <rFont val="Arial"/>
        <family val="2"/>
      </rPr>
      <t>C</t>
    </r>
    <r>
      <rPr>
        <sz val="18"/>
        <rFont val="Arial"/>
        <family val="2"/>
      </rPr>
      <t xml:space="preserve"> = Cutting the track</t>
    </r>
  </si>
  <si>
    <r>
      <rPr>
        <b/>
        <sz val="18"/>
        <rFont val="Arial"/>
        <family val="2"/>
      </rPr>
      <t xml:space="preserve">GM </t>
    </r>
    <r>
      <rPr>
        <sz val="18"/>
        <rFont val="Arial"/>
        <family val="2"/>
      </rPr>
      <t>= Gross Misconduct</t>
    </r>
  </si>
  <si>
    <r>
      <rPr>
        <b/>
        <sz val="18"/>
        <rFont val="Arial"/>
        <family val="2"/>
      </rPr>
      <t>E</t>
    </r>
    <r>
      <rPr>
        <sz val="18"/>
        <rFont val="Arial"/>
        <family val="2"/>
      </rPr>
      <t xml:space="preserve"> = Elbows</t>
    </r>
  </si>
  <si>
    <r>
      <rPr>
        <b/>
        <sz val="18"/>
        <rFont val="Arial"/>
        <family val="2"/>
      </rPr>
      <t xml:space="preserve">T </t>
    </r>
    <r>
      <rPr>
        <sz val="18"/>
        <rFont val="Arial"/>
        <family val="2"/>
      </rPr>
      <t>= Tripping</t>
    </r>
  </si>
  <si>
    <r>
      <rPr>
        <b/>
        <sz val="18"/>
        <rFont val="Arial"/>
        <family val="2"/>
      </rPr>
      <t>IP</t>
    </r>
    <r>
      <rPr>
        <sz val="18"/>
        <rFont val="Arial"/>
        <family val="2"/>
      </rPr>
      <t xml:space="preserve"> = Illegal Procedure</t>
    </r>
  </si>
  <si>
    <r>
      <rPr>
        <b/>
        <sz val="18"/>
        <rFont val="Arial"/>
        <family val="2"/>
      </rPr>
      <t>OP</t>
    </r>
    <r>
      <rPr>
        <sz val="18"/>
        <rFont val="Arial"/>
        <family val="2"/>
      </rPr>
      <t xml:space="preserve"> = Out of Play</t>
    </r>
  </si>
  <si>
    <r>
      <rPr>
        <b/>
        <sz val="18"/>
        <rFont val="Arial"/>
        <family val="2"/>
      </rPr>
      <t>Ins</t>
    </r>
    <r>
      <rPr>
        <sz val="18"/>
        <rFont val="Arial"/>
        <family val="2"/>
      </rPr>
      <t xml:space="preserve"> = Insubordination</t>
    </r>
  </si>
  <si>
    <t>Recorder:</t>
  </si>
  <si>
    <r>
      <rPr>
        <b/>
        <sz val="18"/>
        <rFont val="Arial"/>
        <family val="2"/>
      </rPr>
      <t>F</t>
    </r>
    <r>
      <rPr>
        <sz val="18"/>
        <rFont val="Arial"/>
        <family val="2"/>
      </rPr>
      <t xml:space="preserve"> = Forearms / Hands</t>
    </r>
  </si>
  <si>
    <r>
      <t>CW</t>
    </r>
    <r>
      <rPr>
        <sz val="18"/>
        <rFont val="Arial"/>
        <family val="2"/>
      </rPr>
      <t xml:space="preserve"> = Clockwise Block</t>
    </r>
  </si>
  <si>
    <r>
      <t xml:space="preserve">IOB </t>
    </r>
    <r>
      <rPr>
        <sz val="18"/>
        <rFont val="Arial"/>
        <family val="2"/>
      </rPr>
      <t>= Intentional OOB</t>
    </r>
  </si>
  <si>
    <r>
      <rPr>
        <b/>
        <sz val="18"/>
        <rFont val="Arial"/>
        <family val="2"/>
      </rPr>
      <t>M</t>
    </r>
    <r>
      <rPr>
        <sz val="18"/>
        <rFont val="Arial"/>
        <family val="2"/>
      </rPr>
      <t xml:space="preserve"> = Misc Major</t>
    </r>
  </si>
  <si>
    <t>Team:</t>
  </si>
  <si>
    <t>Skater #</t>
  </si>
  <si>
    <t>Skater</t>
  </si>
  <si>
    <t>M1</t>
  </si>
  <si>
    <t>M2</t>
  </si>
  <si>
    <t>M3</t>
  </si>
  <si>
    <t>M4</t>
  </si>
  <si>
    <t>Minors</t>
  </si>
  <si>
    <t>Majors</t>
  </si>
  <si>
    <t>01</t>
  </si>
  <si>
    <t>back block</t>
  </si>
  <si>
    <t>tripping</t>
  </si>
  <si>
    <t>20 ft</t>
  </si>
  <si>
    <t>Total</t>
  </si>
  <si>
    <t>Scorekeeper:</t>
  </si>
  <si>
    <t>+/- ratio to opposing jammer</t>
  </si>
  <si>
    <t>+/- per jam</t>
  </si>
  <si>
    <t>Positions Played</t>
  </si>
  <si>
    <t>Jammer Statistics</t>
  </si>
  <si>
    <t>Penalties</t>
  </si>
  <si>
    <t>% of track time</t>
  </si>
  <si>
    <t>Lead Jam</t>
  </si>
  <si>
    <t>Lead Jam %</t>
  </si>
  <si>
    <t>Points scored</t>
  </si>
  <si>
    <t>Avg points per jam</t>
  </si>
  <si>
    <t>TOTALS</t>
  </si>
  <si>
    <t>--</t>
  </si>
  <si>
    <t>Skaters</t>
  </si>
  <si>
    <t>Pivot</t>
  </si>
  <si>
    <t>Block</t>
  </si>
  <si>
    <t>Jam</t>
  </si>
  <si>
    <t>Date:</t>
  </si>
  <si>
    <t xml:space="preserve">POINTS SCORED * PERIOD ONE </t>
  </si>
  <si>
    <t>t/- ratio to opposing jammer</t>
  </si>
  <si>
    <t>Minor Penalties</t>
  </si>
  <si>
    <t>Major Penalties</t>
  </si>
  <si>
    <t>Head Ref</t>
  </si>
  <si>
    <t>Blocker Statistics</t>
  </si>
  <si>
    <t>Cumulative effect per jam</t>
  </si>
  <si>
    <t>ppj:</t>
  </si>
  <si>
    <t>PPJ:</t>
  </si>
  <si>
    <t xml:space="preserve">NON-LEAD JAMMER POINTS SCORED * PERIOD ONE </t>
  </si>
  <si>
    <t xml:space="preserve">LEAD JAMMER POINTS SCORED * PERIOD ONE </t>
  </si>
  <si>
    <t>JTOTAL:</t>
  </si>
  <si>
    <t xml:space="preserve">BLOCKER POINTS SCORED * PERIOD ONE </t>
  </si>
  <si>
    <t xml:space="preserve">PIVOT POINTS SCORED * PERIOD ONE </t>
  </si>
  <si>
    <t>Off ef pj</t>
  </si>
  <si>
    <t>Def eft pj</t>
  </si>
  <si>
    <t>P/M</t>
  </si>
  <si>
    <t xml:space="preserve">NON-LEAD JAMMER P/M SCORE * PERIOD ONE </t>
  </si>
  <si>
    <t xml:space="preserve">LEAD JAMMER P/M SCORE * PERIOD ONE </t>
  </si>
  <si>
    <t>P+B</t>
  </si>
  <si>
    <t>PF</t>
  </si>
  <si>
    <t>PA</t>
  </si>
  <si>
    <t>07</t>
  </si>
  <si>
    <t>GRRG - All Stars</t>
  </si>
  <si>
    <t>Lindsay Blowhan</t>
  </si>
  <si>
    <t>Jackie Daniels</t>
  </si>
  <si>
    <t>Dot Matrix</t>
  </si>
  <si>
    <t>Viva LaBOOM</t>
  </si>
  <si>
    <t>QuarterBoy</t>
  </si>
  <si>
    <t>Lucy Morals</t>
  </si>
  <si>
    <t>Period:  ______Jam:  _____________</t>
  </si>
  <si>
    <t>MINORS</t>
  </si>
  <si>
    <t>MAJORS</t>
  </si>
  <si>
    <t xml:space="preserve">Period:  </t>
  </si>
  <si>
    <t xml:space="preserve">Team:  </t>
  </si>
  <si>
    <t xml:space="preserve">Ref:  </t>
  </si>
  <si>
    <t xml:space="preserve">Scorekeeper:  </t>
  </si>
  <si>
    <t xml:space="preserve">Date:  </t>
  </si>
  <si>
    <t>Points per Pass thru Pack</t>
  </si>
  <si>
    <t>Round</t>
  </si>
  <si>
    <t>Jammer</t>
  </si>
  <si>
    <t>Lead (X)</t>
  </si>
  <si>
    <t>Jam Total</t>
  </si>
  <si>
    <t>Total Score</t>
  </si>
  <si>
    <t>Position Code:  J - P - B</t>
  </si>
  <si>
    <t>Stats Keeper:  _____________</t>
  </si>
  <si>
    <t>Time remaining in Jam (0:00)</t>
  </si>
  <si>
    <r>
      <t>X =</t>
    </r>
    <r>
      <rPr>
        <sz val="18"/>
        <rFont val="Arial"/>
        <family val="2"/>
      </rPr>
      <t xml:space="preserve"> For Penalties from Prior Period</t>
    </r>
  </si>
  <si>
    <t>10</t>
  </si>
  <si>
    <t xml:space="preserve">BLOCKER POINTS SCORED AGAINST * PERIOD ONE </t>
  </si>
  <si>
    <t>P/M ratio to opposing jammer</t>
  </si>
  <si>
    <t xml:space="preserve">POINTS SCORED * PERIOD TWO </t>
  </si>
  <si>
    <t>JAMS:</t>
  </si>
  <si>
    <t>no of jams not in</t>
  </si>
  <si>
    <t>PF jams not in</t>
  </si>
  <si>
    <t>PA jams not in</t>
  </si>
  <si>
    <t>Jam #</t>
  </si>
  <si>
    <t xml:space="preserve">PIVOT POINTS SCORED AGAINST * PERIOD ONE </t>
  </si>
  <si>
    <t>POINTS SCORED * PERIOD TWO</t>
  </si>
  <si>
    <t>NON-LEAD JAMMER POINTS SCORED * PERIOD TWO</t>
  </si>
  <si>
    <t>LEAD JAMMER POINTS SCORED * PERIOD TWO</t>
  </si>
  <si>
    <t>BLOCKER POINTS SCORED * PERIOD TWO</t>
  </si>
  <si>
    <t>PIVOT POINTS SCORED * PERIOD TWO</t>
  </si>
  <si>
    <t>NON-LEAD JAMMER P/M SCORE * PERIOD TWO</t>
  </si>
  <si>
    <t>LEAD JAMMER P/M SCORE * PERIOD TWO</t>
  </si>
  <si>
    <t>BLOCKER POINTS SCORED AGAINST * PERIOD TWO</t>
  </si>
  <si>
    <t>PIVOT POINTS SCORED AGAINST * PERIOD TWO</t>
  </si>
  <si>
    <t>Location:</t>
  </si>
  <si>
    <t>Points Against</t>
  </si>
  <si>
    <t>Points              For</t>
  </si>
  <si>
    <t>Offense score per jam</t>
  </si>
  <si>
    <t>Defense score per jam</t>
  </si>
  <si>
    <t>Cumulative per jam</t>
  </si>
  <si>
    <t>PENALTIES</t>
  </si>
  <si>
    <t xml:space="preserve">Date: </t>
  </si>
  <si>
    <t xml:space="preserve">Minor Penalties  </t>
  </si>
  <si>
    <t>jams in the penalty box</t>
  </si>
  <si>
    <t>elbows</t>
  </si>
  <si>
    <t>SKATER NAME</t>
  </si>
  <si>
    <t>#</t>
  </si>
  <si>
    <t>Score/Jam:</t>
  </si>
  <si>
    <t>Score Per Jam:</t>
  </si>
  <si>
    <t>Whips</t>
  </si>
  <si>
    <t xml:space="preserve">Pushes </t>
  </si>
  <si>
    <t>Bulldozers</t>
  </si>
  <si>
    <t>Offensive Blocks</t>
  </si>
  <si>
    <t>Offensive Knockdowns</t>
  </si>
  <si>
    <t>Body Whips (Jammer)</t>
  </si>
  <si>
    <t>Assists/Jam</t>
  </si>
  <si>
    <t>Offensive Rating</t>
  </si>
  <si>
    <t>Positional Blocks</t>
  </si>
  <si>
    <t>Hits on Jammer</t>
  </si>
  <si>
    <t>Total Blocks</t>
  </si>
  <si>
    <t>Blocker on Jammer KD</t>
  </si>
  <si>
    <t>Jammer on Jammer KD</t>
  </si>
  <si>
    <t>Total Defense</t>
  </si>
  <si>
    <t>Defense/Jam</t>
  </si>
  <si>
    <t>Defensive Rating</t>
  </si>
  <si>
    <t>cutting the track</t>
  </si>
  <si>
    <t>skating out of bounds</t>
  </si>
  <si>
    <t>out of play</t>
  </si>
  <si>
    <t>Ejections</t>
  </si>
  <si>
    <t>hands &amp; forearms</t>
  </si>
  <si>
    <t>illegal procedure</t>
  </si>
  <si>
    <t>skating clockwise</t>
  </si>
  <si>
    <t>gross mis-conduct</t>
  </si>
  <si>
    <t>fighting</t>
  </si>
  <si>
    <t>due to four minors</t>
  </si>
  <si>
    <t>due to majors</t>
  </si>
  <si>
    <t>ejection sanity check</t>
  </si>
  <si>
    <t>Penalty Box Trips</t>
  </si>
  <si>
    <t>penalty counts</t>
  </si>
  <si>
    <t>remainder from P1</t>
  </si>
  <si>
    <t>multi-player block</t>
  </si>
  <si>
    <t>skating clockwise to block</t>
  </si>
  <si>
    <t>blocking with the head</t>
  </si>
  <si>
    <t>OFFENSE</t>
  </si>
  <si>
    <t>DEFENSE</t>
  </si>
  <si>
    <t>Stats Person:  _______________________________</t>
  </si>
  <si>
    <t>Period:  ___________  Jam:  _____________</t>
  </si>
  <si>
    <t>Position
(P, B, J)</t>
  </si>
  <si>
    <t>Offensive Block
(B on B)</t>
  </si>
  <si>
    <t>Offensive Knockdown    (B on B)</t>
  </si>
  <si>
    <t>Blocker on Jammer Knockdown</t>
  </si>
  <si>
    <t>Jammer  on Jammer Knockdown</t>
  </si>
  <si>
    <t>Event:</t>
  </si>
</sst>
</file>

<file path=xl/styles.xml><?xml version="1.0" encoding="utf-8"?>
<styleSheet xmlns="http://schemas.openxmlformats.org/spreadsheetml/2006/main">
  <numFmts count="2">
    <numFmt numFmtId="172" formatCode="0.00_);\(0.00\)"/>
    <numFmt numFmtId="174" formatCode="[$-409]mmmm\ d\,\ yyyy;@"/>
  </numFmts>
  <fonts count="68">
    <font>
      <sz val="10"/>
      <name val="Arial"/>
    </font>
    <font>
      <sz val="10"/>
      <name val="Arial"/>
    </font>
    <font>
      <sz val="8"/>
      <name val="Arial"/>
      <family val="2"/>
    </font>
    <font>
      <sz val="8"/>
      <name val="Times New Roman"/>
      <family val="1"/>
    </font>
    <font>
      <b/>
      <sz val="10"/>
      <name val="Arial"/>
    </font>
    <font>
      <sz val="12"/>
      <name val="Arial"/>
      <family val="2"/>
    </font>
    <font>
      <sz val="10"/>
      <name val="Arial"/>
    </font>
    <font>
      <sz val="10"/>
      <color indexed="12"/>
      <name val="Arial"/>
    </font>
    <font>
      <sz val="10"/>
      <color indexed="12"/>
      <name val="Arial"/>
    </font>
    <font>
      <b/>
      <sz val="12"/>
      <name val="Arial"/>
      <family val="2"/>
    </font>
    <font>
      <sz val="14"/>
      <name val="Arial"/>
      <family val="2"/>
    </font>
    <font>
      <sz val="22"/>
      <name val="Arial"/>
      <family val="2"/>
    </font>
    <font>
      <b/>
      <sz val="20"/>
      <name val="Arial"/>
      <family val="2"/>
    </font>
    <font>
      <sz val="10"/>
      <color indexed="8"/>
      <name val="Arial"/>
      <family val="2"/>
    </font>
    <font>
      <b/>
      <sz val="12"/>
      <color indexed="8"/>
      <name val="Arial"/>
      <family val="2"/>
    </font>
    <font>
      <b/>
      <sz val="10"/>
      <color indexed="8"/>
      <name val="Arial"/>
      <family val="2"/>
    </font>
    <font>
      <b/>
      <sz val="12"/>
      <color indexed="81"/>
      <name val="Tahoma"/>
      <family val="2"/>
    </font>
    <font>
      <sz val="12"/>
      <color indexed="81"/>
      <name val="Tahoma"/>
      <family val="2"/>
    </font>
    <font>
      <sz val="8"/>
      <color indexed="81"/>
      <name val="Tahoma"/>
    </font>
    <font>
      <sz val="10"/>
      <color indexed="9"/>
      <name val="Arial"/>
      <family val="2"/>
    </font>
    <font>
      <sz val="12"/>
      <color indexed="9"/>
      <name val="Arial"/>
      <family val="2"/>
    </font>
    <font>
      <sz val="14"/>
      <color indexed="9"/>
      <name val="Arial"/>
      <family val="2"/>
    </font>
    <font>
      <b/>
      <sz val="12"/>
      <color indexed="9"/>
      <name val="Arial"/>
      <family val="2"/>
    </font>
    <font>
      <sz val="10"/>
      <name val="Arial"/>
    </font>
    <font>
      <sz val="12"/>
      <name val="Arial"/>
      <family val="2"/>
    </font>
    <font>
      <sz val="12"/>
      <name val="Times New Roman"/>
      <family val="1"/>
    </font>
    <font>
      <b/>
      <sz val="12"/>
      <name val="Arial"/>
      <family val="2"/>
    </font>
    <font>
      <sz val="12"/>
      <color indexed="8"/>
      <name val="Arial"/>
      <family val="2"/>
    </font>
    <font>
      <b/>
      <sz val="10"/>
      <name val="Arial"/>
    </font>
    <font>
      <b/>
      <sz val="11"/>
      <name val="Arial"/>
      <family val="2"/>
    </font>
    <font>
      <sz val="10"/>
      <name val="Arial"/>
    </font>
    <font>
      <b/>
      <sz val="10"/>
      <color indexed="9"/>
      <name val="Arial"/>
      <family val="2"/>
    </font>
    <font>
      <b/>
      <sz val="8"/>
      <name val="Arial"/>
      <family val="2"/>
    </font>
    <font>
      <sz val="9"/>
      <name val="Arial"/>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17"/>
      <name val="Calibri"/>
      <family val="2"/>
    </font>
    <font>
      <sz val="11"/>
      <color indexed="14"/>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1"/>
      <color indexed="8"/>
      <name val="Calibri"/>
      <family val="2"/>
    </font>
    <font>
      <sz val="9"/>
      <color indexed="8"/>
      <name val="Arial"/>
      <family val="2"/>
    </font>
    <font>
      <b/>
      <sz val="16"/>
      <name val="Arial"/>
      <family val="2"/>
    </font>
    <font>
      <sz val="20"/>
      <name val="Arial"/>
      <family val="2"/>
    </font>
    <font>
      <b/>
      <sz val="24"/>
      <name val="Arial"/>
      <family val="2"/>
    </font>
    <font>
      <b/>
      <sz val="18"/>
      <name val="Arial"/>
      <family val="2"/>
    </font>
    <font>
      <b/>
      <sz val="16"/>
      <color indexed="9"/>
      <name val="Arial"/>
      <family val="2"/>
    </font>
    <font>
      <sz val="20"/>
      <name val="Arial Black"/>
      <family val="2"/>
    </font>
    <font>
      <sz val="18"/>
      <name val="Arial Black"/>
      <family val="2"/>
    </font>
    <font>
      <sz val="16"/>
      <name val="Arial"/>
      <family val="2"/>
    </font>
    <font>
      <sz val="18"/>
      <name val="Arial"/>
      <family val="2"/>
    </font>
    <font>
      <sz val="8"/>
      <name val="Arial"/>
      <family val="2"/>
    </font>
    <font>
      <b/>
      <sz val="14"/>
      <name val="Arial"/>
      <family val="2"/>
    </font>
    <font>
      <b/>
      <sz val="26"/>
      <name val="@MS Gothic"/>
      <family val="3"/>
    </font>
    <font>
      <sz val="14"/>
      <name val="Arial"/>
      <family val="2"/>
    </font>
    <font>
      <sz val="14"/>
      <name val="Times New Roman"/>
      <family val="1"/>
    </font>
    <font>
      <b/>
      <sz val="12"/>
      <name val="Tahoma"/>
      <family val="2"/>
    </font>
    <font>
      <b/>
      <sz val="14"/>
      <name val="@MS Gothic"/>
      <family val="3"/>
    </font>
  </fonts>
  <fills count="24">
    <fill>
      <patternFill patternType="none"/>
    </fill>
    <fill>
      <patternFill patternType="gray125"/>
    </fill>
    <fill>
      <patternFill patternType="solid">
        <fgColor indexed="22"/>
        <bgColor indexed="64"/>
      </patternFill>
    </fill>
    <fill>
      <patternFill patternType="solid">
        <fgColor indexed="63"/>
        <bgColor indexed="64"/>
      </patternFill>
    </fill>
    <fill>
      <patternFill patternType="solid">
        <fgColor indexed="45"/>
        <bgColor indexed="64"/>
      </patternFill>
    </fill>
    <fill>
      <patternFill patternType="solid">
        <fgColor indexed="8"/>
        <bgColor indexed="64"/>
      </patternFill>
    </fill>
    <fill>
      <patternFill patternType="solid">
        <fgColor indexed="43"/>
        <bgColor indexed="64"/>
      </patternFill>
    </fill>
    <fill>
      <patternFill patternType="solid">
        <fgColor indexed="9"/>
        <bgColor indexed="64"/>
      </patternFill>
    </fill>
    <fill>
      <patternFill patternType="solid">
        <fgColor indexed="35"/>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9"/>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42"/>
      </patternFill>
    </fill>
  </fills>
  <borders count="9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right style="thin">
        <color indexed="64"/>
      </right>
      <top/>
      <bottom/>
      <diagonal/>
    </border>
    <border>
      <left style="thin">
        <color indexed="64"/>
      </left>
      <right/>
      <top/>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top style="medium">
        <color indexed="8"/>
      </top>
      <bottom style="thin">
        <color indexed="64"/>
      </bottom>
      <diagonal/>
    </border>
    <border>
      <left/>
      <right style="thin">
        <color indexed="8"/>
      </right>
      <top style="medium">
        <color indexed="8"/>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44">
    <xf numFmtId="0" fontId="0" fillId="0" borderId="0"/>
    <xf numFmtId="0" fontId="50" fillId="9" borderId="0" applyNumberFormat="0" applyBorder="0" applyAlignment="0" applyProtection="0"/>
    <xf numFmtId="0" fontId="50" fillId="10" borderId="0" applyNumberFormat="0" applyBorder="0" applyAlignment="0" applyProtection="0"/>
    <xf numFmtId="0" fontId="50" fillId="11" borderId="0" applyNumberFormat="0" applyBorder="0" applyAlignment="0" applyProtection="0"/>
    <xf numFmtId="0" fontId="50" fillId="9" borderId="0" applyNumberFormat="0" applyBorder="0" applyAlignment="0" applyProtection="0"/>
    <xf numFmtId="0" fontId="50" fillId="12" borderId="0" applyNumberFormat="0" applyBorder="0" applyAlignment="0" applyProtection="0"/>
    <xf numFmtId="0" fontId="50" fillId="10" borderId="0" applyNumberFormat="0" applyBorder="0" applyAlignment="0" applyProtection="0"/>
    <xf numFmtId="0" fontId="50" fillId="13" borderId="0" applyNumberFormat="0" applyBorder="0" applyAlignment="0" applyProtection="0"/>
    <xf numFmtId="0" fontId="50" fillId="14" borderId="0" applyNumberFormat="0" applyBorder="0" applyAlignment="0" applyProtection="0"/>
    <xf numFmtId="0" fontId="50" fillId="15" borderId="0" applyNumberFormat="0" applyBorder="0" applyAlignment="0" applyProtection="0"/>
    <xf numFmtId="0" fontId="50" fillId="13" borderId="0" applyNumberFormat="0" applyBorder="0" applyAlignment="0" applyProtection="0"/>
    <xf numFmtId="0" fontId="50" fillId="16" borderId="0" applyNumberFormat="0" applyBorder="0" applyAlignment="0" applyProtection="0"/>
    <xf numFmtId="0" fontId="50" fillId="10" borderId="0" applyNumberFormat="0" applyBorder="0" applyAlignment="0" applyProtection="0"/>
    <xf numFmtId="0" fontId="49" fillId="17" borderId="0" applyNumberFormat="0" applyBorder="0" applyAlignment="0" applyProtection="0"/>
    <xf numFmtId="0" fontId="49" fillId="14" borderId="0" applyNumberFormat="0" applyBorder="0" applyAlignment="0" applyProtection="0"/>
    <xf numFmtId="0" fontId="49" fillId="15" borderId="0" applyNumberFormat="0" applyBorder="0" applyAlignment="0" applyProtection="0"/>
    <xf numFmtId="0" fontId="49" fillId="13" borderId="0" applyNumberFormat="0" applyBorder="0" applyAlignment="0" applyProtection="0"/>
    <xf numFmtId="0" fontId="49" fillId="17" borderId="0" applyNumberFormat="0" applyBorder="0" applyAlignment="0" applyProtection="0"/>
    <xf numFmtId="0" fontId="49" fillId="10" borderId="0" applyNumberFormat="0" applyBorder="0" applyAlignment="0" applyProtection="0"/>
    <xf numFmtId="0" fontId="49" fillId="17"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9" borderId="0" applyNumberFormat="0" applyBorder="0" applyAlignment="0" applyProtection="0"/>
    <xf numFmtId="0" fontId="49" fillId="17" borderId="0" applyNumberFormat="0" applyBorder="0" applyAlignment="0" applyProtection="0"/>
    <xf numFmtId="0" fontId="49" fillId="20" borderId="0" applyNumberFormat="0" applyBorder="0" applyAlignment="0" applyProtection="0"/>
    <xf numFmtId="0" fontId="39" fillId="21" borderId="0" applyNumberFormat="0" applyBorder="0" applyAlignment="0" applyProtection="0"/>
    <xf numFmtId="0" fontId="43" fillId="9" borderId="88" applyNumberFormat="0" applyAlignment="0" applyProtection="0"/>
    <xf numFmtId="0" fontId="45" fillId="22" borderId="89" applyNumberFormat="0" applyAlignment="0" applyProtection="0"/>
    <xf numFmtId="0" fontId="47" fillId="0" borderId="0" applyNumberFormat="0" applyFill="0" applyBorder="0" applyAlignment="0" applyProtection="0"/>
    <xf numFmtId="0" fontId="38" fillId="23" borderId="0" applyNumberFormat="0" applyBorder="0" applyAlignment="0" applyProtection="0"/>
    <xf numFmtId="0" fontId="35" fillId="0" borderId="90" applyNumberFormat="0" applyFill="0" applyAlignment="0" applyProtection="0"/>
    <xf numFmtId="0" fontId="36" fillId="0" borderId="91" applyNumberFormat="0" applyFill="0" applyAlignment="0" applyProtection="0"/>
    <xf numFmtId="0" fontId="37" fillId="0" borderId="92" applyNumberFormat="0" applyFill="0" applyAlignment="0" applyProtection="0"/>
    <xf numFmtId="0" fontId="37" fillId="0" borderId="0" applyNumberFormat="0" applyFill="0" applyBorder="0" applyAlignment="0" applyProtection="0"/>
    <xf numFmtId="0" fontId="41" fillId="10" borderId="88" applyNumberFormat="0" applyAlignment="0" applyProtection="0"/>
    <xf numFmtId="0" fontId="44" fillId="0" borderId="93" applyNumberFormat="0" applyFill="0" applyAlignment="0" applyProtection="0"/>
    <xf numFmtId="0" fontId="40" fillId="15" borderId="0" applyNumberFormat="0" applyBorder="0" applyAlignment="0" applyProtection="0"/>
    <xf numFmtId="0" fontId="30" fillId="0" borderId="0"/>
    <xf numFmtId="0" fontId="6" fillId="11" borderId="94" applyNumberFormat="0" applyFont="0" applyAlignment="0" applyProtection="0"/>
    <xf numFmtId="0" fontId="42" fillId="9" borderId="95" applyNumberFormat="0" applyAlignment="0" applyProtection="0"/>
    <xf numFmtId="9" fontId="1" fillId="0" borderId="0" applyFont="0" applyFill="0" applyBorder="0" applyAlignment="0" applyProtection="0"/>
    <xf numFmtId="0" fontId="34" fillId="0" borderId="0" applyNumberFormat="0" applyFill="0" applyBorder="0" applyAlignment="0" applyProtection="0"/>
    <xf numFmtId="0" fontId="48" fillId="0" borderId="96" applyNumberFormat="0" applyFill="0" applyAlignment="0" applyProtection="0"/>
    <xf numFmtId="0" fontId="46" fillId="0" borderId="0" applyNumberFormat="0" applyFill="0" applyBorder="0" applyAlignment="0" applyProtection="0"/>
  </cellStyleXfs>
  <cellXfs count="812">
    <xf numFmtId="0" fontId="0" fillId="0" borderId="0" xfId="0"/>
    <xf numFmtId="0" fontId="2" fillId="0" borderId="0" xfId="0" applyFont="1" applyFill="1" applyBorder="1" applyAlignment="1">
      <alignment horizontal="center"/>
    </xf>
    <xf numFmtId="0" fontId="0" fillId="0" borderId="0" xfId="0" applyFill="1" applyBorder="1" applyAlignment="1">
      <alignment horizontal="center"/>
    </xf>
    <xf numFmtId="0" fontId="4" fillId="0" borderId="4" xfId="0" applyFont="1" applyFill="1" applyBorder="1" applyAlignment="1">
      <alignment horizontal="center"/>
    </xf>
    <xf numFmtId="0" fontId="3" fillId="0" borderId="10" xfId="0" applyFont="1" applyFill="1" applyBorder="1" applyAlignment="1">
      <alignment horizontal="center" wrapText="1"/>
    </xf>
    <xf numFmtId="0" fontId="3" fillId="0" borderId="11" xfId="0" applyFont="1" applyFill="1" applyBorder="1" applyAlignment="1">
      <alignment horizontal="center" wrapText="1"/>
    </xf>
    <xf numFmtId="0" fontId="3" fillId="0" borderId="12" xfId="0" applyFont="1" applyFill="1" applyBorder="1" applyAlignment="1">
      <alignment horizontal="center" wrapText="1"/>
    </xf>
    <xf numFmtId="0" fontId="0" fillId="0" borderId="2" xfId="0" applyFill="1" applyBorder="1" applyAlignment="1"/>
    <xf numFmtId="0" fontId="0" fillId="0" borderId="3" xfId="0" applyFill="1" applyBorder="1" applyAlignment="1"/>
    <xf numFmtId="0" fontId="0" fillId="0" borderId="4" xfId="0" applyFill="1" applyBorder="1" applyAlignment="1"/>
    <xf numFmtId="0" fontId="7" fillId="0" borderId="0" xfId="0" applyFont="1"/>
    <xf numFmtId="0" fontId="8" fillId="0" borderId="0" xfId="0" applyFont="1"/>
    <xf numFmtId="0" fontId="6" fillId="0" borderId="0" xfId="0" applyFont="1"/>
    <xf numFmtId="0" fontId="9" fillId="0" borderId="0" xfId="0" applyFont="1"/>
    <xf numFmtId="0" fontId="9" fillId="0" borderId="0" xfId="0" applyFont="1" applyAlignment="1">
      <alignment horizontal="right"/>
    </xf>
    <xf numFmtId="0" fontId="9" fillId="0" borderId="1" xfId="0" applyFont="1" applyBorder="1"/>
    <xf numFmtId="0" fontId="0" fillId="0" borderId="0" xfId="0" applyBorder="1"/>
    <xf numFmtId="0" fontId="3" fillId="0" borderId="1" xfId="0" applyFont="1" applyFill="1" applyBorder="1" applyAlignment="1">
      <alignment horizontal="center" wrapText="1"/>
    </xf>
    <xf numFmtId="0" fontId="6" fillId="0" borderId="31" xfId="0" applyFont="1" applyBorder="1" applyAlignment="1">
      <alignment horizontal="left"/>
    </xf>
    <xf numFmtId="0" fontId="4" fillId="0" borderId="0" xfId="0" applyFont="1" applyFill="1" applyBorder="1" applyAlignment="1">
      <alignment horizontal="center"/>
    </xf>
    <xf numFmtId="0" fontId="0" fillId="0" borderId="0" xfId="0" applyFill="1" applyBorder="1" applyAlignment="1"/>
    <xf numFmtId="0" fontId="3" fillId="0" borderId="0" xfId="0" applyFont="1" applyFill="1" applyBorder="1" applyAlignment="1">
      <alignment horizontal="center" wrapText="1"/>
    </xf>
    <xf numFmtId="0" fontId="0" fillId="0" borderId="0" xfId="0" quotePrefix="1" applyFill="1" applyBorder="1" applyAlignment="1">
      <alignment horizontal="center"/>
    </xf>
    <xf numFmtId="0" fontId="6" fillId="0" borderId="0" xfId="0" applyFont="1" applyBorder="1" applyAlignment="1">
      <alignment horizontal="left"/>
    </xf>
    <xf numFmtId="0" fontId="3" fillId="0" borderId="13" xfId="0" applyFont="1" applyFill="1" applyBorder="1" applyAlignment="1">
      <alignment horizontal="center" wrapText="1"/>
    </xf>
    <xf numFmtId="0" fontId="3" fillId="0" borderId="14" xfId="0" applyFont="1" applyFill="1" applyBorder="1" applyAlignment="1">
      <alignment horizontal="center" wrapText="1"/>
    </xf>
    <xf numFmtId="0" fontId="11" fillId="0" borderId="0" xfId="0" applyFont="1" applyFill="1" applyBorder="1"/>
    <xf numFmtId="0" fontId="5" fillId="0" borderId="0" xfId="0" applyFont="1" applyFill="1" applyBorder="1" applyAlignment="1">
      <alignment horizontal="center"/>
    </xf>
    <xf numFmtId="0" fontId="0" fillId="0" borderId="0" xfId="0" applyFill="1" applyBorder="1"/>
    <xf numFmtId="0" fontId="4" fillId="0" borderId="0" xfId="0" quotePrefix="1" applyFont="1" applyFill="1" applyBorder="1" applyAlignment="1">
      <alignment horizontal="center"/>
    </xf>
    <xf numFmtId="0" fontId="15" fillId="4" borderId="16" xfId="0" applyFont="1" applyFill="1" applyBorder="1" applyAlignment="1">
      <alignment horizontal="left"/>
    </xf>
    <xf numFmtId="0" fontId="15" fillId="4" borderId="29" xfId="0" applyFont="1" applyFill="1" applyBorder="1" applyAlignment="1">
      <alignment horizontal="left"/>
    </xf>
    <xf numFmtId="0" fontId="15" fillId="4" borderId="36" xfId="0" applyFont="1" applyFill="1" applyBorder="1" applyAlignment="1">
      <alignment horizontal="left"/>
    </xf>
    <xf numFmtId="0" fontId="0" fillId="0" borderId="5" xfId="0" applyFill="1" applyBorder="1" applyAlignment="1"/>
    <xf numFmtId="0" fontId="0" fillId="0" borderId="6" xfId="0" applyFill="1" applyBorder="1" applyAlignment="1"/>
    <xf numFmtId="0" fontId="0" fillId="0" borderId="7" xfId="0" applyFill="1" applyBorder="1" applyAlignment="1"/>
    <xf numFmtId="0" fontId="3" fillId="0" borderId="15" xfId="0" applyFont="1" applyFill="1" applyBorder="1" applyAlignment="1">
      <alignment horizontal="center" wrapText="1"/>
    </xf>
    <xf numFmtId="172" fontId="3" fillId="0" borderId="14" xfId="0" applyNumberFormat="1" applyFont="1" applyFill="1" applyBorder="1" applyAlignment="1">
      <alignment horizontal="center" wrapText="1"/>
    </xf>
    <xf numFmtId="0" fontId="0" fillId="0" borderId="9" xfId="0" applyFill="1" applyBorder="1" applyAlignment="1"/>
    <xf numFmtId="0" fontId="0" fillId="0" borderId="8" xfId="0" applyFill="1" applyBorder="1" applyAlignment="1"/>
    <xf numFmtId="172" fontId="3" fillId="0" borderId="11" xfId="0" applyNumberFormat="1" applyFont="1" applyFill="1" applyBorder="1" applyAlignment="1">
      <alignment horizontal="center" wrapText="1"/>
    </xf>
    <xf numFmtId="2" fontId="4" fillId="0" borderId="0" xfId="0" applyNumberFormat="1" applyFont="1" applyFill="1" applyBorder="1" applyAlignment="1">
      <alignment horizontal="center"/>
    </xf>
    <xf numFmtId="2" fontId="0" fillId="0" borderId="0" xfId="0" applyNumberFormat="1"/>
    <xf numFmtId="2" fontId="4" fillId="0" borderId="45" xfId="0" applyNumberFormat="1" applyFont="1" applyFill="1" applyBorder="1" applyAlignment="1">
      <alignment horizontal="center"/>
    </xf>
    <xf numFmtId="2" fontId="4" fillId="0" borderId="46" xfId="0" applyNumberFormat="1" applyFont="1" applyFill="1" applyBorder="1" applyAlignment="1">
      <alignment horizontal="center"/>
    </xf>
    <xf numFmtId="2" fontId="4" fillId="0" borderId="47" xfId="0" applyNumberFormat="1" applyFont="1" applyFill="1" applyBorder="1" applyAlignment="1">
      <alignment horizontal="center"/>
    </xf>
    <xf numFmtId="2" fontId="0" fillId="0" borderId="0" xfId="0" applyNumberFormat="1" applyBorder="1"/>
    <xf numFmtId="2" fontId="0" fillId="0" borderId="3" xfId="0" applyNumberFormat="1" applyFill="1" applyBorder="1" applyAlignment="1"/>
    <xf numFmtId="2" fontId="0" fillId="0" borderId="4" xfId="0" applyNumberFormat="1" applyFill="1" applyBorder="1" applyAlignment="1"/>
    <xf numFmtId="2" fontId="3" fillId="0" borderId="14" xfId="0" applyNumberFormat="1" applyFont="1" applyFill="1" applyBorder="1" applyAlignment="1">
      <alignment horizontal="center" wrapText="1"/>
    </xf>
    <xf numFmtId="0" fontId="13" fillId="0" borderId="21" xfId="0" applyFont="1" applyFill="1" applyBorder="1" applyAlignment="1">
      <alignment horizontal="center"/>
    </xf>
    <xf numFmtId="0" fontId="13" fillId="0" borderId="24" xfId="0" applyFont="1" applyFill="1" applyBorder="1" applyAlignment="1">
      <alignment horizontal="center"/>
    </xf>
    <xf numFmtId="0" fontId="23" fillId="0" borderId="21" xfId="0" applyFont="1" applyFill="1" applyBorder="1" applyAlignment="1">
      <alignment horizontal="center"/>
    </xf>
    <xf numFmtId="0" fontId="23" fillId="0" borderId="22" xfId="0" applyFont="1" applyFill="1" applyBorder="1" applyAlignment="1">
      <alignment horizontal="center"/>
    </xf>
    <xf numFmtId="9" fontId="23" fillId="0" borderId="23" xfId="40" applyFont="1" applyFill="1" applyBorder="1" applyAlignment="1">
      <alignment horizontal="center"/>
    </xf>
    <xf numFmtId="9" fontId="23" fillId="0" borderId="22" xfId="40" applyFont="1" applyFill="1" applyBorder="1" applyAlignment="1">
      <alignment horizontal="center"/>
    </xf>
    <xf numFmtId="2" fontId="23" fillId="0" borderId="24" xfId="0" quotePrefix="1" applyNumberFormat="1" applyFont="1" applyFill="1" applyBorder="1" applyAlignment="1">
      <alignment horizontal="center"/>
    </xf>
    <xf numFmtId="0" fontId="23" fillId="0" borderId="34" xfId="0" applyFont="1" applyFill="1" applyBorder="1" applyAlignment="1">
      <alignment horizontal="center"/>
    </xf>
    <xf numFmtId="0" fontId="23" fillId="0" borderId="26" xfId="0" applyFont="1" applyFill="1" applyBorder="1" applyAlignment="1">
      <alignment horizontal="center"/>
    </xf>
    <xf numFmtId="0" fontId="23" fillId="0" borderId="43" xfId="0" applyFont="1" applyFill="1" applyBorder="1" applyAlignment="1">
      <alignment horizontal="center"/>
    </xf>
    <xf numFmtId="0" fontId="23" fillId="0" borderId="37" xfId="0" applyFont="1" applyFill="1" applyBorder="1" applyAlignment="1">
      <alignment horizontal="center"/>
    </xf>
    <xf numFmtId="0" fontId="23" fillId="0" borderId="43" xfId="0" applyNumberFormat="1" applyFont="1" applyFill="1" applyBorder="1" applyAlignment="1">
      <alignment horizontal="center"/>
    </xf>
    <xf numFmtId="0" fontId="23" fillId="0" borderId="42" xfId="0" applyNumberFormat="1" applyFont="1" applyFill="1" applyBorder="1" applyAlignment="1">
      <alignment horizontal="center"/>
    </xf>
    <xf numFmtId="0" fontId="23" fillId="0" borderId="27" xfId="0" applyFont="1" applyFill="1" applyBorder="1" applyAlignment="1">
      <alignment horizontal="center"/>
    </xf>
    <xf numFmtId="0" fontId="23" fillId="0" borderId="17" xfId="0" applyFont="1" applyFill="1" applyBorder="1" applyAlignment="1">
      <alignment horizontal="center"/>
    </xf>
    <xf numFmtId="0" fontId="23" fillId="0" borderId="50" xfId="0" applyFont="1" applyFill="1" applyBorder="1" applyAlignment="1">
      <alignment horizontal="center"/>
    </xf>
    <xf numFmtId="172" fontId="3" fillId="0" borderId="15" xfId="0" quotePrefix="1" applyNumberFormat="1" applyFont="1" applyFill="1" applyBorder="1" applyAlignment="1">
      <alignment horizontal="center" wrapText="1"/>
    </xf>
    <xf numFmtId="0" fontId="3" fillId="0" borderId="45" xfId="0" applyFont="1" applyFill="1" applyBorder="1" applyAlignment="1">
      <alignment horizontal="center" wrapText="1"/>
    </xf>
    <xf numFmtId="172" fontId="3" fillId="0" borderId="49" xfId="0" quotePrefix="1" applyNumberFormat="1" applyFont="1" applyFill="1" applyBorder="1" applyAlignment="1">
      <alignment horizontal="center" wrapText="1"/>
    </xf>
    <xf numFmtId="0" fontId="3" fillId="0" borderId="12" xfId="0" quotePrefix="1" applyFont="1" applyFill="1" applyBorder="1" applyAlignment="1">
      <alignment horizontal="center" wrapText="1"/>
    </xf>
    <xf numFmtId="0" fontId="23" fillId="0" borderId="25" xfId="0" applyFont="1" applyFill="1" applyBorder="1" applyAlignment="1">
      <alignment horizontal="center"/>
    </xf>
    <xf numFmtId="0" fontId="23" fillId="0" borderId="33" xfId="0" applyFont="1" applyFill="1" applyBorder="1" applyAlignment="1">
      <alignment horizontal="center"/>
    </xf>
    <xf numFmtId="0" fontId="23" fillId="0" borderId="41" xfId="0" applyFont="1" applyFill="1" applyBorder="1" applyAlignment="1">
      <alignment horizontal="center"/>
    </xf>
    <xf numFmtId="2" fontId="1" fillId="0" borderId="26" xfId="0" applyNumberFormat="1" applyFont="1" applyFill="1" applyBorder="1" applyAlignment="1">
      <alignment horizontal="center"/>
    </xf>
    <xf numFmtId="2" fontId="1" fillId="0" borderId="23" xfId="0" applyNumberFormat="1" applyFont="1" applyFill="1" applyBorder="1" applyAlignment="1">
      <alignment horizontal="center"/>
    </xf>
    <xf numFmtId="2" fontId="1" fillId="0" borderId="37" xfId="0" applyNumberFormat="1" applyFont="1" applyFill="1" applyBorder="1" applyAlignment="1">
      <alignment horizontal="center"/>
    </xf>
    <xf numFmtId="2" fontId="1" fillId="0" borderId="42" xfId="0" applyNumberFormat="1" applyFont="1" applyFill="1" applyBorder="1" applyAlignment="1">
      <alignment horizontal="center"/>
    </xf>
    <xf numFmtId="0" fontId="1" fillId="0" borderId="27" xfId="0" applyFont="1" applyFill="1" applyBorder="1" applyAlignment="1">
      <alignment horizontal="center"/>
    </xf>
    <xf numFmtId="0" fontId="1" fillId="0" borderId="17" xfId="0" applyFont="1" applyFill="1" applyBorder="1" applyAlignment="1">
      <alignment horizontal="center"/>
    </xf>
    <xf numFmtId="0" fontId="1" fillId="0" borderId="28" xfId="0" applyFont="1" applyFill="1" applyBorder="1" applyAlignment="1">
      <alignment horizontal="center"/>
    </xf>
    <xf numFmtId="0" fontId="1" fillId="0" borderId="34" xfId="0" applyFont="1" applyFill="1" applyBorder="1" applyAlignment="1">
      <alignment horizontal="center"/>
    </xf>
    <xf numFmtId="0" fontId="1" fillId="0" borderId="26" xfId="0" applyFont="1" applyFill="1" applyBorder="1" applyAlignment="1">
      <alignment horizontal="center"/>
    </xf>
    <xf numFmtId="0" fontId="1" fillId="0" borderId="35" xfId="0" applyFont="1" applyFill="1" applyBorder="1" applyAlignment="1">
      <alignment horizontal="center"/>
    </xf>
    <xf numFmtId="0" fontId="1" fillId="0" borderId="43" xfId="0" applyFont="1" applyFill="1" applyBorder="1" applyAlignment="1">
      <alignment horizontal="center"/>
    </xf>
    <xf numFmtId="0" fontId="1" fillId="0" borderId="37" xfId="0" applyFont="1" applyFill="1" applyBorder="1" applyAlignment="1">
      <alignment horizontal="center"/>
    </xf>
    <xf numFmtId="0" fontId="1" fillId="0" borderId="42" xfId="0" applyFont="1" applyFill="1" applyBorder="1" applyAlignment="1">
      <alignment horizontal="center"/>
    </xf>
    <xf numFmtId="0" fontId="6" fillId="0" borderId="13" xfId="0" applyFont="1" applyFill="1" applyBorder="1" applyAlignment="1">
      <alignment horizontal="center" wrapText="1"/>
    </xf>
    <xf numFmtId="0" fontId="6" fillId="0" borderId="14" xfId="0" applyFont="1" applyFill="1" applyBorder="1" applyAlignment="1">
      <alignment horizontal="center" wrapText="1"/>
    </xf>
    <xf numFmtId="0" fontId="6" fillId="0" borderId="15" xfId="0" applyFont="1" applyFill="1" applyBorder="1" applyAlignment="1">
      <alignment horizontal="center" wrapText="1"/>
    </xf>
    <xf numFmtId="0" fontId="1" fillId="0" borderId="13" xfId="0" applyFont="1" applyFill="1" applyBorder="1" applyAlignment="1">
      <alignment horizontal="center" wrapText="1"/>
    </xf>
    <xf numFmtId="0" fontId="1" fillId="0" borderId="14" xfId="0" applyFont="1" applyFill="1" applyBorder="1" applyAlignment="1">
      <alignment horizontal="center" wrapText="1"/>
    </xf>
    <xf numFmtId="0" fontId="1" fillId="0" borderId="15" xfId="0" applyFont="1" applyFill="1" applyBorder="1" applyAlignment="1">
      <alignment horizontal="center" wrapText="1"/>
    </xf>
    <xf numFmtId="2" fontId="23" fillId="0" borderId="22" xfId="0" applyNumberFormat="1" applyFont="1" applyFill="1" applyBorder="1" applyAlignment="1">
      <alignment horizontal="center"/>
    </xf>
    <xf numFmtId="0" fontId="5" fillId="0" borderId="0" xfId="0" applyFont="1"/>
    <xf numFmtId="0" fontId="5" fillId="2" borderId="0" xfId="0" applyFont="1" applyFill="1"/>
    <xf numFmtId="0" fontId="24" fillId="2" borderId="0" xfId="0" applyFont="1" applyFill="1"/>
    <xf numFmtId="0" fontId="24" fillId="0" borderId="0" xfId="0" applyFont="1"/>
    <xf numFmtId="0" fontId="24" fillId="0" borderId="26" xfId="0" applyFont="1" applyBorder="1"/>
    <xf numFmtId="0" fontId="9" fillId="0" borderId="0" xfId="0" applyFont="1" applyAlignment="1">
      <alignment vertical="center"/>
    </xf>
    <xf numFmtId="0" fontId="24" fillId="0" borderId="0" xfId="0" applyFont="1" applyFill="1" applyBorder="1"/>
    <xf numFmtId="0" fontId="9" fillId="6" borderId="57" xfId="0" applyFont="1" applyFill="1" applyBorder="1" applyAlignment="1">
      <alignment horizontal="center"/>
    </xf>
    <xf numFmtId="0" fontId="9" fillId="6" borderId="60" xfId="0" applyFont="1" applyFill="1" applyBorder="1" applyAlignment="1">
      <alignment horizontal="center"/>
    </xf>
    <xf numFmtId="0" fontId="9" fillId="6" borderId="62" xfId="0" applyFont="1" applyFill="1" applyBorder="1" applyAlignment="1">
      <alignment horizontal="center"/>
    </xf>
    <xf numFmtId="0" fontId="9" fillId="6" borderId="58" xfId="0" applyFont="1" applyFill="1" applyBorder="1" applyAlignment="1">
      <alignment horizontal="center"/>
    </xf>
    <xf numFmtId="0" fontId="9" fillId="6" borderId="66" xfId="0" applyFont="1" applyFill="1" applyBorder="1" applyAlignment="1">
      <alignment horizontal="center"/>
    </xf>
    <xf numFmtId="0" fontId="9" fillId="6" borderId="0" xfId="0" applyFont="1" applyFill="1" applyBorder="1" applyAlignment="1">
      <alignment horizontal="center"/>
    </xf>
    <xf numFmtId="0" fontId="9" fillId="6" borderId="67" xfId="0" applyFont="1" applyFill="1" applyBorder="1" applyAlignment="1">
      <alignment horizontal="center"/>
    </xf>
    <xf numFmtId="0" fontId="5" fillId="6" borderId="57" xfId="0" applyFont="1" applyFill="1" applyBorder="1" applyAlignment="1">
      <alignment horizontal="center"/>
    </xf>
    <xf numFmtId="0" fontId="5" fillId="6" borderId="60" xfId="0" applyFont="1" applyFill="1" applyBorder="1" applyAlignment="1">
      <alignment horizontal="center"/>
    </xf>
    <xf numFmtId="0" fontId="5" fillId="6" borderId="62" xfId="0" applyFont="1" applyFill="1" applyBorder="1" applyAlignment="1">
      <alignment horizontal="center"/>
    </xf>
    <xf numFmtId="0" fontId="5" fillId="6" borderId="58" xfId="0" applyFont="1" applyFill="1" applyBorder="1" applyAlignment="1">
      <alignment horizontal="center"/>
    </xf>
    <xf numFmtId="0" fontId="5" fillId="6" borderId="34" xfId="0" applyFont="1" applyFill="1" applyBorder="1" applyAlignment="1">
      <alignment horizontal="center"/>
    </xf>
    <xf numFmtId="0" fontId="5" fillId="6" borderId="26" xfId="0" applyFont="1" applyFill="1" applyBorder="1" applyAlignment="1">
      <alignment horizontal="center"/>
    </xf>
    <xf numFmtId="0" fontId="5" fillId="6" borderId="35" xfId="0" applyFont="1" applyFill="1" applyBorder="1" applyAlignment="1">
      <alignment horizontal="center"/>
    </xf>
    <xf numFmtId="0" fontId="25" fillId="0" borderId="13" xfId="0" applyFont="1" applyFill="1" applyBorder="1" applyAlignment="1">
      <alignment horizontal="center" wrapText="1"/>
    </xf>
    <xf numFmtId="0" fontId="25" fillId="0" borderId="14" xfId="0" applyFont="1" applyFill="1" applyBorder="1" applyAlignment="1">
      <alignment horizontal="center" wrapText="1"/>
    </xf>
    <xf numFmtId="0" fontId="25" fillId="0" borderId="68" xfId="0" applyFont="1" applyFill="1" applyBorder="1" applyAlignment="1">
      <alignment horizontal="center" wrapText="1"/>
    </xf>
    <xf numFmtId="0" fontId="25" fillId="0" borderId="15" xfId="0" applyFont="1" applyFill="1" applyBorder="1" applyAlignment="1">
      <alignment horizontal="center" wrapText="1"/>
    </xf>
    <xf numFmtId="0" fontId="25" fillId="0" borderId="44" xfId="0" applyFont="1" applyFill="1" applyBorder="1" applyAlignment="1">
      <alignment horizontal="center" wrapText="1"/>
    </xf>
    <xf numFmtId="0" fontId="25" fillId="0" borderId="4" xfId="0" applyFont="1" applyFill="1" applyBorder="1" applyAlignment="1">
      <alignment horizontal="center" wrapText="1"/>
    </xf>
    <xf numFmtId="0" fontId="25" fillId="0" borderId="3" xfId="0" applyFont="1" applyFill="1" applyBorder="1" applyAlignment="1">
      <alignment horizontal="center" wrapText="1"/>
    </xf>
    <xf numFmtId="0" fontId="20" fillId="3" borderId="27" xfId="0" applyFont="1" applyFill="1" applyBorder="1" applyAlignment="1">
      <alignment horizontal="center"/>
    </xf>
    <xf numFmtId="0" fontId="20" fillId="3" borderId="17" xfId="0" applyFont="1" applyFill="1" applyBorder="1" applyAlignment="1">
      <alignment horizontal="center"/>
    </xf>
    <xf numFmtId="0" fontId="20" fillId="3" borderId="18" xfId="0" applyFont="1" applyFill="1" applyBorder="1" applyAlignment="1">
      <alignment horizontal="center"/>
    </xf>
    <xf numFmtId="0" fontId="20" fillId="3" borderId="28" xfId="0" applyFont="1" applyFill="1" applyBorder="1" applyAlignment="1">
      <alignment horizontal="center"/>
    </xf>
    <xf numFmtId="0" fontId="24" fillId="0" borderId="0" xfId="0" applyFont="1" applyFill="1" applyBorder="1" applyAlignment="1">
      <alignment horizontal="center"/>
    </xf>
    <xf numFmtId="0" fontId="5" fillId="0" borderId="34" xfId="0" applyFont="1" applyBorder="1"/>
    <xf numFmtId="0" fontId="5" fillId="0" borderId="26" xfId="0" applyFont="1" applyBorder="1"/>
    <xf numFmtId="0" fontId="5" fillId="0" borderId="26" xfId="0" applyFont="1" applyFill="1" applyBorder="1" applyAlignment="1">
      <alignment horizontal="center"/>
    </xf>
    <xf numFmtId="0" fontId="5" fillId="0" borderId="35" xfId="0" applyFont="1" applyFill="1" applyBorder="1" applyAlignment="1">
      <alignment horizontal="center"/>
    </xf>
    <xf numFmtId="0" fontId="5" fillId="0" borderId="35" xfId="0" applyFont="1" applyBorder="1"/>
    <xf numFmtId="0" fontId="5" fillId="0" borderId="27" xfId="0" applyFont="1" applyFill="1" applyBorder="1" applyAlignment="1">
      <alignment horizontal="center"/>
    </xf>
    <xf numFmtId="0" fontId="5" fillId="0" borderId="17" xfId="0" applyFont="1" applyFill="1" applyBorder="1" applyAlignment="1">
      <alignment horizontal="center"/>
    </xf>
    <xf numFmtId="0" fontId="5" fillId="0" borderId="18" xfId="0" applyFont="1" applyFill="1" applyBorder="1" applyAlignment="1">
      <alignment horizontal="center"/>
    </xf>
    <xf numFmtId="9" fontId="5" fillId="0" borderId="28" xfId="40" applyFont="1" applyFill="1" applyBorder="1" applyAlignment="1">
      <alignment horizontal="center"/>
    </xf>
    <xf numFmtId="9" fontId="5" fillId="0" borderId="18" xfId="40" applyFont="1" applyFill="1" applyBorder="1" applyAlignment="1">
      <alignment horizontal="center"/>
    </xf>
    <xf numFmtId="0" fontId="5" fillId="0" borderId="25" xfId="0" applyFont="1" applyFill="1" applyBorder="1" applyAlignment="1">
      <alignment horizontal="center"/>
    </xf>
    <xf numFmtId="0" fontId="5" fillId="0" borderId="20" xfId="0" applyFont="1" applyFill="1" applyBorder="1" applyAlignment="1">
      <alignment horizontal="center"/>
    </xf>
    <xf numFmtId="0" fontId="5" fillId="0" borderId="6" xfId="0" applyFont="1" applyFill="1" applyBorder="1" applyAlignment="1">
      <alignment horizontal="center"/>
    </xf>
    <xf numFmtId="0" fontId="5" fillId="0" borderId="7" xfId="0" applyFont="1" applyFill="1" applyBorder="1" applyAlignment="1">
      <alignment horizontal="center"/>
    </xf>
    <xf numFmtId="0" fontId="20" fillId="3" borderId="34" xfId="0" applyFont="1" applyFill="1" applyBorder="1" applyAlignment="1">
      <alignment horizontal="center"/>
    </xf>
    <xf numFmtId="0" fontId="20" fillId="3" borderId="26" xfId="0" applyFont="1" applyFill="1" applyBorder="1" applyAlignment="1">
      <alignment horizontal="center"/>
    </xf>
    <xf numFmtId="0" fontId="20" fillId="3" borderId="30" xfId="0" applyFont="1" applyFill="1" applyBorder="1" applyAlignment="1">
      <alignment horizontal="center"/>
    </xf>
    <xf numFmtId="0" fontId="20" fillId="3" borderId="35" xfId="0" applyFont="1" applyFill="1" applyBorder="1" applyAlignment="1">
      <alignment horizontal="center"/>
    </xf>
    <xf numFmtId="0" fontId="5" fillId="0" borderId="34" xfId="0" applyFont="1" applyFill="1" applyBorder="1" applyAlignment="1">
      <alignment horizontal="center"/>
    </xf>
    <xf numFmtId="0" fontId="5" fillId="0" borderId="30" xfId="0" applyFont="1" applyFill="1" applyBorder="1" applyAlignment="1">
      <alignment horizontal="center"/>
    </xf>
    <xf numFmtId="9" fontId="5" fillId="0" borderId="35" xfId="40" applyFont="1" applyFill="1" applyBorder="1" applyAlignment="1">
      <alignment horizontal="center"/>
    </xf>
    <xf numFmtId="9" fontId="5" fillId="0" borderId="30" xfId="40" applyFont="1" applyFill="1" applyBorder="1" applyAlignment="1">
      <alignment horizontal="center"/>
    </xf>
    <xf numFmtId="0" fontId="5" fillId="0" borderId="33" xfId="0" applyFont="1" applyFill="1" applyBorder="1" applyAlignment="1">
      <alignment horizontal="center"/>
    </xf>
    <xf numFmtId="0" fontId="5" fillId="0" borderId="32" xfId="0" applyFont="1" applyFill="1" applyBorder="1" applyAlignment="1">
      <alignment horizontal="center"/>
    </xf>
    <xf numFmtId="0" fontId="5" fillId="0" borderId="67" xfId="0" applyFont="1" applyFill="1" applyBorder="1" applyAlignment="1">
      <alignment horizontal="center"/>
    </xf>
    <xf numFmtId="0" fontId="5" fillId="0" borderId="26" xfId="0" quotePrefix="1" applyFont="1" applyFill="1" applyBorder="1" applyAlignment="1">
      <alignment horizontal="center"/>
    </xf>
    <xf numFmtId="0" fontId="5" fillId="0" borderId="30" xfId="0" quotePrefix="1" applyFont="1" applyFill="1" applyBorder="1" applyAlignment="1">
      <alignment horizontal="center"/>
    </xf>
    <xf numFmtId="9" fontId="5" fillId="0" borderId="35" xfId="40" quotePrefix="1" applyFont="1" applyFill="1" applyBorder="1" applyAlignment="1">
      <alignment horizontal="center"/>
    </xf>
    <xf numFmtId="9" fontId="5" fillId="0" borderId="30" xfId="40" quotePrefix="1" applyFont="1" applyFill="1" applyBorder="1" applyAlignment="1">
      <alignment horizontal="center"/>
    </xf>
    <xf numFmtId="0" fontId="5" fillId="0" borderId="32" xfId="0" quotePrefix="1" applyFont="1" applyFill="1" applyBorder="1" applyAlignment="1">
      <alignment horizontal="center"/>
    </xf>
    <xf numFmtId="0" fontId="5" fillId="0" borderId="33" xfId="0" quotePrefix="1" applyFont="1" applyFill="1" applyBorder="1" applyAlignment="1">
      <alignment horizontal="center"/>
    </xf>
    <xf numFmtId="0" fontId="5" fillId="0" borderId="57" xfId="0" applyFont="1" applyFill="1" applyBorder="1" applyAlignment="1">
      <alignment horizontal="center"/>
    </xf>
    <xf numFmtId="0" fontId="5" fillId="0" borderId="60" xfId="0" applyFont="1" applyFill="1" applyBorder="1" applyAlignment="1">
      <alignment horizontal="center"/>
    </xf>
    <xf numFmtId="0" fontId="5" fillId="0" borderId="62" xfId="0" applyFont="1" applyFill="1" applyBorder="1" applyAlignment="1">
      <alignment horizontal="center"/>
    </xf>
    <xf numFmtId="0" fontId="20" fillId="3" borderId="43" xfId="0" applyFont="1" applyFill="1" applyBorder="1" applyAlignment="1">
      <alignment horizontal="center"/>
    </xf>
    <xf numFmtId="0" fontId="20" fillId="3" borderId="37" xfId="0" applyFont="1" applyFill="1" applyBorder="1" applyAlignment="1">
      <alignment horizontal="center"/>
    </xf>
    <xf numFmtId="0" fontId="20" fillId="3" borderId="38" xfId="0" applyFont="1" applyFill="1" applyBorder="1" applyAlignment="1">
      <alignment horizontal="center"/>
    </xf>
    <xf numFmtId="0" fontId="20" fillId="3" borderId="42" xfId="0" applyFont="1" applyFill="1" applyBorder="1" applyAlignment="1">
      <alignment horizontal="center"/>
    </xf>
    <xf numFmtId="0" fontId="5" fillId="0" borderId="43" xfId="0" applyFont="1" applyBorder="1"/>
    <xf numFmtId="0" fontId="5" fillId="0" borderId="37" xfId="0" applyFont="1" applyBorder="1"/>
    <xf numFmtId="0" fontId="5" fillId="0" borderId="37" xfId="0" applyFont="1" applyFill="1" applyBorder="1" applyAlignment="1">
      <alignment horizontal="center"/>
    </xf>
    <xf numFmtId="0" fontId="5" fillId="0" borderId="42" xfId="0" applyFont="1" applyFill="1" applyBorder="1" applyAlignment="1">
      <alignment horizontal="center"/>
    </xf>
    <xf numFmtId="0" fontId="5" fillId="0" borderId="42" xfId="0" applyFont="1" applyBorder="1"/>
    <xf numFmtId="0" fontId="5" fillId="0" borderId="43" xfId="0" applyFont="1" applyFill="1" applyBorder="1" applyAlignment="1">
      <alignment horizontal="center"/>
    </xf>
    <xf numFmtId="0" fontId="5" fillId="0" borderId="38" xfId="0" applyFont="1" applyFill="1" applyBorder="1" applyAlignment="1">
      <alignment horizontal="center"/>
    </xf>
    <xf numFmtId="9" fontId="5" fillId="0" borderId="42" xfId="40" applyFont="1" applyFill="1" applyBorder="1" applyAlignment="1">
      <alignment horizontal="center"/>
    </xf>
    <xf numFmtId="9" fontId="5" fillId="0" borderId="38" xfId="40" applyFont="1" applyFill="1" applyBorder="1" applyAlignment="1">
      <alignment horizontal="center"/>
    </xf>
    <xf numFmtId="0" fontId="5" fillId="0" borderId="41" xfId="0" applyFont="1" applyFill="1" applyBorder="1" applyAlignment="1">
      <alignment horizontal="center"/>
    </xf>
    <xf numFmtId="0" fontId="5" fillId="0" borderId="40" xfId="0" applyFont="1" applyFill="1" applyBorder="1" applyAlignment="1">
      <alignment horizontal="center"/>
    </xf>
    <xf numFmtId="0" fontId="5" fillId="0" borderId="1" xfId="0" applyFont="1" applyFill="1" applyBorder="1" applyAlignment="1">
      <alignment horizontal="center"/>
    </xf>
    <xf numFmtId="0" fontId="5" fillId="0" borderId="65" xfId="0" applyFont="1" applyFill="1" applyBorder="1" applyAlignment="1">
      <alignment horizontal="center"/>
    </xf>
    <xf numFmtId="0" fontId="26" fillId="7" borderId="23" xfId="0" applyFont="1" applyFill="1" applyBorder="1" applyAlignment="1"/>
    <xf numFmtId="0" fontId="5" fillId="0" borderId="0" xfId="0" applyFont="1" applyFill="1" applyBorder="1"/>
    <xf numFmtId="0" fontId="26" fillId="0" borderId="0" xfId="0" applyFont="1" applyFill="1" applyBorder="1" applyAlignment="1">
      <alignment horizontal="center"/>
    </xf>
    <xf numFmtId="0" fontId="9" fillId="0" borderId="0" xfId="0" applyFont="1" applyFill="1" applyBorder="1" applyAlignment="1">
      <alignment horizontal="center" vertical="center"/>
    </xf>
    <xf numFmtId="0" fontId="9" fillId="6" borderId="43" xfId="0" applyFont="1" applyFill="1" applyBorder="1" applyAlignment="1">
      <alignment horizontal="center"/>
    </xf>
    <xf numFmtId="0" fontId="9" fillId="6" borderId="37" xfId="0" applyFont="1" applyFill="1" applyBorder="1" applyAlignment="1">
      <alignment horizontal="center"/>
    </xf>
    <xf numFmtId="0" fontId="9" fillId="6" borderId="38" xfId="0" applyFont="1" applyFill="1" applyBorder="1" applyAlignment="1">
      <alignment horizontal="center"/>
    </xf>
    <xf numFmtId="0" fontId="9" fillId="6" borderId="42" xfId="0" applyFont="1" applyFill="1" applyBorder="1" applyAlignment="1">
      <alignment horizontal="center"/>
    </xf>
    <xf numFmtId="0" fontId="5" fillId="4" borderId="56" xfId="0" applyFont="1" applyFill="1" applyBorder="1" applyAlignment="1">
      <alignment horizontal="center"/>
    </xf>
    <xf numFmtId="0" fontId="5" fillId="4" borderId="17" xfId="0" applyFont="1" applyFill="1" applyBorder="1" applyAlignment="1">
      <alignment horizontal="center"/>
    </xf>
    <xf numFmtId="0" fontId="5" fillId="4" borderId="18" xfId="0" applyFont="1" applyFill="1" applyBorder="1" applyAlignment="1">
      <alignment horizontal="center"/>
    </xf>
    <xf numFmtId="0" fontId="5" fillId="4" borderId="28" xfId="0" applyFont="1" applyFill="1" applyBorder="1" applyAlignment="1">
      <alignment horizontal="center"/>
    </xf>
    <xf numFmtId="0" fontId="5" fillId="4" borderId="51" xfId="0" applyFont="1" applyFill="1" applyBorder="1" applyAlignment="1">
      <alignment horizontal="center"/>
    </xf>
    <xf numFmtId="0" fontId="5" fillId="4" borderId="26" xfId="0" applyFont="1" applyFill="1" applyBorder="1" applyAlignment="1">
      <alignment horizontal="center"/>
    </xf>
    <xf numFmtId="0" fontId="5" fillId="4" borderId="30" xfId="0" applyFont="1" applyFill="1" applyBorder="1" applyAlignment="1">
      <alignment horizontal="center"/>
    </xf>
    <xf numFmtId="0" fontId="5" fillId="4" borderId="35" xfId="0" applyFont="1" applyFill="1" applyBorder="1" applyAlignment="1">
      <alignment horizontal="center"/>
    </xf>
    <xf numFmtId="0" fontId="5" fillId="4" borderId="61" xfId="0" applyFont="1" applyFill="1" applyBorder="1" applyAlignment="1">
      <alignment horizontal="center"/>
    </xf>
    <xf numFmtId="0" fontId="5" fillId="4" borderId="60" xfId="0" applyFont="1" applyFill="1" applyBorder="1" applyAlignment="1">
      <alignment horizontal="center"/>
    </xf>
    <xf numFmtId="0" fontId="5" fillId="4" borderId="62" xfId="0" applyFont="1" applyFill="1" applyBorder="1" applyAlignment="1">
      <alignment horizontal="center"/>
    </xf>
    <xf numFmtId="0" fontId="9" fillId="0" borderId="66" xfId="0" applyFont="1" applyFill="1" applyBorder="1" applyAlignment="1">
      <alignment horizontal="center" vertical="center"/>
    </xf>
    <xf numFmtId="0" fontId="26" fillId="7" borderId="0" xfId="0" applyFont="1" applyFill="1" applyBorder="1" applyAlignment="1"/>
    <xf numFmtId="0" fontId="5" fillId="4" borderId="27" xfId="0" applyFont="1" applyFill="1" applyBorder="1" applyAlignment="1">
      <alignment horizontal="center"/>
    </xf>
    <xf numFmtId="0" fontId="5" fillId="4" borderId="34" xfId="0" applyFont="1" applyFill="1" applyBorder="1" applyAlignment="1">
      <alignment horizontal="center"/>
    </xf>
    <xf numFmtId="0" fontId="5" fillId="4" borderId="57" xfId="0" applyFont="1" applyFill="1" applyBorder="1" applyAlignment="1">
      <alignment horizontal="center"/>
    </xf>
    <xf numFmtId="0" fontId="9" fillId="0" borderId="0" xfId="0" applyFont="1" applyFill="1" applyBorder="1" applyAlignment="1">
      <alignment horizontal="center"/>
    </xf>
    <xf numFmtId="0" fontId="5" fillId="0" borderId="1" xfId="0" applyFont="1" applyBorder="1"/>
    <xf numFmtId="0" fontId="5" fillId="4" borderId="6" xfId="0" applyFont="1" applyFill="1" applyBorder="1" applyAlignment="1">
      <alignment horizontal="center"/>
    </xf>
    <xf numFmtId="0" fontId="9" fillId="7" borderId="0" xfId="0" applyFont="1" applyFill="1" applyBorder="1" applyAlignment="1">
      <alignment horizontal="left"/>
    </xf>
    <xf numFmtId="0" fontId="28" fillId="0" borderId="0" xfId="0" applyFont="1"/>
    <xf numFmtId="0" fontId="29" fillId="0" borderId="0" xfId="0" applyFont="1"/>
    <xf numFmtId="0" fontId="26" fillId="0" borderId="0" xfId="0" applyFont="1" applyFill="1" applyBorder="1" applyAlignment="1">
      <alignment horizontal="left"/>
    </xf>
    <xf numFmtId="0" fontId="0" fillId="0" borderId="0" xfId="0" applyFill="1"/>
    <xf numFmtId="0" fontId="28" fillId="6" borderId="13" xfId="0" applyFont="1" applyFill="1" applyBorder="1" applyAlignment="1">
      <alignment horizontal="center" vertical="center" wrapText="1"/>
    </xf>
    <xf numFmtId="0" fontId="28" fillId="6" borderId="72" xfId="0" applyFont="1" applyFill="1" applyBorder="1" applyAlignment="1">
      <alignment horizontal="center" vertical="center" wrapText="1"/>
    </xf>
    <xf numFmtId="0" fontId="28" fillId="6" borderId="44" xfId="0" applyFont="1" applyFill="1" applyBorder="1" applyAlignment="1">
      <alignment horizontal="center" vertical="center" wrapText="1"/>
    </xf>
    <xf numFmtId="0" fontId="28" fillId="6" borderId="68" xfId="0" applyFont="1" applyFill="1" applyBorder="1" applyAlignment="1">
      <alignment horizontal="center" vertical="center" wrapText="1"/>
    </xf>
    <xf numFmtId="0" fontId="28" fillId="6" borderId="6" xfId="0" applyFont="1" applyFill="1" applyBorder="1" applyAlignment="1">
      <alignment horizontal="center" vertical="center" wrapText="1"/>
    </xf>
    <xf numFmtId="0" fontId="30" fillId="4" borderId="27" xfId="0" applyFont="1" applyFill="1" applyBorder="1" applyAlignment="1">
      <alignment horizontal="center" vertical="center"/>
    </xf>
    <xf numFmtId="0" fontId="30" fillId="4" borderId="34" xfId="0" applyFont="1" applyFill="1" applyBorder="1" applyAlignment="1">
      <alignment horizontal="center" vertical="center"/>
    </xf>
    <xf numFmtId="0" fontId="30" fillId="4" borderId="43" xfId="0" applyFont="1" applyFill="1" applyBorder="1" applyAlignment="1">
      <alignment horizontal="center" vertical="center"/>
    </xf>
    <xf numFmtId="0" fontId="33" fillId="6" borderId="53" xfId="0" applyFont="1" applyFill="1" applyBorder="1" applyAlignment="1">
      <alignment horizontal="center" vertical="center" textRotation="90" wrapText="1"/>
    </xf>
    <xf numFmtId="0" fontId="33" fillId="6" borderId="54" xfId="0" applyFont="1" applyFill="1" applyBorder="1" applyAlignment="1">
      <alignment horizontal="center" vertical="center" textRotation="90" wrapText="1"/>
    </xf>
    <xf numFmtId="0" fontId="33" fillId="6" borderId="9" xfId="0" applyFont="1" applyFill="1" applyBorder="1" applyAlignment="1">
      <alignment horizontal="center" vertical="center" textRotation="90" wrapText="1"/>
    </xf>
    <xf numFmtId="0" fontId="28" fillId="5" borderId="44" xfId="0" applyFont="1" applyFill="1" applyBorder="1" applyAlignment="1">
      <alignment horizontal="center"/>
    </xf>
    <xf numFmtId="0" fontId="0" fillId="0" borderId="27" xfId="0" applyBorder="1" applyAlignment="1">
      <alignment horizontal="center"/>
    </xf>
    <xf numFmtId="0" fontId="0" fillId="0" borderId="34" xfId="0" applyBorder="1" applyAlignment="1">
      <alignment horizontal="center"/>
    </xf>
    <xf numFmtId="0" fontId="0" fillId="0" borderId="43" xfId="0" applyBorder="1" applyAlignment="1">
      <alignment horizontal="center"/>
    </xf>
    <xf numFmtId="0" fontId="33" fillId="6" borderId="8" xfId="0" applyFont="1" applyFill="1" applyBorder="1" applyAlignment="1">
      <alignment horizontal="center" vertical="center" textRotation="90" wrapText="1"/>
    </xf>
    <xf numFmtId="0" fontId="33" fillId="6" borderId="48" xfId="0" applyFont="1" applyFill="1" applyBorder="1" applyAlignment="1">
      <alignment horizontal="center" vertical="center" textRotation="90" wrapText="1"/>
    </xf>
    <xf numFmtId="0" fontId="33" fillId="6" borderId="7" xfId="0" applyFont="1" applyFill="1" applyBorder="1" applyAlignment="1">
      <alignment horizontal="center" vertical="center" textRotation="90" wrapText="1"/>
    </xf>
    <xf numFmtId="0" fontId="0" fillId="0" borderId="18" xfId="0" applyBorder="1" applyAlignment="1">
      <alignment horizontal="left"/>
    </xf>
    <xf numFmtId="0" fontId="0" fillId="0" borderId="30" xfId="0" applyBorder="1" applyAlignment="1">
      <alignment horizontal="left"/>
    </xf>
    <xf numFmtId="0" fontId="0" fillId="0" borderId="38" xfId="0" applyBorder="1" applyAlignment="1">
      <alignment horizontal="left"/>
    </xf>
    <xf numFmtId="0" fontId="20" fillId="3" borderId="6" xfId="0" applyFont="1" applyFill="1" applyBorder="1" applyAlignment="1">
      <alignment horizontal="left"/>
    </xf>
    <xf numFmtId="0" fontId="5" fillId="4" borderId="6" xfId="0" applyFont="1" applyFill="1" applyBorder="1" applyAlignment="1">
      <alignment horizontal="left"/>
    </xf>
    <xf numFmtId="0" fontId="30" fillId="6" borderId="13" xfId="0" applyFont="1" applyFill="1" applyBorder="1" applyAlignment="1">
      <alignment horizontal="center" vertical="center" textRotation="90" wrapText="1"/>
    </xf>
    <xf numFmtId="0" fontId="30" fillId="6" borderId="15" xfId="0" applyFont="1" applyFill="1" applyBorder="1" applyAlignment="1">
      <alignment horizontal="center" vertical="center" textRotation="90" wrapText="1"/>
    </xf>
    <xf numFmtId="0" fontId="30" fillId="6" borderId="53" xfId="0" applyFont="1" applyFill="1" applyBorder="1" applyAlignment="1">
      <alignment horizontal="center" vertical="center" textRotation="90" wrapText="1"/>
    </xf>
    <xf numFmtId="0" fontId="30" fillId="6" borderId="9" xfId="0" applyFont="1" applyFill="1" applyBorder="1" applyAlignment="1">
      <alignment horizontal="center" vertical="center" textRotation="90" wrapText="1"/>
    </xf>
    <xf numFmtId="0" fontId="33" fillId="6" borderId="52" xfId="0" applyFont="1" applyFill="1" applyBorder="1" applyAlignment="1">
      <alignment horizontal="center" vertical="center" textRotation="90" wrapText="1"/>
    </xf>
    <xf numFmtId="0" fontId="33" fillId="6" borderId="6" xfId="0" applyFont="1" applyFill="1" applyBorder="1" applyAlignment="1">
      <alignment horizontal="center" vertical="center" textRotation="90" wrapText="1"/>
    </xf>
    <xf numFmtId="0" fontId="33" fillId="6" borderId="13" xfId="0" applyFont="1" applyFill="1" applyBorder="1" applyAlignment="1">
      <alignment horizontal="center" vertical="center" textRotation="90" wrapText="1"/>
    </xf>
    <xf numFmtId="0" fontId="33" fillId="6" borderId="15" xfId="0" applyFont="1" applyFill="1" applyBorder="1" applyAlignment="1">
      <alignment horizontal="center" vertical="center" textRotation="90" wrapText="1"/>
    </xf>
    <xf numFmtId="0" fontId="9" fillId="0" borderId="1" xfId="0" applyFont="1" applyBorder="1" applyAlignment="1">
      <alignment horizontal="right"/>
    </xf>
    <xf numFmtId="0" fontId="0" fillId="6" borderId="3" xfId="0" applyFill="1" applyBorder="1" applyAlignment="1">
      <alignment horizontal="center"/>
    </xf>
    <xf numFmtId="49" fontId="20" fillId="3" borderId="34" xfId="0" applyNumberFormat="1" applyFont="1" applyFill="1" applyBorder="1" applyAlignment="1">
      <alignment horizontal="center"/>
    </xf>
    <xf numFmtId="49" fontId="19" fillId="3" borderId="34" xfId="0" applyNumberFormat="1" applyFont="1" applyFill="1" applyBorder="1" applyAlignment="1">
      <alignment horizontal="center"/>
    </xf>
    <xf numFmtId="49" fontId="20" fillId="3" borderId="43" xfId="0" applyNumberFormat="1" applyFont="1" applyFill="1" applyBorder="1" applyAlignment="1">
      <alignment horizontal="center"/>
    </xf>
    <xf numFmtId="0" fontId="23" fillId="0" borderId="27" xfId="0" applyNumberFormat="1" applyFont="1" applyFill="1" applyBorder="1" applyAlignment="1">
      <alignment horizontal="center"/>
    </xf>
    <xf numFmtId="0" fontId="23" fillId="0" borderId="28" xfId="0" applyNumberFormat="1" applyFont="1" applyFill="1" applyBorder="1" applyAlignment="1">
      <alignment horizontal="center"/>
    </xf>
    <xf numFmtId="0" fontId="23" fillId="0" borderId="34" xfId="0" applyNumberFormat="1" applyFont="1" applyFill="1" applyBorder="1" applyAlignment="1">
      <alignment horizontal="center"/>
    </xf>
    <xf numFmtId="0" fontId="23" fillId="0" borderId="35" xfId="0" applyNumberFormat="1" applyFont="1" applyFill="1" applyBorder="1" applyAlignment="1">
      <alignment horizontal="center"/>
    </xf>
    <xf numFmtId="0" fontId="5" fillId="0" borderId="28" xfId="0" applyFont="1" applyFill="1" applyBorder="1" applyAlignment="1">
      <alignment horizontal="center"/>
    </xf>
    <xf numFmtId="0" fontId="5" fillId="7" borderId="13" xfId="0" applyFont="1" applyFill="1" applyBorder="1" applyAlignment="1">
      <alignment horizontal="center"/>
    </xf>
    <xf numFmtId="0" fontId="5" fillId="7" borderId="14" xfId="0" applyFont="1" applyFill="1" applyBorder="1" applyAlignment="1">
      <alignment horizontal="center"/>
    </xf>
    <xf numFmtId="0" fontId="5" fillId="7" borderId="68" xfId="0" applyFont="1" applyFill="1" applyBorder="1" applyAlignment="1">
      <alignment horizontal="center"/>
    </xf>
    <xf numFmtId="0" fontId="5" fillId="7" borderId="15" xfId="0" applyFont="1" applyFill="1" applyBorder="1" applyAlignment="1">
      <alignment horizontal="center"/>
    </xf>
    <xf numFmtId="0" fontId="5" fillId="0" borderId="13" xfId="0" applyFont="1" applyFill="1" applyBorder="1" applyAlignment="1">
      <alignment horizontal="center"/>
    </xf>
    <xf numFmtId="0" fontId="5" fillId="0" borderId="14" xfId="0" applyFont="1" applyFill="1" applyBorder="1" applyAlignment="1">
      <alignment horizontal="center"/>
    </xf>
    <xf numFmtId="0" fontId="20" fillId="3" borderId="13" xfId="0" applyFont="1" applyFill="1" applyBorder="1" applyAlignment="1">
      <alignment horizontal="center"/>
    </xf>
    <xf numFmtId="0" fontId="20" fillId="3" borderId="14" xfId="0" applyFont="1" applyFill="1" applyBorder="1" applyAlignment="1">
      <alignment horizontal="center"/>
    </xf>
    <xf numFmtId="0" fontId="5" fillId="4" borderId="13" xfId="0" applyFont="1" applyFill="1" applyBorder="1" applyAlignment="1">
      <alignment horizontal="center"/>
    </xf>
    <xf numFmtId="0" fontId="5" fillId="4" borderId="14" xfId="0" applyFont="1" applyFill="1" applyBorder="1" applyAlignment="1">
      <alignment horizontal="center"/>
    </xf>
    <xf numFmtId="0" fontId="9" fillId="0" borderId="0" xfId="0" applyFont="1" applyAlignment="1">
      <alignment horizontal="center"/>
    </xf>
    <xf numFmtId="0" fontId="9" fillId="7" borderId="0" xfId="0" applyFont="1" applyFill="1" applyBorder="1" applyAlignment="1">
      <alignment horizontal="center"/>
    </xf>
    <xf numFmtId="0" fontId="9" fillId="0" borderId="0" xfId="0" applyFont="1" applyAlignment="1">
      <alignment horizontal="right" vertical="center"/>
    </xf>
    <xf numFmtId="0" fontId="9" fillId="0" borderId="0" xfId="0" applyFont="1" applyFill="1" applyBorder="1" applyAlignment="1">
      <alignment horizontal="right" vertical="center"/>
    </xf>
    <xf numFmtId="0" fontId="9" fillId="0" borderId="6" xfId="0" applyFont="1" applyFill="1" applyBorder="1" applyAlignment="1">
      <alignment horizontal="center" vertical="center"/>
    </xf>
    <xf numFmtId="49" fontId="19" fillId="3" borderId="26" xfId="0" applyNumberFormat="1" applyFont="1" applyFill="1" applyBorder="1" applyAlignment="1">
      <alignment horizontal="center"/>
    </xf>
    <xf numFmtId="49" fontId="19" fillId="3" borderId="26" xfId="0" applyNumberFormat="1" applyFont="1" applyFill="1" applyBorder="1" applyAlignment="1">
      <alignment horizontal="center" wrapText="1"/>
    </xf>
    <xf numFmtId="49" fontId="13" fillId="4" borderId="26" xfId="0" applyNumberFormat="1" applyFont="1" applyFill="1" applyBorder="1" applyAlignment="1">
      <alignment horizontal="center"/>
    </xf>
    <xf numFmtId="49" fontId="13" fillId="4" borderId="26" xfId="0" quotePrefix="1" applyNumberFormat="1" applyFont="1" applyFill="1" applyBorder="1" applyAlignment="1">
      <alignment horizontal="center"/>
    </xf>
    <xf numFmtId="49" fontId="13" fillId="4" borderId="37" xfId="0" applyNumberFormat="1" applyFont="1" applyFill="1" applyBorder="1" applyAlignment="1">
      <alignment horizontal="center"/>
    </xf>
    <xf numFmtId="0" fontId="4" fillId="0" borderId="2" xfId="0" applyFont="1" applyFill="1" applyBorder="1" applyAlignment="1">
      <alignment horizontal="right"/>
    </xf>
    <xf numFmtId="49" fontId="20" fillId="3" borderId="27" xfId="0" applyNumberFormat="1" applyFont="1" applyFill="1" applyBorder="1" applyAlignment="1">
      <alignment horizontal="center"/>
    </xf>
    <xf numFmtId="49" fontId="27" fillId="4" borderId="27" xfId="0" applyNumberFormat="1" applyFont="1" applyFill="1" applyBorder="1" applyAlignment="1">
      <alignment horizontal="center"/>
    </xf>
    <xf numFmtId="49" fontId="27" fillId="4" borderId="34" xfId="0" applyNumberFormat="1" applyFont="1" applyFill="1" applyBorder="1" applyAlignment="1">
      <alignment horizontal="center"/>
    </xf>
    <xf numFmtId="49" fontId="27" fillId="4" borderId="43" xfId="0" applyNumberFormat="1" applyFont="1" applyFill="1" applyBorder="1" applyAlignment="1">
      <alignment horizontal="center"/>
    </xf>
    <xf numFmtId="0" fontId="9" fillId="7" borderId="67" xfId="0" applyFont="1" applyFill="1" applyBorder="1" applyAlignment="1">
      <alignment horizontal="center"/>
    </xf>
    <xf numFmtId="0" fontId="5" fillId="0" borderId="67" xfId="0" applyFont="1" applyBorder="1"/>
    <xf numFmtId="0" fontId="9" fillId="0" borderId="0" xfId="0" applyFont="1" applyBorder="1" applyAlignment="1">
      <alignment horizontal="right"/>
    </xf>
    <xf numFmtId="0" fontId="26" fillId="0" borderId="70" xfId="0" applyFont="1" applyFill="1" applyBorder="1" applyAlignment="1">
      <alignment horizontal="left"/>
    </xf>
    <xf numFmtId="0" fontId="9" fillId="7" borderId="47" xfId="0" applyFont="1" applyFill="1" applyBorder="1" applyAlignment="1"/>
    <xf numFmtId="0" fontId="9" fillId="0" borderId="0" xfId="0" applyFont="1" applyBorder="1" applyAlignment="1">
      <alignment horizontal="center"/>
    </xf>
    <xf numFmtId="0" fontId="9" fillId="0" borderId="0" xfId="0" applyFont="1" applyBorder="1" applyAlignment="1">
      <alignment horizontal="right" vertical="center"/>
    </xf>
    <xf numFmtId="0" fontId="9" fillId="0" borderId="6" xfId="0" applyFont="1" applyBorder="1" applyAlignment="1">
      <alignment horizontal="right"/>
    </xf>
    <xf numFmtId="0" fontId="5" fillId="0" borderId="7" xfId="0" applyFont="1" applyBorder="1" applyAlignment="1">
      <alignment horizontal="center"/>
    </xf>
    <xf numFmtId="0" fontId="9" fillId="0" borderId="0" xfId="0" applyFont="1" applyFill="1" applyBorder="1" applyAlignment="1">
      <alignment horizontal="right"/>
    </xf>
    <xf numFmtId="0" fontId="9" fillId="7" borderId="71" xfId="0" applyFont="1" applyFill="1" applyBorder="1" applyAlignment="1">
      <alignment horizontal="center"/>
    </xf>
    <xf numFmtId="0" fontId="9" fillId="7" borderId="23" xfId="0" applyFont="1" applyFill="1" applyBorder="1" applyAlignment="1">
      <alignment horizontal="center"/>
    </xf>
    <xf numFmtId="0" fontId="5" fillId="0" borderId="0" xfId="0" applyFont="1" applyBorder="1" applyAlignment="1">
      <alignment horizontal="right"/>
    </xf>
    <xf numFmtId="49" fontId="0" fillId="0" borderId="27" xfId="0" applyNumberFormat="1" applyBorder="1" applyAlignment="1">
      <alignment horizontal="center"/>
    </xf>
    <xf numFmtId="49" fontId="0" fillId="0" borderId="34" xfId="0" applyNumberFormat="1" applyBorder="1" applyAlignment="1">
      <alignment horizontal="center"/>
    </xf>
    <xf numFmtId="49" fontId="0" fillId="0" borderId="43" xfId="0" applyNumberFormat="1" applyBorder="1" applyAlignment="1">
      <alignment horizontal="center"/>
    </xf>
    <xf numFmtId="49" fontId="19" fillId="3" borderId="27" xfId="0" applyNumberFormat="1" applyFont="1" applyFill="1" applyBorder="1" applyAlignment="1">
      <alignment horizontal="center" vertical="center"/>
    </xf>
    <xf numFmtId="49" fontId="19" fillId="3" borderId="34" xfId="0" applyNumberFormat="1" applyFont="1" applyFill="1" applyBorder="1" applyAlignment="1">
      <alignment horizontal="center" vertical="center"/>
    </xf>
    <xf numFmtId="49" fontId="19" fillId="3" borderId="43" xfId="0" applyNumberFormat="1" applyFont="1" applyFill="1" applyBorder="1" applyAlignment="1">
      <alignment horizontal="center" vertical="center"/>
    </xf>
    <xf numFmtId="49" fontId="30" fillId="4" borderId="27" xfId="0" applyNumberFormat="1" applyFont="1" applyFill="1" applyBorder="1" applyAlignment="1">
      <alignment horizontal="center"/>
    </xf>
    <xf numFmtId="49" fontId="30" fillId="4" borderId="34" xfId="0" applyNumberFormat="1" applyFont="1" applyFill="1" applyBorder="1" applyAlignment="1">
      <alignment horizontal="center"/>
    </xf>
    <xf numFmtId="49" fontId="30" fillId="4" borderId="43" xfId="0" applyNumberFormat="1" applyFont="1" applyFill="1" applyBorder="1" applyAlignment="1">
      <alignment horizontal="center"/>
    </xf>
    <xf numFmtId="0" fontId="30" fillId="0" borderId="56" xfId="0" applyFont="1" applyFill="1" applyBorder="1" applyAlignment="1">
      <alignment horizontal="center"/>
    </xf>
    <xf numFmtId="0" fontId="30" fillId="0" borderId="17" xfId="0" applyFont="1" applyFill="1" applyBorder="1" applyAlignment="1">
      <alignment horizontal="center"/>
    </xf>
    <xf numFmtId="0" fontId="30" fillId="0" borderId="18" xfId="0" applyFont="1" applyFill="1" applyBorder="1" applyAlignment="1">
      <alignment horizontal="center"/>
    </xf>
    <xf numFmtId="0" fontId="30" fillId="6" borderId="25" xfId="0" applyFont="1" applyFill="1" applyBorder="1" applyAlignment="1">
      <alignment horizontal="center"/>
    </xf>
    <xf numFmtId="0" fontId="30" fillId="0" borderId="20" xfId="0" applyFont="1" applyFill="1" applyBorder="1" applyAlignment="1">
      <alignment horizontal="center"/>
    </xf>
    <xf numFmtId="0" fontId="30" fillId="0" borderId="51" xfId="0" applyFont="1" applyFill="1" applyBorder="1" applyAlignment="1">
      <alignment horizontal="center"/>
    </xf>
    <xf numFmtId="0" fontId="30" fillId="0" borderId="26" xfId="0" applyFont="1" applyFill="1" applyBorder="1" applyAlignment="1">
      <alignment horizontal="center"/>
    </xf>
    <xf numFmtId="0" fontId="30" fillId="0" borderId="30" xfId="0" applyFont="1" applyFill="1" applyBorder="1" applyAlignment="1">
      <alignment horizontal="center"/>
    </xf>
    <xf numFmtId="0" fontId="30" fillId="6" borderId="33" xfId="0" applyFont="1" applyFill="1" applyBorder="1" applyAlignment="1">
      <alignment horizontal="center"/>
    </xf>
    <xf numFmtId="0" fontId="30" fillId="0" borderId="32" xfId="0" applyFont="1" applyFill="1" applyBorder="1" applyAlignment="1">
      <alignment horizontal="center"/>
    </xf>
    <xf numFmtId="0" fontId="30" fillId="0" borderId="61" xfId="0" applyFont="1" applyFill="1" applyBorder="1" applyAlignment="1">
      <alignment horizontal="center"/>
    </xf>
    <xf numFmtId="0" fontId="30" fillId="0" borderId="60" xfId="0" applyFont="1" applyFill="1" applyBorder="1" applyAlignment="1">
      <alignment horizontal="center"/>
    </xf>
    <xf numFmtId="0" fontId="30" fillId="0" borderId="62" xfId="0" applyFont="1" applyFill="1" applyBorder="1" applyAlignment="1">
      <alignment horizontal="center"/>
    </xf>
    <xf numFmtId="0" fontId="30" fillId="6" borderId="41" xfId="0" applyFont="1" applyFill="1" applyBorder="1" applyAlignment="1">
      <alignment horizontal="center"/>
    </xf>
    <xf numFmtId="0" fontId="30" fillId="0" borderId="40" xfId="0" applyFont="1" applyFill="1" applyBorder="1" applyAlignment="1">
      <alignment horizontal="center"/>
    </xf>
    <xf numFmtId="0" fontId="30" fillId="6" borderId="44" xfId="0" applyFont="1" applyFill="1" applyBorder="1" applyAlignment="1">
      <alignment horizontal="center"/>
    </xf>
    <xf numFmtId="0" fontId="30" fillId="6" borderId="55" xfId="0" applyFont="1" applyFill="1" applyBorder="1" applyAlignment="1">
      <alignment horizontal="center"/>
    </xf>
    <xf numFmtId="2" fontId="30" fillId="0" borderId="25" xfId="0" applyNumberFormat="1" applyFont="1" applyFill="1" applyBorder="1" applyAlignment="1">
      <alignment horizontal="center"/>
    </xf>
    <xf numFmtId="0" fontId="30" fillId="6" borderId="29" xfId="0" applyFont="1" applyFill="1" applyBorder="1" applyAlignment="1">
      <alignment horizontal="center"/>
    </xf>
    <xf numFmtId="2" fontId="30" fillId="0" borderId="33" xfId="0" applyNumberFormat="1" applyFont="1" applyFill="1" applyBorder="1" applyAlignment="1">
      <alignment horizontal="center"/>
    </xf>
    <xf numFmtId="0" fontId="30" fillId="6" borderId="59" xfId="0" applyFont="1" applyFill="1" applyBorder="1" applyAlignment="1">
      <alignment horizontal="center"/>
    </xf>
    <xf numFmtId="0" fontId="30" fillId="6" borderId="36" xfId="0" applyFont="1" applyFill="1" applyBorder="1" applyAlignment="1">
      <alignment horizontal="center"/>
    </xf>
    <xf numFmtId="2" fontId="30" fillId="0" borderId="59" xfId="0" applyNumberFormat="1" applyFont="1" applyFill="1" applyBorder="1" applyAlignment="1">
      <alignment horizontal="center"/>
    </xf>
    <xf numFmtId="0" fontId="0" fillId="6" borderId="44" xfId="0" applyFill="1" applyBorder="1" applyAlignment="1">
      <alignment horizontal="center"/>
    </xf>
    <xf numFmtId="2" fontId="0" fillId="6" borderId="44" xfId="0" applyNumberFormat="1" applyFill="1" applyBorder="1" applyAlignment="1">
      <alignment horizontal="center"/>
    </xf>
    <xf numFmtId="2" fontId="30" fillId="0" borderId="20" xfId="0" applyNumberFormat="1" applyFont="1" applyFill="1" applyBorder="1" applyAlignment="1">
      <alignment horizontal="center"/>
    </xf>
    <xf numFmtId="2" fontId="30" fillId="0" borderId="32" xfId="0" applyNumberFormat="1" applyFont="1" applyFill="1" applyBorder="1" applyAlignment="1">
      <alignment horizontal="center"/>
    </xf>
    <xf numFmtId="2" fontId="30" fillId="0" borderId="40" xfId="0" applyNumberFormat="1" applyFont="1" applyFill="1" applyBorder="1" applyAlignment="1">
      <alignment horizontal="center"/>
    </xf>
    <xf numFmtId="0" fontId="30" fillId="0" borderId="27" xfId="0" applyFont="1" applyFill="1" applyBorder="1" applyAlignment="1">
      <alignment horizontal="center"/>
    </xf>
    <xf numFmtId="0" fontId="30" fillId="0" borderId="34" xfId="0" applyFont="1" applyFill="1" applyBorder="1" applyAlignment="1">
      <alignment horizontal="center"/>
    </xf>
    <xf numFmtId="0" fontId="30" fillId="0" borderId="43" xfId="0" applyFont="1" applyFill="1" applyBorder="1" applyAlignment="1">
      <alignment horizontal="center"/>
    </xf>
    <xf numFmtId="0" fontId="30" fillId="6" borderId="13" xfId="0" applyFont="1" applyFill="1" applyBorder="1" applyAlignment="1">
      <alignment horizontal="center"/>
    </xf>
    <xf numFmtId="0" fontId="30" fillId="0" borderId="55" xfId="0" applyFont="1" applyFill="1" applyBorder="1" applyAlignment="1">
      <alignment horizontal="center"/>
    </xf>
    <xf numFmtId="0" fontId="30" fillId="0" borderId="29" xfId="0" applyFont="1" applyFill="1" applyBorder="1" applyAlignment="1">
      <alignment horizontal="center"/>
    </xf>
    <xf numFmtId="0" fontId="30" fillId="0" borderId="73" xfId="0" applyFont="1" applyFill="1" applyBorder="1" applyAlignment="1">
      <alignment horizontal="center"/>
    </xf>
    <xf numFmtId="0" fontId="0" fillId="6" borderId="25" xfId="0" applyFill="1" applyBorder="1" applyAlignment="1">
      <alignment horizontal="center"/>
    </xf>
    <xf numFmtId="0" fontId="0" fillId="0" borderId="56" xfId="0" applyFill="1" applyBorder="1" applyAlignment="1">
      <alignment horizontal="center"/>
    </xf>
    <xf numFmtId="0" fontId="0" fillId="0" borderId="18" xfId="0" applyFill="1" applyBorder="1" applyAlignment="1">
      <alignment horizontal="center"/>
    </xf>
    <xf numFmtId="0" fontId="0" fillId="6" borderId="55" xfId="0" applyFill="1" applyBorder="1" applyAlignment="1">
      <alignment horizontal="center"/>
    </xf>
    <xf numFmtId="2" fontId="0" fillId="0" borderId="25" xfId="0" applyNumberFormat="1" applyFill="1" applyBorder="1" applyAlignment="1">
      <alignment horizontal="center"/>
    </xf>
    <xf numFmtId="0" fontId="0" fillId="6" borderId="33" xfId="0" applyFill="1" applyBorder="1" applyAlignment="1">
      <alignment horizontal="center"/>
    </xf>
    <xf numFmtId="0" fontId="0" fillId="0" borderId="51" xfId="0" applyFill="1" applyBorder="1" applyAlignment="1">
      <alignment horizontal="center"/>
    </xf>
    <xf numFmtId="0" fontId="0" fillId="0" borderId="30" xfId="0" applyFill="1" applyBorder="1" applyAlignment="1">
      <alignment horizontal="center"/>
    </xf>
    <xf numFmtId="0" fontId="0" fillId="6" borderId="29" xfId="0" applyFill="1" applyBorder="1" applyAlignment="1">
      <alignment horizontal="center"/>
    </xf>
    <xf numFmtId="2" fontId="0" fillId="0" borderId="33" xfId="0" applyNumberFormat="1" applyFill="1" applyBorder="1" applyAlignment="1">
      <alignment horizontal="center"/>
    </xf>
    <xf numFmtId="0" fontId="0" fillId="6" borderId="59" xfId="0" applyFill="1" applyBorder="1" applyAlignment="1">
      <alignment horizontal="center"/>
    </xf>
    <xf numFmtId="0" fontId="0" fillId="0" borderId="61" xfId="0" applyFill="1" applyBorder="1" applyAlignment="1">
      <alignment horizontal="center"/>
    </xf>
    <xf numFmtId="0" fontId="0" fillId="0" borderId="62" xfId="0" applyFill="1" applyBorder="1" applyAlignment="1">
      <alignment horizontal="center"/>
    </xf>
    <xf numFmtId="0" fontId="0" fillId="6" borderId="36" xfId="0" applyFill="1" applyBorder="1" applyAlignment="1">
      <alignment horizontal="center"/>
    </xf>
    <xf numFmtId="2" fontId="0" fillId="0" borderId="41" xfId="0" applyNumberFormat="1" applyFill="1" applyBorder="1" applyAlignment="1">
      <alignment horizontal="center"/>
    </xf>
    <xf numFmtId="0" fontId="0" fillId="6" borderId="74" xfId="0" applyFill="1" applyBorder="1" applyAlignment="1">
      <alignment horizontal="center"/>
    </xf>
    <xf numFmtId="0" fontId="30" fillId="0" borderId="37" xfId="0" applyFont="1" applyFill="1" applyBorder="1" applyAlignment="1">
      <alignment horizontal="center"/>
    </xf>
    <xf numFmtId="49" fontId="19" fillId="3" borderId="27" xfId="0" applyNumberFormat="1" applyFont="1" applyFill="1" applyBorder="1" applyAlignment="1">
      <alignment horizontal="center"/>
    </xf>
    <xf numFmtId="49" fontId="19" fillId="3" borderId="43" xfId="0" applyNumberFormat="1" applyFont="1" applyFill="1" applyBorder="1" applyAlignment="1">
      <alignment horizontal="center"/>
    </xf>
    <xf numFmtId="0" fontId="31" fillId="3" borderId="16" xfId="0" applyFont="1" applyFill="1" applyBorder="1" applyAlignment="1">
      <alignment horizontal="left"/>
    </xf>
    <xf numFmtId="0" fontId="31" fillId="3" borderId="29" xfId="0" applyFont="1" applyFill="1" applyBorder="1" applyAlignment="1">
      <alignment horizontal="left"/>
    </xf>
    <xf numFmtId="0" fontId="31" fillId="3" borderId="36" xfId="0" applyFont="1" applyFill="1" applyBorder="1" applyAlignment="1">
      <alignment horizontal="left"/>
    </xf>
    <xf numFmtId="0" fontId="30" fillId="4" borderId="44" xfId="0" applyFont="1" applyFill="1" applyBorder="1" applyAlignment="1">
      <alignment horizontal="center" wrapText="1"/>
    </xf>
    <xf numFmtId="0" fontId="19" fillId="3" borderId="44" xfId="0" applyFont="1" applyFill="1" applyBorder="1" applyAlignment="1">
      <alignment horizontal="center"/>
    </xf>
    <xf numFmtId="49" fontId="30" fillId="4" borderId="27" xfId="0" applyNumberFormat="1" applyFont="1" applyFill="1" applyBorder="1" applyAlignment="1">
      <alignment horizontal="center" vertical="center"/>
    </xf>
    <xf numFmtId="49" fontId="30" fillId="4" borderId="34" xfId="0" applyNumberFormat="1" applyFont="1" applyFill="1" applyBorder="1" applyAlignment="1">
      <alignment horizontal="center" vertical="center"/>
    </xf>
    <xf numFmtId="49" fontId="30" fillId="4" borderId="43" xfId="0" applyNumberFormat="1" applyFont="1" applyFill="1" applyBorder="1" applyAlignment="1">
      <alignment horizontal="center" vertical="center"/>
    </xf>
    <xf numFmtId="0" fontId="28" fillId="4" borderId="52" xfId="0" applyFont="1" applyFill="1" applyBorder="1" applyAlignment="1">
      <alignment horizontal="center" wrapText="1"/>
    </xf>
    <xf numFmtId="0" fontId="31" fillId="3" borderId="52" xfId="0" applyFont="1" applyFill="1" applyBorder="1" applyAlignment="1">
      <alignment horizontal="center"/>
    </xf>
    <xf numFmtId="2" fontId="30" fillId="0" borderId="41" xfId="0" applyNumberFormat="1" applyFont="1" applyFill="1" applyBorder="1" applyAlignment="1">
      <alignment horizontal="center"/>
    </xf>
    <xf numFmtId="0" fontId="31" fillId="3" borderId="52" xfId="0" applyFont="1" applyFill="1" applyBorder="1" applyAlignment="1">
      <alignment horizontal="center" wrapText="1"/>
    </xf>
    <xf numFmtId="0" fontId="28" fillId="4" borderId="44" xfId="0" applyFont="1" applyFill="1" applyBorder="1" applyAlignment="1">
      <alignment horizontal="center"/>
    </xf>
    <xf numFmtId="2" fontId="30" fillId="6" borderId="44" xfId="0" applyNumberFormat="1" applyFont="1" applyFill="1" applyBorder="1" applyAlignment="1">
      <alignment horizontal="center"/>
    </xf>
    <xf numFmtId="0" fontId="28" fillId="4" borderId="52" xfId="0" applyFont="1" applyFill="1" applyBorder="1" applyAlignment="1">
      <alignment horizontal="center"/>
    </xf>
    <xf numFmtId="0" fontId="0" fillId="0" borderId="23" xfId="0" applyBorder="1" applyAlignment="1">
      <alignment horizontal="center"/>
    </xf>
    <xf numFmtId="0" fontId="0" fillId="0" borderId="17" xfId="0" applyBorder="1" applyAlignment="1">
      <alignment horizontal="center"/>
    </xf>
    <xf numFmtId="0" fontId="0" fillId="0" borderId="28" xfId="0" applyBorder="1" applyAlignment="1">
      <alignment horizontal="center"/>
    </xf>
    <xf numFmtId="0" fontId="0" fillId="6" borderId="20" xfId="0" applyFill="1" applyBorder="1" applyAlignment="1">
      <alignment horizontal="center"/>
    </xf>
    <xf numFmtId="0" fontId="0" fillId="6" borderId="19" xfId="0" applyFill="1" applyBorder="1" applyAlignment="1">
      <alignment horizontal="center"/>
    </xf>
    <xf numFmtId="2" fontId="0" fillId="0" borderId="27" xfId="0" applyNumberFormat="1" applyFill="1" applyBorder="1" applyAlignment="1">
      <alignment horizontal="center"/>
    </xf>
    <xf numFmtId="2" fontId="0" fillId="0" borderId="17" xfId="0" applyNumberFormat="1" applyFill="1" applyBorder="1" applyAlignment="1">
      <alignment horizontal="center"/>
    </xf>
    <xf numFmtId="2" fontId="0" fillId="0" borderId="28" xfId="0" applyNumberFormat="1" applyFill="1" applyBorder="1" applyAlignment="1">
      <alignment horizontal="center"/>
    </xf>
    <xf numFmtId="2" fontId="0" fillId="0" borderId="56" xfId="0" applyNumberFormat="1" applyBorder="1" applyAlignment="1">
      <alignment horizontal="center"/>
    </xf>
    <xf numFmtId="2" fontId="0" fillId="0" borderId="28" xfId="0" applyNumberFormat="1" applyBorder="1" applyAlignment="1">
      <alignment horizontal="center"/>
    </xf>
    <xf numFmtId="2" fontId="0" fillId="0" borderId="20" xfId="0" applyNumberFormat="1" applyBorder="1" applyAlignment="1">
      <alignment horizontal="center"/>
    </xf>
    <xf numFmtId="0" fontId="0" fillId="0" borderId="30" xfId="0" applyBorder="1" applyAlignment="1">
      <alignment horizontal="center"/>
    </xf>
    <xf numFmtId="0" fontId="0" fillId="0" borderId="26" xfId="0" applyBorder="1" applyAlignment="1">
      <alignment horizontal="center"/>
    </xf>
    <xf numFmtId="0" fontId="0" fillId="0" borderId="35" xfId="0" applyBorder="1" applyAlignment="1">
      <alignment horizontal="center"/>
    </xf>
    <xf numFmtId="0" fontId="0" fillId="6" borderId="32" xfId="0" applyFill="1" applyBorder="1" applyAlignment="1">
      <alignment horizontal="center"/>
    </xf>
    <xf numFmtId="0" fontId="0" fillId="6" borderId="31" xfId="0" applyFill="1" applyBorder="1" applyAlignment="1">
      <alignment horizontal="center"/>
    </xf>
    <xf numFmtId="2" fontId="0" fillId="0" borderId="34" xfId="0" applyNumberFormat="1" applyFill="1" applyBorder="1" applyAlignment="1">
      <alignment horizontal="center"/>
    </xf>
    <xf numFmtId="2" fontId="0" fillId="0" borderId="26" xfId="0" applyNumberFormat="1" applyFill="1" applyBorder="1" applyAlignment="1">
      <alignment horizontal="center"/>
    </xf>
    <xf numFmtId="2" fontId="0" fillId="0" borderId="35" xfId="0" applyNumberFormat="1" applyFill="1" applyBorder="1" applyAlignment="1">
      <alignment horizontal="center"/>
    </xf>
    <xf numFmtId="2" fontId="0" fillId="0" borderId="51" xfId="0" applyNumberFormat="1" applyBorder="1" applyAlignment="1">
      <alignment horizontal="center"/>
    </xf>
    <xf numFmtId="2" fontId="0" fillId="0" borderId="35" xfId="0" applyNumberFormat="1" applyBorder="1" applyAlignment="1">
      <alignment horizontal="center"/>
    </xf>
    <xf numFmtId="2" fontId="0" fillId="0" borderId="32" xfId="0" applyNumberFormat="1" applyBorder="1" applyAlignment="1">
      <alignment horizontal="center"/>
    </xf>
    <xf numFmtId="0" fontId="0" fillId="0" borderId="38" xfId="0" applyBorder="1" applyAlignment="1">
      <alignment horizontal="center"/>
    </xf>
    <xf numFmtId="0" fontId="0" fillId="0" borderId="37" xfId="0" applyBorder="1" applyAlignment="1">
      <alignment horizontal="center"/>
    </xf>
    <xf numFmtId="0" fontId="0" fillId="0" borderId="42" xfId="0" applyBorder="1" applyAlignment="1">
      <alignment horizontal="center"/>
    </xf>
    <xf numFmtId="0" fontId="0" fillId="6" borderId="40" xfId="0" applyFill="1" applyBorder="1" applyAlignment="1">
      <alignment horizontal="center"/>
    </xf>
    <xf numFmtId="0" fontId="0" fillId="6" borderId="63" xfId="0" applyFill="1" applyBorder="1" applyAlignment="1">
      <alignment horizontal="center"/>
    </xf>
    <xf numFmtId="2" fontId="0" fillId="0" borderId="43" xfId="0" applyNumberFormat="1" applyFill="1" applyBorder="1" applyAlignment="1">
      <alignment horizontal="center"/>
    </xf>
    <xf numFmtId="2" fontId="0" fillId="0" borderId="37" xfId="0" applyNumberFormat="1" applyFill="1" applyBorder="1" applyAlignment="1">
      <alignment horizontal="center"/>
    </xf>
    <xf numFmtId="2" fontId="0" fillId="0" borderId="42" xfId="0" applyNumberFormat="1" applyFill="1" applyBorder="1" applyAlignment="1">
      <alignment horizontal="center"/>
    </xf>
    <xf numFmtId="2" fontId="0" fillId="0" borderId="64" xfId="0" applyNumberFormat="1" applyBorder="1" applyAlignment="1">
      <alignment horizontal="center"/>
    </xf>
    <xf numFmtId="2" fontId="0" fillId="0" borderId="42" xfId="0" applyNumberFormat="1" applyBorder="1" applyAlignment="1">
      <alignment horizontal="center"/>
    </xf>
    <xf numFmtId="2" fontId="0" fillId="0" borderId="40" xfId="0" applyNumberFormat="1" applyBorder="1" applyAlignment="1">
      <alignment horizontal="center"/>
    </xf>
    <xf numFmtId="2" fontId="0" fillId="0" borderId="18" xfId="0" applyNumberFormat="1" applyBorder="1" applyAlignment="1">
      <alignment horizontal="center"/>
    </xf>
    <xf numFmtId="2" fontId="0" fillId="0" borderId="25" xfId="0" applyNumberFormat="1" applyBorder="1" applyAlignment="1">
      <alignment horizontal="center"/>
    </xf>
    <xf numFmtId="2" fontId="0" fillId="0" borderId="30" xfId="0" applyNumberFormat="1" applyBorder="1" applyAlignment="1">
      <alignment horizontal="center"/>
    </xf>
    <xf numFmtId="2" fontId="0" fillId="0" borderId="33" xfId="0" applyNumberFormat="1" applyBorder="1" applyAlignment="1">
      <alignment horizontal="center"/>
    </xf>
    <xf numFmtId="0" fontId="0" fillId="0" borderId="57" xfId="0" applyBorder="1" applyAlignment="1">
      <alignment horizontal="center"/>
    </xf>
    <xf numFmtId="0" fontId="0" fillId="0" borderId="58" xfId="0" applyBorder="1" applyAlignment="1">
      <alignment horizontal="center"/>
    </xf>
    <xf numFmtId="2" fontId="0" fillId="0" borderId="57" xfId="0" applyNumberFormat="1" applyFill="1" applyBorder="1" applyAlignment="1">
      <alignment horizontal="center"/>
    </xf>
    <xf numFmtId="2" fontId="0" fillId="0" borderId="60" xfId="0" applyNumberFormat="1" applyFill="1" applyBorder="1" applyAlignment="1">
      <alignment horizontal="center"/>
    </xf>
    <xf numFmtId="2" fontId="0" fillId="0" borderId="58" xfId="0" applyNumberFormat="1" applyFill="1" applyBorder="1" applyAlignment="1">
      <alignment horizontal="center"/>
    </xf>
    <xf numFmtId="2" fontId="0" fillId="0" borderId="61" xfId="0" applyNumberFormat="1" applyBorder="1" applyAlignment="1">
      <alignment horizontal="center"/>
    </xf>
    <xf numFmtId="2" fontId="0" fillId="0" borderId="62" xfId="0" applyNumberFormat="1" applyBorder="1" applyAlignment="1">
      <alignment horizontal="center"/>
    </xf>
    <xf numFmtId="2" fontId="0" fillId="0" borderId="59" xfId="0" applyNumberFormat="1" applyBorder="1" applyAlignment="1">
      <alignment horizontal="center"/>
    </xf>
    <xf numFmtId="0" fontId="5" fillId="0" borderId="25" xfId="0" applyFont="1" applyBorder="1" applyAlignment="1">
      <alignment horizontal="center"/>
    </xf>
    <xf numFmtId="0" fontId="5" fillId="0" borderId="33" xfId="0" applyFont="1" applyBorder="1" applyAlignment="1">
      <alignment horizontal="center"/>
    </xf>
    <xf numFmtId="0" fontId="5" fillId="0" borderId="41" xfId="0" applyFont="1" applyBorder="1" applyAlignment="1">
      <alignment horizontal="center"/>
    </xf>
    <xf numFmtId="0" fontId="22" fillId="3" borderId="27" xfId="0" applyFont="1" applyFill="1" applyBorder="1" applyAlignment="1">
      <alignment horizontal="center" wrapText="1"/>
    </xf>
    <xf numFmtId="0" fontId="9" fillId="4" borderId="53" xfId="0" applyFont="1" applyFill="1" applyBorder="1" applyAlignment="1">
      <alignment horizontal="center" wrapText="1"/>
    </xf>
    <xf numFmtId="0" fontId="26" fillId="7" borderId="69" xfId="0" applyFont="1" applyFill="1" applyBorder="1" applyAlignment="1"/>
    <xf numFmtId="0" fontId="4" fillId="0" borderId="44" xfId="0" applyFont="1" applyFill="1" applyBorder="1" applyAlignment="1">
      <alignment horizontal="center"/>
    </xf>
    <xf numFmtId="0" fontId="4" fillId="0" borderId="44" xfId="0" quotePrefix="1" applyFont="1" applyFill="1" applyBorder="1" applyAlignment="1">
      <alignment horizontal="center"/>
    </xf>
    <xf numFmtId="9" fontId="4" fillId="0" borderId="44" xfId="0" applyNumberFormat="1" applyFont="1" applyFill="1" applyBorder="1" applyAlignment="1">
      <alignment horizontal="center"/>
    </xf>
    <xf numFmtId="2" fontId="4" fillId="0" borderId="44" xfId="0" applyNumberFormat="1" applyFont="1" applyFill="1" applyBorder="1" applyAlignment="1">
      <alignment horizontal="center"/>
    </xf>
    <xf numFmtId="0" fontId="0" fillId="0" borderId="44" xfId="0" applyFill="1" applyBorder="1" applyAlignment="1">
      <alignment horizontal="center"/>
    </xf>
    <xf numFmtId="49" fontId="19" fillId="3" borderId="37" xfId="0" applyNumberFormat="1" applyFont="1" applyFill="1" applyBorder="1" applyAlignment="1">
      <alignment horizontal="center"/>
    </xf>
    <xf numFmtId="0" fontId="9" fillId="7" borderId="44" xfId="0" applyFont="1" applyFill="1" applyBorder="1" applyAlignment="1">
      <alignment horizontal="center"/>
    </xf>
    <xf numFmtId="49" fontId="19" fillId="3" borderId="17" xfId="0" applyNumberFormat="1" applyFont="1" applyFill="1" applyBorder="1" applyAlignment="1">
      <alignment horizontal="center"/>
    </xf>
    <xf numFmtId="49" fontId="13" fillId="4" borderId="17" xfId="0" applyNumberFormat="1" applyFont="1" applyFill="1" applyBorder="1" applyAlignment="1">
      <alignment horizontal="center"/>
    </xf>
    <xf numFmtId="0" fontId="0" fillId="0" borderId="1" xfId="0" applyBorder="1"/>
    <xf numFmtId="0" fontId="0" fillId="0" borderId="22" xfId="0" applyFill="1" applyBorder="1" applyAlignment="1">
      <alignment wrapText="1"/>
    </xf>
    <xf numFmtId="49" fontId="1" fillId="0" borderId="34" xfId="0" applyNumberFormat="1" applyFont="1" applyBorder="1" applyAlignment="1">
      <alignment horizontal="center"/>
    </xf>
    <xf numFmtId="0" fontId="5" fillId="6" borderId="30" xfId="0" applyFont="1" applyFill="1" applyBorder="1" applyAlignment="1">
      <alignment horizontal="center"/>
    </xf>
    <xf numFmtId="0" fontId="19" fillId="3" borderId="6" xfId="0" applyFont="1" applyFill="1" applyBorder="1" applyAlignment="1">
      <alignment horizontal="center"/>
    </xf>
    <xf numFmtId="0" fontId="19" fillId="3" borderId="53" xfId="0" applyFont="1" applyFill="1" applyBorder="1" applyAlignment="1">
      <alignment horizontal="center" wrapText="1"/>
    </xf>
    <xf numFmtId="0" fontId="19" fillId="3" borderId="54" xfId="0" applyFont="1" applyFill="1" applyBorder="1" applyAlignment="1">
      <alignment horizontal="center" wrapText="1"/>
    </xf>
    <xf numFmtId="0" fontId="19" fillId="3" borderId="48" xfId="0" applyFont="1" applyFill="1" applyBorder="1" applyAlignment="1">
      <alignment horizontal="center" wrapText="1"/>
    </xf>
    <xf numFmtId="14" fontId="5" fillId="7" borderId="3" xfId="0" applyNumberFormat="1" applyFont="1" applyFill="1" applyBorder="1" applyAlignment="1"/>
    <xf numFmtId="14" fontId="5" fillId="7" borderId="1" xfId="0" applyNumberFormat="1" applyFont="1" applyFill="1" applyBorder="1" applyAlignment="1"/>
    <xf numFmtId="0" fontId="20" fillId="3" borderId="56" xfId="0" applyFont="1" applyFill="1" applyBorder="1" applyAlignment="1">
      <alignment horizontal="center"/>
    </xf>
    <xf numFmtId="0" fontId="20" fillId="3" borderId="51" xfId="0" applyFont="1" applyFill="1" applyBorder="1" applyAlignment="1">
      <alignment horizontal="center"/>
    </xf>
    <xf numFmtId="0" fontId="20" fillId="3" borderId="64" xfId="0" applyFont="1" applyFill="1" applyBorder="1" applyAlignment="1">
      <alignment horizontal="center"/>
    </xf>
    <xf numFmtId="0" fontId="30" fillId="4" borderId="8" xfId="0" applyFont="1" applyFill="1" applyBorder="1" applyAlignment="1">
      <alignment horizontal="center" wrapText="1"/>
    </xf>
    <xf numFmtId="0" fontId="30" fillId="4" borderId="54" xfId="0" applyFont="1" applyFill="1" applyBorder="1" applyAlignment="1">
      <alignment horizontal="center" wrapText="1"/>
    </xf>
    <xf numFmtId="0" fontId="30" fillId="4" borderId="48" xfId="0" applyFont="1" applyFill="1" applyBorder="1" applyAlignment="1">
      <alignment horizontal="center" wrapText="1"/>
    </xf>
    <xf numFmtId="0" fontId="30" fillId="4" borderId="53" xfId="0" applyFont="1" applyFill="1" applyBorder="1" applyAlignment="1">
      <alignment horizontal="center" wrapText="1"/>
    </xf>
    <xf numFmtId="0" fontId="30" fillId="4" borderId="9" xfId="0" applyFont="1" applyFill="1" applyBorder="1" applyAlignment="1">
      <alignment horizontal="center" wrapText="1"/>
    </xf>
    <xf numFmtId="0" fontId="21" fillId="0" borderId="0" xfId="0" applyFont="1" applyFill="1" applyBorder="1" applyAlignment="1">
      <alignment wrapText="1"/>
    </xf>
    <xf numFmtId="0" fontId="5" fillId="4" borderId="43" xfId="0" applyFont="1" applyFill="1" applyBorder="1" applyAlignment="1">
      <alignment horizontal="center"/>
    </xf>
    <xf numFmtId="0" fontId="5" fillId="4" borderId="42" xfId="0" applyFont="1" applyFill="1" applyBorder="1" applyAlignment="1">
      <alignment horizontal="center"/>
    </xf>
    <xf numFmtId="0" fontId="19" fillId="3" borderId="13" xfId="0" applyFont="1" applyFill="1" applyBorder="1" applyAlignment="1">
      <alignment horizontal="center" wrapText="1"/>
    </xf>
    <xf numFmtId="0" fontId="19" fillId="3" borderId="14" xfId="0" applyFont="1" applyFill="1" applyBorder="1" applyAlignment="1">
      <alignment horizontal="center" wrapText="1"/>
    </xf>
    <xf numFmtId="0" fontId="19" fillId="3" borderId="15" xfId="0" applyFont="1" applyFill="1" applyBorder="1" applyAlignment="1">
      <alignment horizontal="center" wrapText="1"/>
    </xf>
    <xf numFmtId="0" fontId="30" fillId="4" borderId="13" xfId="0" applyFont="1" applyFill="1" applyBorder="1" applyAlignment="1">
      <alignment horizontal="center" wrapText="1"/>
    </xf>
    <xf numFmtId="0" fontId="30" fillId="4" borderId="14" xfId="0" applyFont="1" applyFill="1" applyBorder="1" applyAlignment="1">
      <alignment horizontal="center" wrapText="1"/>
    </xf>
    <xf numFmtId="0" fontId="30" fillId="4" borderId="15" xfId="0" applyFont="1" applyFill="1" applyBorder="1" applyAlignment="1">
      <alignment horizontal="center" wrapText="1"/>
    </xf>
    <xf numFmtId="0" fontId="20" fillId="3" borderId="19" xfId="0" applyFont="1" applyFill="1" applyBorder="1" applyAlignment="1">
      <alignment horizontal="center"/>
    </xf>
    <xf numFmtId="0" fontId="20" fillId="3" borderId="31" xfId="0" applyFont="1" applyFill="1" applyBorder="1" applyAlignment="1">
      <alignment horizontal="center"/>
    </xf>
    <xf numFmtId="0" fontId="20" fillId="3" borderId="39" xfId="0" applyFont="1" applyFill="1" applyBorder="1" applyAlignment="1">
      <alignment horizontal="center"/>
    </xf>
    <xf numFmtId="0" fontId="5" fillId="4" borderId="19" xfId="0" applyFont="1" applyFill="1" applyBorder="1" applyAlignment="1">
      <alignment horizontal="center"/>
    </xf>
    <xf numFmtId="0" fontId="5" fillId="4" borderId="31" xfId="0" applyFont="1" applyFill="1" applyBorder="1" applyAlignment="1">
      <alignment horizontal="center"/>
    </xf>
    <xf numFmtId="0" fontId="5" fillId="4" borderId="39" xfId="0" applyFont="1" applyFill="1" applyBorder="1" applyAlignment="1">
      <alignment horizontal="center"/>
    </xf>
    <xf numFmtId="0" fontId="19" fillId="3" borderId="44" xfId="0" applyFont="1" applyFill="1" applyBorder="1" applyAlignment="1">
      <alignment horizontal="center" wrapText="1"/>
    </xf>
    <xf numFmtId="0" fontId="5" fillId="7" borderId="3" xfId="0" applyFont="1" applyFill="1" applyBorder="1" applyAlignment="1">
      <alignment horizontal="center"/>
    </xf>
    <xf numFmtId="0" fontId="5" fillId="7" borderId="25" xfId="0" applyFont="1" applyFill="1" applyBorder="1" applyAlignment="1">
      <alignment horizontal="center"/>
    </xf>
    <xf numFmtId="0" fontId="5" fillId="7" borderId="33" xfId="0" applyFont="1" applyFill="1" applyBorder="1" applyAlignment="1">
      <alignment horizontal="center"/>
    </xf>
    <xf numFmtId="0" fontId="5" fillId="7" borderId="41" xfId="0" applyFont="1" applyFill="1" applyBorder="1" applyAlignment="1">
      <alignment horizontal="center"/>
    </xf>
    <xf numFmtId="9" fontId="23" fillId="0" borderId="28" xfId="40" applyFont="1" applyFill="1" applyBorder="1" applyAlignment="1">
      <alignment horizontal="center"/>
    </xf>
    <xf numFmtId="9" fontId="23" fillId="0" borderId="35" xfId="40" applyFont="1" applyFill="1" applyBorder="1" applyAlignment="1">
      <alignment horizontal="center"/>
    </xf>
    <xf numFmtId="9" fontId="23" fillId="0" borderId="42" xfId="40" applyFont="1" applyFill="1" applyBorder="1" applyAlignment="1">
      <alignment horizontal="center"/>
    </xf>
    <xf numFmtId="9" fontId="23" fillId="0" borderId="17" xfId="40" applyFont="1" applyFill="1" applyBorder="1" applyAlignment="1">
      <alignment horizontal="center"/>
    </xf>
    <xf numFmtId="2" fontId="23" fillId="0" borderId="17" xfId="0" applyNumberFormat="1" applyFont="1" applyFill="1" applyBorder="1" applyAlignment="1">
      <alignment horizontal="center"/>
    </xf>
    <xf numFmtId="2" fontId="23" fillId="0" borderId="28" xfId="0" quotePrefix="1" applyNumberFormat="1" applyFont="1" applyFill="1" applyBorder="1" applyAlignment="1">
      <alignment horizontal="center"/>
    </xf>
    <xf numFmtId="9" fontId="23" fillId="0" borderId="26" xfId="40" applyFont="1" applyFill="1" applyBorder="1" applyAlignment="1">
      <alignment horizontal="center"/>
    </xf>
    <xf numFmtId="2" fontId="23" fillId="0" borderId="26" xfId="0" applyNumberFormat="1" applyFont="1" applyFill="1" applyBorder="1" applyAlignment="1">
      <alignment horizontal="center"/>
    </xf>
    <xf numFmtId="2" fontId="23" fillId="0" borderId="35" xfId="0" quotePrefix="1" applyNumberFormat="1" applyFont="1" applyFill="1" applyBorder="1" applyAlignment="1">
      <alignment horizontal="center"/>
    </xf>
    <xf numFmtId="9" fontId="23" fillId="0" borderId="37" xfId="40" applyFont="1" applyFill="1" applyBorder="1" applyAlignment="1">
      <alignment horizontal="center"/>
    </xf>
    <xf numFmtId="2" fontId="23" fillId="0" borderId="37" xfId="0" applyNumberFormat="1" applyFont="1" applyFill="1" applyBorder="1" applyAlignment="1">
      <alignment horizontal="center"/>
    </xf>
    <xf numFmtId="2" fontId="23" fillId="0" borderId="42" xfId="0" quotePrefix="1" applyNumberFormat="1" applyFont="1" applyFill="1" applyBorder="1" applyAlignment="1">
      <alignment horizontal="center"/>
    </xf>
    <xf numFmtId="0" fontId="13" fillId="4" borderId="18" xfId="0" applyFont="1" applyFill="1" applyBorder="1" applyAlignment="1">
      <alignment horizontal="left"/>
    </xf>
    <xf numFmtId="0" fontId="13" fillId="4" borderId="19" xfId="0" applyFont="1" applyFill="1" applyBorder="1" applyAlignment="1">
      <alignment horizontal="left"/>
    </xf>
    <xf numFmtId="0" fontId="13" fillId="4" borderId="20" xfId="0" applyFont="1" applyFill="1" applyBorder="1" applyAlignment="1">
      <alignment horizontal="left"/>
    </xf>
    <xf numFmtId="0" fontId="5" fillId="4" borderId="37" xfId="0" applyFont="1" applyFill="1" applyBorder="1" applyAlignment="1">
      <alignment horizontal="center"/>
    </xf>
    <xf numFmtId="0" fontId="5" fillId="0" borderId="15" xfId="0" applyFont="1" applyFill="1" applyBorder="1" applyAlignment="1">
      <alignment horizontal="center"/>
    </xf>
    <xf numFmtId="0" fontId="5" fillId="4" borderId="15" xfId="0" applyFont="1" applyFill="1" applyBorder="1" applyAlignment="1">
      <alignment horizontal="center"/>
    </xf>
    <xf numFmtId="0" fontId="20" fillId="3" borderId="15" xfId="0" applyFont="1" applyFill="1" applyBorder="1" applyAlignment="1">
      <alignment horizontal="center"/>
    </xf>
    <xf numFmtId="0" fontId="5" fillId="0" borderId="17" xfId="0" applyFont="1" applyBorder="1" applyAlignment="1">
      <alignment horizontal="center"/>
    </xf>
    <xf numFmtId="0" fontId="5" fillId="0" borderId="26" xfId="0" applyFont="1" applyBorder="1" applyAlignment="1">
      <alignment horizontal="center"/>
    </xf>
    <xf numFmtId="0" fontId="5" fillId="0" borderId="37" xfId="0" applyFont="1" applyBorder="1" applyAlignment="1">
      <alignment horizontal="center"/>
    </xf>
    <xf numFmtId="0" fontId="30" fillId="4" borderId="38" xfId="0" applyFont="1" applyFill="1" applyBorder="1" applyAlignment="1">
      <alignment horizontal="left"/>
    </xf>
    <xf numFmtId="0" fontId="30" fillId="4" borderId="39" xfId="0" applyFont="1" applyFill="1" applyBorder="1" applyAlignment="1">
      <alignment horizontal="left"/>
    </xf>
    <xf numFmtId="0" fontId="30" fillId="4" borderId="40" xfId="0" applyFont="1" applyFill="1" applyBorder="1" applyAlignment="1">
      <alignment horizontal="left"/>
    </xf>
    <xf numFmtId="0" fontId="0" fillId="0" borderId="56" xfId="0" applyBorder="1" applyAlignment="1">
      <alignment horizontal="center"/>
    </xf>
    <xf numFmtId="0" fontId="0" fillId="0" borderId="51" xfId="0" applyBorder="1" applyAlignment="1">
      <alignment horizontal="center"/>
    </xf>
    <xf numFmtId="0" fontId="0" fillId="0" borderId="3" xfId="0" applyBorder="1"/>
    <xf numFmtId="0" fontId="57" fillId="0" borderId="0" xfId="0" applyFont="1" applyFill="1" applyAlignment="1">
      <alignment vertical="top"/>
    </xf>
    <xf numFmtId="0" fontId="0" fillId="0" borderId="0" xfId="0" applyAlignment="1">
      <alignment horizontal="left"/>
    </xf>
    <xf numFmtId="16" fontId="58" fillId="0" borderId="0" xfId="0" applyNumberFormat="1" applyFont="1" applyAlignment="1">
      <alignment horizontal="left" vertical="center" shrinkToFit="1"/>
    </xf>
    <xf numFmtId="0" fontId="9" fillId="6" borderId="44" xfId="0" applyFont="1" applyFill="1" applyBorder="1" applyAlignment="1">
      <alignment horizontal="center" vertical="center" textRotation="90" wrapText="1"/>
    </xf>
    <xf numFmtId="0" fontId="9" fillId="6" borderId="53" xfId="0" applyFont="1" applyFill="1" applyBorder="1" applyAlignment="1">
      <alignment horizontal="center" vertical="center" textRotation="90" wrapText="1"/>
    </xf>
    <xf numFmtId="0" fontId="9" fillId="6" borderId="8" xfId="0" applyFont="1" applyFill="1" applyBorder="1" applyAlignment="1">
      <alignment horizontal="center" vertical="center" textRotation="90" wrapText="1"/>
    </xf>
    <xf numFmtId="0" fontId="9" fillId="6" borderId="54" xfId="0" applyFont="1" applyFill="1" applyBorder="1" applyAlignment="1">
      <alignment horizontal="center" vertical="center" textRotation="90" wrapText="1"/>
    </xf>
    <xf numFmtId="0" fontId="9" fillId="6" borderId="15" xfId="0" applyFont="1" applyFill="1" applyBorder="1" applyAlignment="1">
      <alignment horizontal="center" vertical="center" textRotation="90" wrapText="1"/>
    </xf>
    <xf numFmtId="0" fontId="59" fillId="0" borderId="0" xfId="0" applyFont="1"/>
    <xf numFmtId="49" fontId="53" fillId="0" borderId="21" xfId="0" applyNumberFormat="1" applyFont="1" applyFill="1" applyBorder="1" applyAlignment="1">
      <alignment horizontal="left" vertical="center"/>
    </xf>
    <xf numFmtId="49" fontId="53" fillId="2" borderId="34" xfId="0" applyNumberFormat="1" applyFont="1" applyFill="1" applyBorder="1" applyAlignment="1">
      <alignment horizontal="left" vertical="center"/>
    </xf>
    <xf numFmtId="0" fontId="30" fillId="2" borderId="34" xfId="0" applyFont="1" applyFill="1" applyBorder="1" applyAlignment="1">
      <alignment horizontal="center"/>
    </xf>
    <xf numFmtId="0" fontId="0" fillId="2" borderId="51" xfId="0" applyFill="1" applyBorder="1" applyAlignment="1">
      <alignment horizontal="center"/>
    </xf>
    <xf numFmtId="0" fontId="0" fillId="2" borderId="26" xfId="0" applyFill="1" applyBorder="1" applyAlignment="1">
      <alignment horizontal="center"/>
    </xf>
    <xf numFmtId="0" fontId="0" fillId="2" borderId="35" xfId="0" applyFill="1" applyBorder="1" applyAlignment="1">
      <alignment horizontal="center"/>
    </xf>
    <xf numFmtId="0" fontId="0" fillId="2" borderId="34" xfId="0" applyFill="1" applyBorder="1" applyAlignment="1">
      <alignment horizontal="center"/>
    </xf>
    <xf numFmtId="49" fontId="53" fillId="0" borderId="34" xfId="0" applyNumberFormat="1" applyFont="1" applyFill="1" applyBorder="1" applyAlignment="1">
      <alignment horizontal="left" vertical="center"/>
    </xf>
    <xf numFmtId="0" fontId="55" fillId="0" borderId="30" xfId="37" applyFont="1" applyFill="1" applyBorder="1" applyAlignment="1">
      <alignment horizontal="left" vertical="center"/>
    </xf>
    <xf numFmtId="0" fontId="60" fillId="0" borderId="0" xfId="37" applyFont="1" applyFill="1" applyBorder="1" applyAlignment="1">
      <alignment vertical="center"/>
    </xf>
    <xf numFmtId="0" fontId="60" fillId="0" borderId="0" xfId="37" applyFont="1" applyFill="1" applyAlignment="1">
      <alignment vertical="center" shrinkToFit="1"/>
    </xf>
    <xf numFmtId="0" fontId="60" fillId="0" borderId="0" xfId="37" applyNumberFormat="1" applyFont="1" applyFill="1" applyAlignment="1">
      <alignment vertical="center"/>
    </xf>
    <xf numFmtId="0" fontId="60" fillId="0" borderId="0" xfId="37" applyNumberFormat="1" applyFont="1" applyFill="1" applyAlignment="1">
      <alignment horizontal="center" vertical="center"/>
    </xf>
    <xf numFmtId="0" fontId="60" fillId="0" borderId="79" xfId="37" applyFont="1" applyFill="1" applyBorder="1" applyAlignment="1">
      <alignment vertical="center"/>
    </xf>
    <xf numFmtId="0" fontId="55" fillId="0" borderId="80" xfId="37" applyFont="1" applyFill="1" applyBorder="1" applyAlignment="1">
      <alignment horizontal="left" vertical="center"/>
    </xf>
    <xf numFmtId="0" fontId="60" fillId="7" borderId="81" xfId="37" applyFont="1" applyFill="1" applyBorder="1" applyAlignment="1">
      <alignment vertical="center"/>
    </xf>
    <xf numFmtId="0" fontId="60" fillId="7" borderId="82" xfId="37" applyFont="1" applyFill="1" applyBorder="1" applyAlignment="1">
      <alignment vertical="center"/>
    </xf>
    <xf numFmtId="0" fontId="60" fillId="0" borderId="79" xfId="37" applyFont="1" applyFill="1" applyBorder="1"/>
    <xf numFmtId="0" fontId="60" fillId="0" borderId="0" xfId="37" applyNumberFormat="1" applyFont="1" applyFill="1"/>
    <xf numFmtId="0" fontId="60" fillId="0" borderId="0" xfId="37" applyNumberFormat="1" applyFont="1" applyFill="1" applyAlignment="1">
      <alignment horizontal="center"/>
    </xf>
    <xf numFmtId="0" fontId="60" fillId="0" borderId="0" xfId="37" applyFont="1" applyFill="1" applyAlignment="1">
      <alignment vertical="center"/>
    </xf>
    <xf numFmtId="0" fontId="10" fillId="0" borderId="0" xfId="37" applyNumberFormat="1" applyFont="1" applyFill="1" applyAlignment="1">
      <alignment vertical="center"/>
    </xf>
    <xf numFmtId="0" fontId="55" fillId="0" borderId="0" xfId="37" applyNumberFormat="1" applyFont="1" applyFill="1" applyAlignment="1">
      <alignment vertical="center"/>
    </xf>
    <xf numFmtId="0" fontId="55" fillId="0" borderId="0" xfId="37" applyNumberFormat="1" applyFont="1" applyFill="1" applyAlignment="1">
      <alignment horizontal="center" vertical="center"/>
    </xf>
    <xf numFmtId="0" fontId="55" fillId="0" borderId="83" xfId="37" applyFont="1" applyFill="1" applyBorder="1" applyAlignment="1">
      <alignment horizontal="left" vertical="center"/>
    </xf>
    <xf numFmtId="0" fontId="60" fillId="0" borderId="0" xfId="37" applyFont="1" applyFill="1"/>
    <xf numFmtId="0" fontId="52" fillId="0" borderId="26" xfId="37" applyFont="1" applyFill="1" applyBorder="1" applyAlignment="1">
      <alignment horizontal="center" vertical="center" wrapText="1" shrinkToFit="1"/>
    </xf>
    <xf numFmtId="0" fontId="60" fillId="0" borderId="22" xfId="37" applyFont="1" applyFill="1" applyBorder="1" applyAlignment="1">
      <alignment horizontal="center" vertical="center"/>
    </xf>
    <xf numFmtId="0" fontId="60" fillId="0" borderId="23" xfId="37" applyFont="1" applyFill="1" applyBorder="1" applyAlignment="1">
      <alignment horizontal="center" vertical="center"/>
    </xf>
    <xf numFmtId="0" fontId="55" fillId="0" borderId="44" xfId="37" applyFont="1" applyFill="1" applyBorder="1" applyAlignment="1">
      <alignment horizontal="center" vertical="center"/>
    </xf>
    <xf numFmtId="0" fontId="60" fillId="0" borderId="13" xfId="37" applyNumberFormat="1" applyFont="1" applyFill="1" applyBorder="1" applyAlignment="1">
      <alignment horizontal="center" vertical="center"/>
    </xf>
    <xf numFmtId="0" fontId="60" fillId="0" borderId="4" xfId="37" applyNumberFormat="1" applyFont="1" applyFill="1" applyBorder="1" applyAlignment="1">
      <alignment horizontal="center" vertical="center"/>
    </xf>
    <xf numFmtId="49" fontId="60" fillId="2" borderId="26" xfId="37" applyNumberFormat="1" applyFont="1" applyFill="1" applyBorder="1" applyAlignment="1">
      <alignment horizontal="left" vertical="center" shrinkToFit="1"/>
    </xf>
    <xf numFmtId="0" fontId="60" fillId="2" borderId="30" xfId="37" applyFont="1" applyFill="1" applyBorder="1" applyAlignment="1">
      <alignment vertical="center" shrinkToFit="1"/>
    </xf>
    <xf numFmtId="0" fontId="60" fillId="2" borderId="51" xfId="37" applyFont="1" applyFill="1" applyBorder="1" applyAlignment="1">
      <alignment vertical="center" shrinkToFit="1"/>
    </xf>
    <xf numFmtId="0" fontId="60" fillId="2" borderId="26" xfId="37" applyFont="1" applyFill="1" applyBorder="1" applyAlignment="1">
      <alignment horizontal="center" vertical="center"/>
    </xf>
    <xf numFmtId="0" fontId="60" fillId="2" borderId="30" xfId="37" applyFont="1" applyFill="1" applyBorder="1" applyAlignment="1">
      <alignment horizontal="center" vertical="center"/>
    </xf>
    <xf numFmtId="0" fontId="55" fillId="2" borderId="44" xfId="37" applyFont="1" applyFill="1" applyBorder="1" applyAlignment="1">
      <alignment horizontal="center" vertical="center"/>
    </xf>
    <xf numFmtId="0" fontId="60" fillId="0" borderId="22" xfId="37" applyNumberFormat="1" applyFont="1" applyFill="1" applyBorder="1" applyAlignment="1">
      <alignment horizontal="center" vertical="center"/>
    </xf>
    <xf numFmtId="0" fontId="60" fillId="0" borderId="30" xfId="37" applyFont="1" applyFill="1" applyBorder="1" applyAlignment="1">
      <alignment vertical="center" shrinkToFit="1"/>
    </xf>
    <xf numFmtId="0" fontId="60" fillId="0" borderId="51" xfId="37" applyFont="1" applyFill="1" applyBorder="1" applyAlignment="1">
      <alignment vertical="center" shrinkToFit="1"/>
    </xf>
    <xf numFmtId="0" fontId="60" fillId="0" borderId="26" xfId="37" applyFont="1" applyFill="1" applyBorder="1" applyAlignment="1">
      <alignment horizontal="center" vertical="center"/>
    </xf>
    <xf numFmtId="0" fontId="60" fillId="0" borderId="30" xfId="37" applyFont="1" applyFill="1" applyBorder="1" applyAlignment="1">
      <alignment horizontal="center" vertical="center"/>
    </xf>
    <xf numFmtId="0" fontId="60" fillId="0" borderId="0" xfId="37" applyFont="1" applyFill="1" applyAlignment="1">
      <alignment horizontal="center"/>
    </xf>
    <xf numFmtId="49" fontId="60" fillId="0" borderId="26" xfId="37" applyNumberFormat="1" applyFont="1" applyFill="1" applyBorder="1" applyAlignment="1">
      <alignment horizontal="left" vertical="center" shrinkToFit="1"/>
    </xf>
    <xf numFmtId="0" fontId="60" fillId="2" borderId="30" xfId="37" applyNumberFormat="1" applyFont="1" applyFill="1" applyBorder="1" applyAlignment="1">
      <alignment horizontal="left" vertical="center" shrinkToFit="1"/>
    </xf>
    <xf numFmtId="0" fontId="60" fillId="2" borderId="51" xfId="37" applyNumberFormat="1" applyFont="1" applyFill="1" applyBorder="1" applyAlignment="1">
      <alignment horizontal="left" vertical="center" shrinkToFit="1"/>
    </xf>
    <xf numFmtId="0" fontId="60" fillId="0" borderId="30" xfId="37" applyNumberFormat="1" applyFont="1" applyFill="1" applyBorder="1" applyAlignment="1">
      <alignment horizontal="left" vertical="center" shrinkToFit="1"/>
    </xf>
    <xf numFmtId="0" fontId="60" fillId="0" borderId="51" xfId="37" applyNumberFormat="1" applyFont="1" applyFill="1" applyBorder="1" applyAlignment="1">
      <alignment horizontal="left" vertical="center" shrinkToFit="1"/>
    </xf>
    <xf numFmtId="0" fontId="19" fillId="3" borderId="18" xfId="0" applyFont="1" applyFill="1" applyBorder="1" applyAlignment="1">
      <alignment horizontal="left"/>
    </xf>
    <xf numFmtId="0" fontId="19" fillId="3" borderId="19" xfId="0" applyFont="1" applyFill="1" applyBorder="1" applyAlignment="1">
      <alignment horizontal="left"/>
    </xf>
    <xf numFmtId="0" fontId="19" fillId="3" borderId="20" xfId="0" applyFont="1" applyFill="1" applyBorder="1" applyAlignment="1">
      <alignment horizontal="left"/>
    </xf>
    <xf numFmtId="0" fontId="19" fillId="3" borderId="30" xfId="0" applyFont="1" applyFill="1" applyBorder="1" applyAlignment="1">
      <alignment horizontal="left"/>
    </xf>
    <xf numFmtId="0" fontId="19" fillId="3" borderId="31" xfId="0" applyFont="1" applyFill="1" applyBorder="1" applyAlignment="1">
      <alignment horizontal="left"/>
    </xf>
    <xf numFmtId="0" fontId="19" fillId="3" borderId="32" xfId="0" applyFont="1" applyFill="1" applyBorder="1" applyAlignment="1">
      <alignment horizontal="left"/>
    </xf>
    <xf numFmtId="0" fontId="19" fillId="3" borderId="38" xfId="0" applyFont="1" applyFill="1" applyBorder="1" applyAlignment="1">
      <alignment horizontal="left"/>
    </xf>
    <xf numFmtId="0" fontId="19" fillId="3" borderId="39" xfId="0" applyFont="1" applyFill="1" applyBorder="1" applyAlignment="1">
      <alignment horizontal="left"/>
    </xf>
    <xf numFmtId="0" fontId="19" fillId="3" borderId="40" xfId="0" applyFont="1" applyFill="1" applyBorder="1" applyAlignment="1">
      <alignment horizontal="left"/>
    </xf>
    <xf numFmtId="0" fontId="13" fillId="4" borderId="30" xfId="0" applyFont="1" applyFill="1" applyBorder="1" applyAlignment="1">
      <alignment horizontal="left"/>
    </xf>
    <xf numFmtId="0" fontId="13" fillId="4" borderId="31" xfId="0" applyFont="1" applyFill="1" applyBorder="1" applyAlignment="1">
      <alignment horizontal="left"/>
    </xf>
    <xf numFmtId="0" fontId="13" fillId="4" borderId="32" xfId="0" applyFont="1" applyFill="1" applyBorder="1" applyAlignment="1">
      <alignment horizontal="left"/>
    </xf>
    <xf numFmtId="0" fontId="51" fillId="4" borderId="30" xfId="0" applyFont="1" applyFill="1" applyBorder="1" applyAlignment="1">
      <alignment horizontal="left"/>
    </xf>
    <xf numFmtId="0" fontId="51" fillId="4" borderId="31" xfId="0" applyFont="1" applyFill="1" applyBorder="1" applyAlignment="1">
      <alignment horizontal="left"/>
    </xf>
    <xf numFmtId="0" fontId="51" fillId="4" borderId="32" xfId="0" applyFont="1" applyFill="1" applyBorder="1" applyAlignment="1">
      <alignment horizontal="left"/>
    </xf>
    <xf numFmtId="49" fontId="59" fillId="0" borderId="0" xfId="0" applyNumberFormat="1" applyFont="1"/>
    <xf numFmtId="0" fontId="59" fillId="0" borderId="0" xfId="0" applyFont="1" applyAlignment="1">
      <alignment horizontal="left"/>
    </xf>
    <xf numFmtId="0" fontId="10" fillId="0" borderId="0" xfId="0" applyFont="1" applyAlignment="1">
      <alignment horizontal="left"/>
    </xf>
    <xf numFmtId="0" fontId="10" fillId="0" borderId="0" xfId="0" applyFont="1" applyAlignment="1">
      <alignment horizontal="left" shrinkToFit="1"/>
    </xf>
    <xf numFmtId="49" fontId="60" fillId="2" borderId="30" xfId="37" applyNumberFormat="1" applyFont="1" applyFill="1" applyBorder="1" applyAlignment="1">
      <alignment vertical="center" shrinkToFit="1"/>
    </xf>
    <xf numFmtId="49" fontId="60" fillId="0" borderId="30" xfId="37" applyNumberFormat="1" applyFont="1" applyFill="1" applyBorder="1" applyAlignment="1">
      <alignment vertical="center" shrinkToFit="1"/>
    </xf>
    <xf numFmtId="0" fontId="55" fillId="0" borderId="0" xfId="37" applyFont="1" applyFill="1" applyBorder="1" applyAlignment="1">
      <alignment horizontal="left" vertical="center"/>
    </xf>
    <xf numFmtId="0" fontId="60" fillId="7" borderId="0" xfId="37" applyFont="1" applyFill="1" applyBorder="1" applyAlignment="1">
      <alignment vertical="center"/>
    </xf>
    <xf numFmtId="0" fontId="28" fillId="0" borderId="0" xfId="0" applyFont="1" applyAlignment="1">
      <alignment horizontal="right"/>
    </xf>
    <xf numFmtId="0" fontId="62" fillId="0" borderId="1" xfId="0" applyFont="1" applyBorder="1"/>
    <xf numFmtId="0" fontId="28" fillId="0" borderId="0" xfId="0" applyFont="1" applyBorder="1" applyAlignment="1">
      <alignment horizontal="right"/>
    </xf>
    <xf numFmtId="0" fontId="0" fillId="0" borderId="0" xfId="0" applyAlignment="1">
      <alignment horizontal="right"/>
    </xf>
    <xf numFmtId="0" fontId="0" fillId="0" borderId="0" xfId="0" applyBorder="1" applyAlignment="1">
      <alignment horizontal="right"/>
    </xf>
    <xf numFmtId="0" fontId="0" fillId="0" borderId="60" xfId="0" applyBorder="1"/>
    <xf numFmtId="0" fontId="0" fillId="0" borderId="62" xfId="0" applyBorder="1"/>
    <xf numFmtId="0" fontId="0" fillId="0" borderId="22" xfId="0" applyFill="1" applyBorder="1" applyAlignment="1">
      <alignment horizontal="center" wrapText="1"/>
    </xf>
    <xf numFmtId="0" fontId="0" fillId="0" borderId="26" xfId="0" applyFill="1" applyBorder="1" applyAlignment="1">
      <alignment horizontal="center" wrapText="1"/>
    </xf>
    <xf numFmtId="0" fontId="0" fillId="0" borderId="26" xfId="0" quotePrefix="1" applyBorder="1"/>
    <xf numFmtId="0" fontId="0" fillId="0" borderId="26" xfId="0" applyBorder="1"/>
    <xf numFmtId="0" fontId="64" fillId="0" borderId="26" xfId="0" applyNumberFormat="1" applyFont="1" applyBorder="1"/>
    <xf numFmtId="0" fontId="65" fillId="0" borderId="26" xfId="0" applyFont="1" applyBorder="1" applyAlignment="1">
      <alignment horizontal="justify" vertical="center"/>
    </xf>
    <xf numFmtId="0" fontId="64" fillId="0" borderId="26" xfId="0" applyFont="1" applyBorder="1"/>
    <xf numFmtId="0" fontId="65" fillId="2" borderId="26" xfId="0" applyFont="1" applyFill="1" applyBorder="1" applyAlignment="1">
      <alignment horizontal="justify" vertical="center"/>
    </xf>
    <xf numFmtId="0" fontId="64" fillId="0" borderId="0" xfId="0" applyFont="1" applyBorder="1"/>
    <xf numFmtId="0" fontId="65" fillId="0" borderId="0" xfId="0" applyFont="1" applyBorder="1" applyAlignment="1">
      <alignment horizontal="justify" vertical="center"/>
    </xf>
    <xf numFmtId="0" fontId="66" fillId="0" borderId="26" xfId="0" applyFont="1" applyBorder="1" applyAlignment="1">
      <alignment horizontal="center" vertical="center" wrapText="1"/>
    </xf>
    <xf numFmtId="0" fontId="0" fillId="0" borderId="0" xfId="0" applyAlignment="1">
      <alignment vertical="center"/>
    </xf>
    <xf numFmtId="0" fontId="28" fillId="0" borderId="0" xfId="0" applyFont="1" applyAlignment="1">
      <alignment horizontal="center" vertical="center"/>
    </xf>
    <xf numFmtId="0" fontId="62" fillId="0" borderId="0" xfId="0" applyFont="1" applyAlignment="1">
      <alignment horizontal="left" vertical="center"/>
    </xf>
    <xf numFmtId="0" fontId="64" fillId="0" borderId="26" xfId="0" applyFont="1" applyBorder="1" applyAlignment="1">
      <alignment horizontal="left"/>
    </xf>
    <xf numFmtId="16" fontId="63" fillId="0" borderId="0" xfId="0" applyNumberFormat="1" applyFont="1" applyBorder="1" applyAlignment="1">
      <alignment horizontal="left" vertical="center"/>
    </xf>
    <xf numFmtId="16" fontId="67" fillId="0" borderId="0" xfId="0" applyNumberFormat="1" applyFont="1" applyBorder="1" applyAlignment="1">
      <alignment horizontal="right" vertical="center"/>
    </xf>
    <xf numFmtId="0" fontId="0" fillId="0" borderId="0" xfId="0" applyAlignment="1"/>
    <xf numFmtId="0" fontId="57" fillId="0" borderId="0" xfId="0" applyNumberFormat="1" applyFont="1" applyFill="1" applyAlignment="1">
      <alignment vertical="top"/>
    </xf>
    <xf numFmtId="0" fontId="52" fillId="0" borderId="0" xfId="0" applyFont="1" applyAlignment="1">
      <alignment horizontal="left"/>
    </xf>
    <xf numFmtId="0" fontId="0" fillId="0" borderId="0" xfId="0" applyAlignment="1">
      <alignment horizontal="center" vertical="center"/>
    </xf>
    <xf numFmtId="0" fontId="5" fillId="0" borderId="0" xfId="0" applyFont="1" applyAlignment="1">
      <alignment horizontal="center" vertical="center"/>
    </xf>
    <xf numFmtId="0" fontId="0" fillId="2" borderId="26" xfId="0" applyFill="1" applyBorder="1"/>
    <xf numFmtId="0" fontId="5" fillId="2" borderId="0" xfId="0" applyFont="1" applyFill="1" applyAlignment="1">
      <alignment horizontal="center" vertical="center"/>
    </xf>
    <xf numFmtId="0" fontId="0" fillId="2" borderId="0" xfId="0" applyFill="1" applyAlignment="1">
      <alignment horizontal="center" vertical="center"/>
    </xf>
    <xf numFmtId="0" fontId="62" fillId="0" borderId="0" xfId="0" applyFont="1"/>
    <xf numFmtId="14" fontId="62" fillId="0" borderId="0" xfId="0" applyNumberFormat="1" applyFont="1"/>
    <xf numFmtId="0" fontId="62" fillId="0" borderId="0" xfId="0" applyFont="1" applyAlignment="1">
      <alignment horizontal="right"/>
    </xf>
    <xf numFmtId="0" fontId="28" fillId="0" borderId="0" xfId="0" applyFont="1" applyAlignment="1">
      <alignment vertical="center"/>
    </xf>
    <xf numFmtId="0" fontId="28" fillId="0" borderId="0" xfId="0" applyFont="1" applyAlignment="1">
      <alignment horizontal="center" vertical="center" wrapText="1"/>
    </xf>
    <xf numFmtId="49" fontId="64" fillId="0" borderId="26" xfId="0" applyNumberFormat="1" applyFont="1" applyBorder="1" applyAlignment="1">
      <alignment horizontal="left"/>
    </xf>
    <xf numFmtId="14" fontId="55" fillId="0" borderId="76" xfId="37" applyNumberFormat="1" applyFont="1" applyFill="1" applyBorder="1" applyAlignment="1">
      <alignment horizontal="left" vertical="center"/>
    </xf>
    <xf numFmtId="0" fontId="30" fillId="2" borderId="30" xfId="0" applyFont="1" applyFill="1" applyBorder="1" applyAlignment="1">
      <alignment horizontal="left" wrapText="1"/>
    </xf>
    <xf numFmtId="0" fontId="30" fillId="2" borderId="31" xfId="0" applyFont="1" applyFill="1" applyBorder="1" applyAlignment="1">
      <alignment horizontal="left" wrapText="1"/>
    </xf>
    <xf numFmtId="0" fontId="30" fillId="2" borderId="51" xfId="0" applyFont="1" applyFill="1" applyBorder="1" applyAlignment="1">
      <alignment horizontal="left" wrapText="1"/>
    </xf>
    <xf numFmtId="0" fontId="30" fillId="2" borderId="30" xfId="0" applyFont="1" applyFill="1" applyBorder="1" applyAlignment="1">
      <alignment horizontal="left"/>
    </xf>
    <xf numFmtId="0" fontId="30" fillId="2" borderId="31" xfId="0" applyFont="1" applyFill="1" applyBorder="1" applyAlignment="1">
      <alignment horizontal="left"/>
    </xf>
    <xf numFmtId="0" fontId="30" fillId="2" borderId="51" xfId="0" applyFont="1" applyFill="1" applyBorder="1" applyAlignment="1">
      <alignment horizontal="left"/>
    </xf>
    <xf numFmtId="0" fontId="6" fillId="0" borderId="30" xfId="0" applyFont="1" applyBorder="1" applyAlignment="1">
      <alignment horizontal="right"/>
    </xf>
    <xf numFmtId="0" fontId="6" fillId="0" borderId="31" xfId="0" applyFont="1" applyBorder="1" applyAlignment="1">
      <alignment horizontal="right"/>
    </xf>
    <xf numFmtId="0" fontId="6" fillId="0" borderId="51" xfId="0" applyFont="1" applyBorder="1" applyAlignment="1">
      <alignment horizontal="right"/>
    </xf>
    <xf numFmtId="0" fontId="0" fillId="2" borderId="31" xfId="0" applyFill="1" applyBorder="1" applyAlignment="1">
      <alignment horizontal="left" wrapText="1"/>
    </xf>
    <xf numFmtId="0" fontId="0" fillId="2" borderId="51" xfId="0" applyFill="1" applyBorder="1" applyAlignment="1">
      <alignment horizontal="left" wrapText="1"/>
    </xf>
    <xf numFmtId="0" fontId="30" fillId="2" borderId="1" xfId="0" applyFont="1" applyFill="1" applyBorder="1" applyAlignment="1">
      <alignment wrapText="1"/>
    </xf>
    <xf numFmtId="0" fontId="0" fillId="2" borderId="1" xfId="0" applyFill="1" applyBorder="1" applyAlignment="1">
      <alignment wrapText="1"/>
    </xf>
    <xf numFmtId="0" fontId="4" fillId="0" borderId="44" xfId="0" applyFont="1" applyFill="1" applyBorder="1" applyAlignment="1">
      <alignment horizontal="center" wrapText="1"/>
    </xf>
    <xf numFmtId="0" fontId="0" fillId="0" borderId="44" xfId="0" applyFill="1" applyBorder="1" applyAlignment="1">
      <alignment horizontal="center" wrapText="1"/>
    </xf>
    <xf numFmtId="14" fontId="5" fillId="0" borderId="1" xfId="0" quotePrefix="1" applyNumberFormat="1" applyFont="1" applyFill="1" applyBorder="1" applyAlignment="1">
      <alignment horizontal="center" wrapText="1"/>
    </xf>
    <xf numFmtId="0" fontId="6" fillId="0" borderId="26" xfId="0" applyFont="1" applyBorder="1" applyAlignment="1">
      <alignment horizontal="right"/>
    </xf>
    <xf numFmtId="0" fontId="22" fillId="3" borderId="2" xfId="0" applyFont="1" applyFill="1" applyBorder="1" applyAlignment="1">
      <alignment horizontal="left"/>
    </xf>
    <xf numFmtId="0" fontId="22" fillId="3" borderId="3" xfId="0" applyFont="1" applyFill="1" applyBorder="1" applyAlignment="1">
      <alignment horizontal="left"/>
    </xf>
    <xf numFmtId="0" fontId="22" fillId="3" borderId="4" xfId="0" applyFont="1" applyFill="1" applyBorder="1" applyAlignment="1">
      <alignment horizontal="left"/>
    </xf>
    <xf numFmtId="0" fontId="14" fillId="4" borderId="13" xfId="0" applyFont="1" applyFill="1" applyBorder="1" applyAlignment="1">
      <alignment horizontal="left"/>
    </xf>
    <xf numFmtId="0" fontId="14" fillId="4" borderId="14" xfId="0" applyFont="1" applyFill="1" applyBorder="1" applyAlignment="1">
      <alignment horizontal="left"/>
    </xf>
    <xf numFmtId="0" fontId="14" fillId="4" borderId="48" xfId="0" applyFont="1" applyFill="1" applyBorder="1" applyAlignment="1">
      <alignment horizontal="left"/>
    </xf>
    <xf numFmtId="0" fontId="14" fillId="4" borderId="9" xfId="0" applyFont="1" applyFill="1" applyBorder="1" applyAlignment="1">
      <alignment horizontal="left"/>
    </xf>
    <xf numFmtId="0" fontId="28" fillId="0" borderId="2" xfId="0" applyFont="1" applyBorder="1" applyAlignment="1">
      <alignment horizontal="center"/>
    </xf>
    <xf numFmtId="0" fontId="28" fillId="0" borderId="4" xfId="0" applyFont="1" applyBorder="1" applyAlignment="1">
      <alignment horizontal="center"/>
    </xf>
    <xf numFmtId="0" fontId="28" fillId="6" borderId="44" xfId="0" applyFont="1" applyFill="1" applyBorder="1" applyAlignment="1">
      <alignment horizontal="right"/>
    </xf>
    <xf numFmtId="0" fontId="28" fillId="0" borderId="3" xfId="0" applyFont="1" applyBorder="1" applyAlignment="1">
      <alignment horizontal="center"/>
    </xf>
    <xf numFmtId="0" fontId="28" fillId="0" borderId="5" xfId="0" applyFont="1" applyBorder="1" applyAlignment="1">
      <alignment horizontal="center"/>
    </xf>
    <xf numFmtId="0" fontId="28" fillId="0" borderId="6" xfId="0" applyFont="1" applyBorder="1" applyAlignment="1">
      <alignment horizontal="center"/>
    </xf>
    <xf numFmtId="0" fontId="28" fillId="0" borderId="7" xfId="0" applyFont="1" applyBorder="1" applyAlignment="1">
      <alignment horizontal="center"/>
    </xf>
    <xf numFmtId="0" fontId="9" fillId="4" borderId="2" xfId="0" applyFont="1" applyFill="1" applyBorder="1" applyAlignment="1">
      <alignment horizontal="center"/>
    </xf>
    <xf numFmtId="0" fontId="9" fillId="4" borderId="3" xfId="0" applyFont="1" applyFill="1" applyBorder="1" applyAlignment="1">
      <alignment horizontal="center"/>
    </xf>
    <xf numFmtId="0" fontId="9" fillId="4" borderId="4" xfId="0" applyFont="1" applyFill="1" applyBorder="1" applyAlignment="1">
      <alignment horizontal="center"/>
    </xf>
    <xf numFmtId="0" fontId="20" fillId="3" borderId="19" xfId="0" applyFont="1" applyFill="1" applyBorder="1" applyAlignment="1">
      <alignment horizontal="left" wrapText="1"/>
    </xf>
    <xf numFmtId="0" fontId="20" fillId="0" borderId="19" xfId="0" applyFont="1" applyBorder="1" applyAlignment="1">
      <alignment horizontal="left" wrapText="1"/>
    </xf>
    <xf numFmtId="0" fontId="20" fillId="0" borderId="20" xfId="0" applyFont="1" applyBorder="1" applyAlignment="1">
      <alignment horizontal="left" wrapText="1"/>
    </xf>
    <xf numFmtId="0" fontId="9" fillId="2" borderId="1" xfId="0" applyFont="1" applyFill="1" applyBorder="1" applyAlignment="1">
      <alignment horizontal="left" wrapText="1"/>
    </xf>
    <xf numFmtId="0" fontId="24" fillId="2" borderId="1" xfId="0" applyFont="1" applyFill="1" applyBorder="1" applyAlignment="1">
      <alignment horizontal="left" wrapText="1"/>
    </xf>
    <xf numFmtId="0" fontId="20" fillId="3" borderId="31" xfId="0" applyFont="1" applyFill="1" applyBorder="1" applyAlignment="1">
      <alignment horizontal="left" wrapText="1"/>
    </xf>
    <xf numFmtId="0" fontId="20" fillId="0" borderId="31" xfId="0" applyFont="1" applyBorder="1" applyAlignment="1">
      <alignment horizontal="left" wrapText="1"/>
    </xf>
    <xf numFmtId="0" fontId="20" fillId="0" borderId="32" xfId="0" applyFont="1" applyBorder="1" applyAlignment="1">
      <alignment horizontal="left" wrapText="1"/>
    </xf>
    <xf numFmtId="0" fontId="9" fillId="6" borderId="27" xfId="0" applyFont="1" applyFill="1" applyBorder="1" applyAlignment="1">
      <alignment horizontal="center"/>
    </xf>
    <xf numFmtId="0" fontId="9" fillId="6" borderId="17" xfId="0" applyFont="1" applyFill="1" applyBorder="1" applyAlignment="1">
      <alignment horizontal="center"/>
    </xf>
    <xf numFmtId="0" fontId="9" fillId="6" borderId="18" xfId="0" applyFont="1" applyFill="1" applyBorder="1" applyAlignment="1">
      <alignment horizontal="center"/>
    </xf>
    <xf numFmtId="0" fontId="9" fillId="6" borderId="28" xfId="0" applyFont="1" applyFill="1" applyBorder="1" applyAlignment="1">
      <alignment horizontal="center"/>
    </xf>
    <xf numFmtId="0" fontId="9" fillId="0" borderId="1" xfId="0" applyFont="1" applyBorder="1" applyAlignment="1">
      <alignment horizontal="right"/>
    </xf>
    <xf numFmtId="0" fontId="24" fillId="0" borderId="65" xfId="0" applyFont="1" applyBorder="1" applyAlignment="1">
      <alignment horizontal="right"/>
    </xf>
    <xf numFmtId="0" fontId="27" fillId="4" borderId="56" xfId="0" applyFont="1" applyFill="1" applyBorder="1" applyAlignment="1">
      <alignment horizontal="left"/>
    </xf>
    <xf numFmtId="0" fontId="27" fillId="4" borderId="17" xfId="0" applyFont="1" applyFill="1" applyBorder="1" applyAlignment="1">
      <alignment horizontal="left"/>
    </xf>
    <xf numFmtId="0" fontId="27" fillId="4" borderId="28" xfId="0" applyFont="1" applyFill="1" applyBorder="1" applyAlignment="1">
      <alignment horizontal="left"/>
    </xf>
    <xf numFmtId="0" fontId="27" fillId="4" borderId="51" xfId="0" applyFont="1" applyFill="1" applyBorder="1" applyAlignment="1">
      <alignment horizontal="left"/>
    </xf>
    <xf numFmtId="0" fontId="27" fillId="4" borderId="26" xfId="0" applyFont="1" applyFill="1" applyBorder="1" applyAlignment="1">
      <alignment horizontal="left"/>
    </xf>
    <xf numFmtId="0" fontId="27" fillId="4" borderId="35" xfId="0" applyFont="1" applyFill="1" applyBorder="1" applyAlignment="1">
      <alignment horizontal="left"/>
    </xf>
    <xf numFmtId="0" fontId="9" fillId="6" borderId="5" xfId="0" applyFont="1" applyFill="1" applyBorder="1" applyAlignment="1">
      <alignment horizontal="center"/>
    </xf>
    <xf numFmtId="0" fontId="9" fillId="6" borderId="6" xfId="0" applyFont="1" applyFill="1" applyBorder="1" applyAlignment="1">
      <alignment horizontal="center"/>
    </xf>
    <xf numFmtId="0" fontId="9" fillId="6" borderId="7" xfId="0" applyFont="1" applyFill="1" applyBorder="1" applyAlignment="1">
      <alignment horizontal="center"/>
    </xf>
    <xf numFmtId="14" fontId="5" fillId="2" borderId="0" xfId="0" applyNumberFormat="1" applyFont="1" applyFill="1" applyBorder="1" applyAlignment="1">
      <alignment horizontal="center"/>
    </xf>
    <xf numFmtId="0" fontId="22" fillId="3" borderId="2" xfId="0" applyFont="1" applyFill="1" applyBorder="1" applyAlignment="1">
      <alignment horizontal="center"/>
    </xf>
    <xf numFmtId="0" fontId="22" fillId="3" borderId="3" xfId="0" applyFont="1" applyFill="1" applyBorder="1" applyAlignment="1">
      <alignment horizontal="center"/>
    </xf>
    <xf numFmtId="0" fontId="22" fillId="3" borderId="4" xfId="0" applyFont="1" applyFill="1" applyBorder="1" applyAlignment="1">
      <alignment horizontal="center"/>
    </xf>
    <xf numFmtId="0" fontId="20" fillId="3" borderId="39" xfId="0" applyFont="1" applyFill="1" applyBorder="1" applyAlignment="1">
      <alignment horizontal="left" wrapText="1"/>
    </xf>
    <xf numFmtId="0" fontId="20" fillId="0" borderId="39" xfId="0" applyFont="1" applyBorder="1" applyAlignment="1">
      <alignment horizontal="left" wrapText="1"/>
    </xf>
    <xf numFmtId="0" fontId="20" fillId="0" borderId="40" xfId="0" applyFont="1" applyBorder="1" applyAlignment="1">
      <alignment horizontal="left" wrapText="1"/>
    </xf>
    <xf numFmtId="0" fontId="5" fillId="0" borderId="3" xfId="0" applyFont="1" applyBorder="1" applyAlignment="1">
      <alignment horizontal="right"/>
    </xf>
    <xf numFmtId="0" fontId="27" fillId="4" borderId="64" xfId="0" applyFont="1" applyFill="1" applyBorder="1" applyAlignment="1">
      <alignment horizontal="left"/>
    </xf>
    <xf numFmtId="0" fontId="27" fillId="4" borderId="37" xfId="0" applyFont="1" applyFill="1" applyBorder="1" applyAlignment="1">
      <alignment horizontal="left"/>
    </xf>
    <xf numFmtId="0" fontId="27" fillId="4" borderId="42" xfId="0" applyFont="1" applyFill="1" applyBorder="1" applyAlignment="1">
      <alignment horizontal="left"/>
    </xf>
    <xf numFmtId="0" fontId="5" fillId="2" borderId="1" xfId="0" applyFont="1" applyFill="1" applyBorder="1" applyAlignment="1">
      <alignment horizontal="center" wrapText="1"/>
    </xf>
    <xf numFmtId="0" fontId="9" fillId="6" borderId="21" xfId="0" applyFont="1" applyFill="1" applyBorder="1" applyAlignment="1">
      <alignment horizontal="center"/>
    </xf>
    <xf numFmtId="0" fontId="9" fillId="6" borderId="22" xfId="0" applyFont="1" applyFill="1" applyBorder="1" applyAlignment="1">
      <alignment horizontal="center"/>
    </xf>
    <xf numFmtId="0" fontId="5" fillId="0" borderId="65" xfId="0" applyFont="1" applyBorder="1" applyAlignment="1">
      <alignment horizontal="right"/>
    </xf>
    <xf numFmtId="0" fontId="5" fillId="2" borderId="1" xfId="0" applyFont="1" applyFill="1" applyBorder="1" applyAlignment="1">
      <alignment horizontal="center"/>
    </xf>
    <xf numFmtId="0" fontId="5" fillId="2" borderId="3" xfId="0" applyFont="1" applyFill="1" applyBorder="1" applyAlignment="1">
      <alignment horizontal="center"/>
    </xf>
    <xf numFmtId="0" fontId="9" fillId="0" borderId="3" xfId="0" applyFont="1" applyBorder="1" applyAlignment="1">
      <alignment horizontal="right"/>
    </xf>
    <xf numFmtId="0" fontId="9" fillId="4" borderId="44" xfId="0" applyFont="1" applyFill="1" applyBorder="1" applyAlignment="1">
      <alignment horizontal="right" vertical="center"/>
    </xf>
    <xf numFmtId="0" fontId="20" fillId="3" borderId="18" xfId="0" applyFont="1" applyFill="1" applyBorder="1" applyAlignment="1">
      <alignment horizontal="left" wrapText="1"/>
    </xf>
    <xf numFmtId="0" fontId="20" fillId="3" borderId="30" xfId="0" applyFont="1" applyFill="1" applyBorder="1" applyAlignment="1">
      <alignment horizontal="left" wrapText="1"/>
    </xf>
    <xf numFmtId="0" fontId="9" fillId="4" borderId="5" xfId="0" applyFont="1" applyFill="1" applyBorder="1" applyAlignment="1">
      <alignment horizontal="center"/>
    </xf>
    <xf numFmtId="0" fontId="9" fillId="4" borderId="6" xfId="0" applyFont="1" applyFill="1" applyBorder="1" applyAlignment="1">
      <alignment horizontal="center"/>
    </xf>
    <xf numFmtId="0" fontId="9" fillId="4" borderId="7" xfId="0" applyFont="1" applyFill="1" applyBorder="1" applyAlignment="1">
      <alignment horizontal="center"/>
    </xf>
    <xf numFmtId="0" fontId="52" fillId="4" borderId="5" xfId="0" applyFont="1" applyFill="1" applyBorder="1" applyAlignment="1">
      <alignment horizontal="center"/>
    </xf>
    <xf numFmtId="0" fontId="52" fillId="4" borderId="6" xfId="0" applyFont="1" applyFill="1" applyBorder="1" applyAlignment="1">
      <alignment horizontal="center"/>
    </xf>
    <xf numFmtId="0" fontId="9" fillId="0" borderId="3" xfId="0" applyFont="1" applyBorder="1" applyAlignment="1">
      <alignment horizontal="center"/>
    </xf>
    <xf numFmtId="0" fontId="22" fillId="3" borderId="2" xfId="0" applyFont="1" applyFill="1" applyBorder="1" applyAlignment="1">
      <alignment horizontal="right" vertical="center"/>
    </xf>
    <xf numFmtId="0" fontId="22" fillId="3" borderId="3" xfId="0" applyFont="1" applyFill="1" applyBorder="1" applyAlignment="1">
      <alignment horizontal="right" vertical="center"/>
    </xf>
    <xf numFmtId="0" fontId="22" fillId="3" borderId="4" xfId="0" applyFont="1" applyFill="1" applyBorder="1" applyAlignment="1">
      <alignment horizontal="right" vertical="center"/>
    </xf>
    <xf numFmtId="0" fontId="52" fillId="4" borderId="2" xfId="0" applyFont="1" applyFill="1" applyBorder="1" applyAlignment="1">
      <alignment horizontal="center" wrapText="1"/>
    </xf>
    <xf numFmtId="0" fontId="52" fillId="4" borderId="3" xfId="0" applyFont="1" applyFill="1" applyBorder="1" applyAlignment="1">
      <alignment horizontal="center" wrapText="1"/>
    </xf>
    <xf numFmtId="0" fontId="52" fillId="4" borderId="4" xfId="0" applyFont="1" applyFill="1" applyBorder="1" applyAlignment="1">
      <alignment horizontal="center" wrapText="1"/>
    </xf>
    <xf numFmtId="0" fontId="9" fillId="0" borderId="1" xfId="0" applyFont="1" applyBorder="1" applyAlignment="1">
      <alignment horizontal="center"/>
    </xf>
    <xf numFmtId="14" fontId="5" fillId="2" borderId="1" xfId="0" applyNumberFormat="1" applyFont="1" applyFill="1" applyBorder="1" applyAlignment="1">
      <alignment horizontal="center"/>
    </xf>
    <xf numFmtId="0" fontId="9" fillId="7" borderId="1" xfId="0" applyFont="1" applyFill="1" applyBorder="1" applyAlignment="1">
      <alignment horizontal="center"/>
    </xf>
    <xf numFmtId="0" fontId="21" fillId="0" borderId="0" xfId="0" applyFont="1" applyFill="1" applyBorder="1" applyAlignment="1">
      <alignment horizontal="center" wrapText="1"/>
    </xf>
    <xf numFmtId="0" fontId="9" fillId="7" borderId="3" xfId="0" applyFont="1" applyFill="1" applyBorder="1" applyAlignment="1">
      <alignment horizontal="center"/>
    </xf>
    <xf numFmtId="0" fontId="56" fillId="3" borderId="2" xfId="0" applyFont="1" applyFill="1" applyBorder="1" applyAlignment="1">
      <alignment horizontal="center" wrapText="1"/>
    </xf>
    <xf numFmtId="0" fontId="56" fillId="3" borderId="3" xfId="0" applyFont="1" applyFill="1" applyBorder="1" applyAlignment="1">
      <alignment horizontal="center" wrapText="1"/>
    </xf>
    <xf numFmtId="0" fontId="56" fillId="3" borderId="4" xfId="0" applyFont="1" applyFill="1" applyBorder="1" applyAlignment="1">
      <alignment horizontal="center" wrapText="1"/>
    </xf>
    <xf numFmtId="14" fontId="5" fillId="2" borderId="3" xfId="0" applyNumberFormat="1" applyFont="1" applyFill="1" applyBorder="1" applyAlignment="1">
      <alignment horizontal="center"/>
    </xf>
    <xf numFmtId="0" fontId="20" fillId="3" borderId="68" xfId="0" applyFont="1" applyFill="1" applyBorder="1" applyAlignment="1">
      <alignment horizontal="center" wrapText="1"/>
    </xf>
    <xf numFmtId="0" fontId="20" fillId="3" borderId="3" xfId="0" applyFont="1" applyFill="1" applyBorder="1" applyAlignment="1">
      <alignment horizontal="center" wrapText="1"/>
    </xf>
    <xf numFmtId="0" fontId="20" fillId="3" borderId="4" xfId="0" applyFont="1" applyFill="1" applyBorder="1" applyAlignment="1">
      <alignment horizontal="center" wrapText="1"/>
    </xf>
    <xf numFmtId="0" fontId="56" fillId="3" borderId="5" xfId="0" applyFont="1" applyFill="1" applyBorder="1" applyAlignment="1">
      <alignment horizontal="center"/>
    </xf>
    <xf numFmtId="0" fontId="56" fillId="3" borderId="6" xfId="0" applyFont="1" applyFill="1" applyBorder="1" applyAlignment="1">
      <alignment horizontal="center"/>
    </xf>
    <xf numFmtId="0" fontId="5" fillId="4" borderId="68" xfId="0" applyFont="1" applyFill="1" applyBorder="1" applyAlignment="1">
      <alignment horizontal="center" wrapText="1"/>
    </xf>
    <xf numFmtId="0" fontId="5" fillId="4" borderId="3" xfId="0" applyFont="1" applyFill="1" applyBorder="1" applyAlignment="1">
      <alignment horizontal="center" wrapText="1"/>
    </xf>
    <xf numFmtId="0" fontId="5" fillId="4" borderId="4" xfId="0" applyFont="1" applyFill="1" applyBorder="1" applyAlignment="1">
      <alignment horizontal="center" wrapText="1"/>
    </xf>
    <xf numFmtId="0" fontId="20" fillId="3" borderId="38" xfId="0" applyFont="1" applyFill="1" applyBorder="1" applyAlignment="1">
      <alignment horizontal="left" wrapText="1"/>
    </xf>
    <xf numFmtId="0" fontId="20" fillId="3" borderId="17" xfId="0" applyFont="1" applyFill="1" applyBorder="1" applyAlignment="1">
      <alignment horizontal="left" wrapText="1"/>
    </xf>
    <xf numFmtId="0" fontId="20" fillId="0" borderId="17" xfId="0" applyFont="1" applyBorder="1" applyAlignment="1">
      <alignment horizontal="left" wrapText="1"/>
    </xf>
    <xf numFmtId="0" fontId="20" fillId="0" borderId="28" xfId="0" applyFont="1" applyBorder="1" applyAlignment="1">
      <alignment horizontal="left" wrapText="1"/>
    </xf>
    <xf numFmtId="0" fontId="9" fillId="4" borderId="2" xfId="0" applyFont="1" applyFill="1" applyBorder="1" applyAlignment="1">
      <alignment horizontal="right" vertical="center"/>
    </xf>
    <xf numFmtId="0" fontId="9" fillId="4" borderId="3" xfId="0" applyFont="1" applyFill="1" applyBorder="1" applyAlignment="1">
      <alignment horizontal="right" vertical="center"/>
    </xf>
    <xf numFmtId="0" fontId="9" fillId="4" borderId="4" xfId="0" applyFont="1" applyFill="1" applyBorder="1" applyAlignment="1">
      <alignment horizontal="right" vertical="center"/>
    </xf>
    <xf numFmtId="0" fontId="20" fillId="3" borderId="26" xfId="0" applyFont="1" applyFill="1" applyBorder="1" applyAlignment="1">
      <alignment horizontal="left" wrapText="1"/>
    </xf>
    <xf numFmtId="0" fontId="20" fillId="0" borderId="26" xfId="0" applyFont="1" applyBorder="1" applyAlignment="1">
      <alignment horizontal="left" wrapText="1"/>
    </xf>
    <xf numFmtId="0" fontId="20" fillId="0" borderId="35" xfId="0" applyFont="1" applyBorder="1" applyAlignment="1">
      <alignment horizontal="left" wrapText="1"/>
    </xf>
    <xf numFmtId="0" fontId="20" fillId="3" borderId="37" xfId="0" applyFont="1" applyFill="1" applyBorder="1" applyAlignment="1">
      <alignment horizontal="left" wrapText="1"/>
    </xf>
    <xf numFmtId="0" fontId="20" fillId="0" borderId="37" xfId="0" applyFont="1" applyBorder="1" applyAlignment="1">
      <alignment horizontal="left" wrapText="1"/>
    </xf>
    <xf numFmtId="0" fontId="20" fillId="0" borderId="42" xfId="0" applyFont="1" applyBorder="1" applyAlignment="1">
      <alignment horizontal="left" wrapText="1"/>
    </xf>
    <xf numFmtId="0" fontId="56" fillId="3" borderId="2" xfId="0" applyFont="1" applyFill="1" applyBorder="1" applyAlignment="1">
      <alignment horizontal="center"/>
    </xf>
    <xf numFmtId="0" fontId="56" fillId="3" borderId="3" xfId="0" applyFont="1" applyFill="1" applyBorder="1" applyAlignment="1">
      <alignment horizontal="center"/>
    </xf>
    <xf numFmtId="0" fontId="56" fillId="3" borderId="4" xfId="0" applyFont="1" applyFill="1" applyBorder="1" applyAlignment="1">
      <alignment horizontal="center"/>
    </xf>
    <xf numFmtId="0" fontId="52" fillId="4" borderId="2" xfId="0" applyFont="1" applyFill="1" applyBorder="1" applyAlignment="1">
      <alignment horizontal="center"/>
    </xf>
    <xf numFmtId="0" fontId="52" fillId="4" borderId="3" xfId="0" applyFont="1" applyFill="1" applyBorder="1" applyAlignment="1">
      <alignment horizontal="center"/>
    </xf>
    <xf numFmtId="0" fontId="52" fillId="4" borderId="4" xfId="0" applyFont="1" applyFill="1" applyBorder="1" applyAlignment="1">
      <alignment horizontal="center"/>
    </xf>
    <xf numFmtId="0" fontId="19" fillId="3" borderId="51" xfId="0" applyFont="1" applyFill="1" applyBorder="1" applyAlignment="1">
      <alignment horizontal="left"/>
    </xf>
    <xf numFmtId="0" fontId="19" fillId="3" borderId="35" xfId="0" applyFont="1" applyFill="1" applyBorder="1" applyAlignment="1">
      <alignment horizontal="left"/>
    </xf>
    <xf numFmtId="0" fontId="19" fillId="3" borderId="56" xfId="0" applyFont="1" applyFill="1" applyBorder="1" applyAlignment="1">
      <alignment horizontal="left"/>
    </xf>
    <xf numFmtId="0" fontId="19" fillId="3" borderId="28" xfId="0" applyFont="1" applyFill="1" applyBorder="1" applyAlignment="1">
      <alignment horizontal="left"/>
    </xf>
    <xf numFmtId="0" fontId="32" fillId="0" borderId="1" xfId="0" applyFont="1" applyBorder="1" applyAlignment="1">
      <alignment horizontal="right"/>
    </xf>
    <xf numFmtId="0" fontId="30" fillId="4" borderId="51" xfId="0" applyFont="1" applyFill="1" applyBorder="1" applyAlignment="1">
      <alignment horizontal="left"/>
    </xf>
    <xf numFmtId="0" fontId="30" fillId="4" borderId="30" xfId="0" applyFont="1" applyFill="1" applyBorder="1" applyAlignment="1">
      <alignment horizontal="left"/>
    </xf>
    <xf numFmtId="0" fontId="0" fillId="6" borderId="2" xfId="0" applyFill="1" applyBorder="1" applyAlignment="1">
      <alignment horizontal="right"/>
    </xf>
    <xf numFmtId="0" fontId="0" fillId="6" borderId="3" xfId="0" applyFill="1" applyBorder="1" applyAlignment="1">
      <alignment horizontal="right"/>
    </xf>
    <xf numFmtId="0" fontId="0" fillId="6" borderId="4" xfId="0" applyFill="1" applyBorder="1" applyAlignment="1">
      <alignment horizontal="right"/>
    </xf>
    <xf numFmtId="0" fontId="28" fillId="4" borderId="44" xfId="0" applyFont="1" applyFill="1" applyBorder="1" applyAlignment="1">
      <alignment horizontal="left"/>
    </xf>
    <xf numFmtId="0" fontId="30" fillId="4" borderId="56" xfId="0" applyFont="1" applyFill="1" applyBorder="1" applyAlignment="1">
      <alignment horizontal="left"/>
    </xf>
    <xf numFmtId="0" fontId="30" fillId="4" borderId="18" xfId="0" applyFont="1" applyFill="1" applyBorder="1" applyAlignment="1">
      <alignment horizontal="left"/>
    </xf>
    <xf numFmtId="0" fontId="19" fillId="3" borderId="64" xfId="0" applyFont="1" applyFill="1" applyBorder="1" applyAlignment="1">
      <alignment horizontal="left"/>
    </xf>
    <xf numFmtId="0" fontId="19" fillId="3" borderId="42" xfId="0" applyFont="1" applyFill="1" applyBorder="1" applyAlignment="1">
      <alignment horizontal="left"/>
    </xf>
    <xf numFmtId="0" fontId="30" fillId="4" borderId="61" xfId="0" applyFont="1" applyFill="1" applyBorder="1" applyAlignment="1">
      <alignment horizontal="left"/>
    </xf>
    <xf numFmtId="0" fontId="30" fillId="4" borderId="62" xfId="0" applyFont="1" applyFill="1" applyBorder="1" applyAlignment="1">
      <alignment horizontal="left"/>
    </xf>
    <xf numFmtId="0" fontId="28" fillId="0" borderId="1" xfId="0" applyFont="1" applyBorder="1" applyAlignment="1">
      <alignment horizontal="center"/>
    </xf>
    <xf numFmtId="0" fontId="30" fillId="6" borderId="44" xfId="0" applyFont="1" applyFill="1" applyBorder="1" applyAlignment="1">
      <alignment horizontal="right"/>
    </xf>
    <xf numFmtId="0" fontId="0" fillId="2" borderId="1" xfId="0" applyFill="1" applyBorder="1" applyAlignment="1">
      <alignment horizontal="center"/>
    </xf>
    <xf numFmtId="0" fontId="31" fillId="3" borderId="2" xfId="0" applyFont="1" applyFill="1" applyBorder="1" applyAlignment="1">
      <alignment horizontal="left"/>
    </xf>
    <xf numFmtId="0" fontId="31" fillId="3" borderId="4" xfId="0" applyFont="1" applyFill="1" applyBorder="1" applyAlignment="1">
      <alignment horizontal="left"/>
    </xf>
    <xf numFmtId="0" fontId="30" fillId="6" borderId="2" xfId="0" applyFont="1" applyFill="1" applyBorder="1" applyAlignment="1">
      <alignment horizontal="right"/>
    </xf>
    <xf numFmtId="0" fontId="30" fillId="6" borderId="3" xfId="0" applyFont="1" applyFill="1" applyBorder="1" applyAlignment="1">
      <alignment horizontal="right"/>
    </xf>
    <xf numFmtId="0" fontId="30" fillId="6" borderId="4" xfId="0" applyFont="1" applyFill="1" applyBorder="1" applyAlignment="1">
      <alignment horizontal="right"/>
    </xf>
    <xf numFmtId="0" fontId="19" fillId="3" borderId="26" xfId="0" applyFont="1" applyFill="1" applyBorder="1" applyAlignment="1">
      <alignment horizontal="left"/>
    </xf>
    <xf numFmtId="0" fontId="19" fillId="3" borderId="37" xfId="0" applyFont="1" applyFill="1" applyBorder="1" applyAlignment="1">
      <alignment horizontal="left"/>
    </xf>
    <xf numFmtId="0" fontId="30" fillId="4" borderId="26" xfId="0" applyFont="1" applyFill="1" applyBorder="1" applyAlignment="1">
      <alignment horizontal="left"/>
    </xf>
    <xf numFmtId="0" fontId="30" fillId="4" borderId="35" xfId="0" applyFont="1" applyFill="1" applyBorder="1" applyAlignment="1">
      <alignment horizontal="left"/>
    </xf>
    <xf numFmtId="0" fontId="30" fillId="4" borderId="17" xfId="0" applyFont="1" applyFill="1" applyBorder="1" applyAlignment="1">
      <alignment horizontal="left"/>
    </xf>
    <xf numFmtId="0" fontId="30" fillId="4" borderId="28" xfId="0" applyFont="1" applyFill="1" applyBorder="1" applyAlignment="1">
      <alignment horizontal="left"/>
    </xf>
    <xf numFmtId="0" fontId="19" fillId="3" borderId="17" xfId="0" applyFont="1" applyFill="1" applyBorder="1" applyAlignment="1">
      <alignment horizontal="left"/>
    </xf>
    <xf numFmtId="0" fontId="30" fillId="4" borderId="37" xfId="0" applyFont="1" applyFill="1" applyBorder="1" applyAlignment="1">
      <alignment horizontal="left"/>
    </xf>
    <xf numFmtId="0" fontId="30" fillId="4" borderId="42" xfId="0" applyFont="1" applyFill="1" applyBorder="1" applyAlignment="1">
      <alignment horizontal="left"/>
    </xf>
    <xf numFmtId="0" fontId="28" fillId="4" borderId="5" xfId="0" applyFont="1" applyFill="1" applyBorder="1" applyAlignment="1">
      <alignment horizontal="left"/>
    </xf>
    <xf numFmtId="0" fontId="28" fillId="4" borderId="7" xfId="0" applyFont="1" applyFill="1" applyBorder="1" applyAlignment="1">
      <alignment horizontal="left"/>
    </xf>
    <xf numFmtId="0" fontId="28" fillId="6" borderId="2" xfId="0" applyFont="1" applyFill="1" applyBorder="1" applyAlignment="1">
      <alignment horizontal="right"/>
    </xf>
    <xf numFmtId="0" fontId="28" fillId="6" borderId="3" xfId="0" applyFont="1" applyFill="1" applyBorder="1" applyAlignment="1">
      <alignment horizontal="right"/>
    </xf>
    <xf numFmtId="0" fontId="28" fillId="6" borderId="4" xfId="0" applyFont="1" applyFill="1" applyBorder="1" applyAlignment="1">
      <alignment horizontal="right"/>
    </xf>
    <xf numFmtId="16" fontId="67" fillId="0" borderId="0" xfId="0" applyNumberFormat="1" applyFont="1" applyBorder="1" applyAlignment="1">
      <alignment horizontal="center" vertical="center"/>
    </xf>
    <xf numFmtId="14" fontId="52" fillId="2" borderId="1" xfId="0" quotePrefix="1" applyNumberFormat="1" applyFont="1" applyFill="1" applyBorder="1" applyAlignment="1">
      <alignment horizontal="left" wrapText="1"/>
    </xf>
    <xf numFmtId="14" fontId="52" fillId="2" borderId="1" xfId="0" applyNumberFormat="1" applyFont="1" applyFill="1" applyBorder="1" applyAlignment="1">
      <alignment horizontal="left" wrapText="1"/>
    </xf>
    <xf numFmtId="14" fontId="5" fillId="2" borderId="1" xfId="0" quotePrefix="1" applyNumberFormat="1" applyFont="1" applyFill="1" applyBorder="1" applyAlignment="1">
      <alignment wrapText="1"/>
    </xf>
    <xf numFmtId="0" fontId="5" fillId="2" borderId="1" xfId="0" applyFont="1" applyFill="1" applyBorder="1" applyAlignment="1">
      <alignment wrapText="1"/>
    </xf>
    <xf numFmtId="0" fontId="28" fillId="0" borderId="50" xfId="0" applyFont="1" applyBorder="1" applyAlignment="1">
      <alignment horizontal="left" vertical="center" wrapText="1"/>
    </xf>
    <xf numFmtId="0" fontId="28" fillId="0" borderId="75" xfId="0" applyFont="1" applyBorder="1" applyAlignment="1">
      <alignment horizontal="left" vertical="center" wrapText="1"/>
    </xf>
    <xf numFmtId="0" fontId="9" fillId="0" borderId="2" xfId="0" applyFont="1" applyBorder="1" applyAlignment="1">
      <alignment horizontal="center"/>
    </xf>
    <xf numFmtId="0" fontId="9" fillId="0" borderId="4" xfId="0" applyFont="1" applyBorder="1" applyAlignment="1">
      <alignment horizont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54" fillId="4" borderId="84" xfId="37" applyFont="1" applyFill="1" applyBorder="1" applyAlignment="1">
      <alignment horizontal="center" vertical="center" shrinkToFit="1"/>
    </xf>
    <xf numFmtId="0" fontId="54" fillId="4" borderId="85" xfId="37" applyFont="1" applyFill="1" applyBorder="1" applyAlignment="1">
      <alignment horizontal="center" vertical="center" shrinkToFit="1"/>
    </xf>
    <xf numFmtId="0" fontId="55" fillId="0" borderId="30" xfId="37" applyFont="1" applyFill="1" applyBorder="1" applyAlignment="1">
      <alignment horizontal="center" vertical="center"/>
    </xf>
    <xf numFmtId="0" fontId="55" fillId="0" borderId="31" xfId="37" applyFont="1" applyFill="1" applyBorder="1" applyAlignment="1">
      <alignment horizontal="center" vertical="center"/>
    </xf>
    <xf numFmtId="0" fontId="55" fillId="0" borderId="51" xfId="37" applyFont="1" applyFill="1" applyBorder="1" applyAlignment="1">
      <alignment horizontal="center" vertical="center"/>
    </xf>
    <xf numFmtId="0" fontId="55" fillId="0" borderId="2" xfId="37" applyFont="1" applyFill="1" applyBorder="1" applyAlignment="1">
      <alignment horizontal="center" vertical="center"/>
    </xf>
    <xf numFmtId="0" fontId="55" fillId="0" borderId="3" xfId="37" applyFont="1" applyFill="1" applyBorder="1" applyAlignment="1">
      <alignment horizontal="center" vertical="center"/>
    </xf>
    <xf numFmtId="0" fontId="55" fillId="0" borderId="4" xfId="37" applyFont="1" applyFill="1" applyBorder="1" applyAlignment="1">
      <alignment horizontal="center" vertical="center"/>
    </xf>
    <xf numFmtId="0" fontId="52" fillId="0" borderId="86" xfId="37" applyFont="1" applyFill="1" applyBorder="1" applyAlignment="1">
      <alignment horizontal="center" vertical="center"/>
    </xf>
    <xf numFmtId="0" fontId="52" fillId="0" borderId="87" xfId="37" applyFont="1" applyFill="1" applyBorder="1" applyAlignment="1">
      <alignment horizontal="center" vertical="center"/>
    </xf>
    <xf numFmtId="0" fontId="12" fillId="8" borderId="84" xfId="37" applyFont="1" applyFill="1" applyBorder="1" applyAlignment="1">
      <alignment horizontal="center" vertical="center" shrinkToFit="1"/>
    </xf>
    <xf numFmtId="0" fontId="12" fillId="8" borderId="85" xfId="37" applyFont="1" applyFill="1" applyBorder="1" applyAlignment="1">
      <alignment horizontal="center" vertical="center" shrinkToFit="1"/>
    </xf>
    <xf numFmtId="0" fontId="60" fillId="0" borderId="0" xfId="37" applyFont="1" applyFill="1" applyAlignment="1">
      <alignment horizontal="left" vertical="center" shrinkToFit="1"/>
    </xf>
    <xf numFmtId="0" fontId="55" fillId="0" borderId="0" xfId="37" applyFont="1" applyFill="1" applyAlignment="1">
      <alignment horizontal="left" vertical="center" shrinkToFit="1"/>
    </xf>
    <xf numFmtId="0" fontId="55" fillId="0" borderId="0" xfId="37" applyNumberFormat="1" applyFont="1" applyFill="1" applyAlignment="1">
      <alignment horizontal="left" vertical="center" shrinkToFit="1"/>
    </xf>
    <xf numFmtId="0" fontId="55" fillId="0" borderId="31" xfId="37" applyFont="1" applyFill="1" applyBorder="1" applyAlignment="1">
      <alignment vertical="center"/>
    </xf>
    <xf numFmtId="0" fontId="55" fillId="0" borderId="51" xfId="37" applyFont="1" applyFill="1" applyBorder="1" applyAlignment="1">
      <alignment vertical="center"/>
    </xf>
    <xf numFmtId="174" fontId="55" fillId="0" borderId="77" xfId="37" applyNumberFormat="1" applyFont="1" applyFill="1" applyBorder="1" applyAlignment="1">
      <alignment horizontal="left" vertical="center"/>
    </xf>
    <xf numFmtId="174" fontId="55" fillId="0" borderId="78" xfId="37" applyNumberFormat="1" applyFont="1" applyFill="1" applyBorder="1" applyAlignment="1">
      <alignment horizontal="left" vertical="center"/>
    </xf>
    <xf numFmtId="15" fontId="9" fillId="0" borderId="1" xfId="0" applyNumberFormat="1" applyFont="1" applyBorder="1" applyAlignment="1">
      <alignment horizontal="left"/>
    </xf>
    <xf numFmtId="0" fontId="0" fillId="0" borderId="62" xfId="0" applyBorder="1" applyAlignment="1">
      <alignment horizontal="center"/>
    </xf>
    <xf numFmtId="0" fontId="0" fillId="0" borderId="63" xfId="0" applyBorder="1" applyAlignment="1">
      <alignment horizontal="center"/>
    </xf>
    <xf numFmtId="0" fontId="0" fillId="0" borderId="61" xfId="0" applyBorder="1" applyAlignment="1">
      <alignment horizontal="center"/>
    </xf>
  </cellXfs>
  <cellStyles count="44">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rmal" xfId="0" builtinId="0"/>
    <cellStyle name="Normal 2" xfId="37"/>
    <cellStyle name="Note" xfId="38"/>
    <cellStyle name="Output" xfId="39"/>
    <cellStyle name="Percent" xfId="40" builtinId="5"/>
    <cellStyle name="Title" xfId="41"/>
    <cellStyle name="Total" xfId="42"/>
    <cellStyle name="Warning Text" xfId="43"/>
  </cellStyles>
  <dxfs count="0"/>
  <tableStyles count="0" defaultTableStyle="TableStyleMedium9"/>
</styleSheet>
</file>

<file path=xl/_rels/workbook.xml.rels><?xml version="1.0" encoding="UTF-8" standalone="yes"?>
<Relationships xmlns="http://schemas.openxmlformats.org/package/2006/relationships"><Relationship Id="rId19" Type="http://schemas.openxmlformats.org/officeDocument/2006/relationships/styles" Target="styles.xml"/><Relationship Id="rId20" Type="http://schemas.openxmlformats.org/officeDocument/2006/relationships/sharedStrings" Target="sharedStrings.xml"/><Relationship Id="rId21" Type="http://schemas.openxmlformats.org/officeDocument/2006/relationships/calcChain" Target="calcChain.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1" enableFormatConditionsCalculation="0">
    <pageSetUpPr fitToPage="1"/>
  </sheetPr>
  <dimension ref="A1:AB57"/>
  <sheetViews>
    <sheetView tabSelected="1" zoomScaleNormal="75" zoomScaleSheetLayoutView="70" zoomScalePageLayoutView="75" workbookViewId="0">
      <pane xSplit="5" ySplit="4" topLeftCell="F5" activePane="bottomRight" state="frozen"/>
      <selection pane="topRight" activeCell="F1" sqref="F1"/>
      <selection pane="bottomLeft" activeCell="A5" sqref="A5"/>
      <selection pane="bottomRight" sqref="A1:W44"/>
    </sheetView>
  </sheetViews>
  <sheetFormatPr baseColWidth="10" defaultColWidth="8.83203125" defaultRowHeight="12"/>
  <cols>
    <col min="1" max="1" width="8.1640625" customWidth="1"/>
    <col min="2" max="2" width="8.83203125" customWidth="1"/>
    <col min="3" max="5" width="6.83203125" customWidth="1"/>
    <col min="6" max="6" width="6" customWidth="1"/>
    <col min="7" max="7" width="6.6640625" customWidth="1"/>
    <col min="8" max="8" width="6.33203125" bestFit="1" customWidth="1"/>
    <col min="9" max="9" width="7.5" customWidth="1"/>
    <col min="10" max="11" width="6" customWidth="1"/>
    <col min="12" max="12" width="7" customWidth="1"/>
    <col min="13" max="13" width="6.83203125" customWidth="1"/>
    <col min="14" max="14" width="8.6640625" customWidth="1"/>
    <col min="15" max="15" width="8.6640625" hidden="1" customWidth="1"/>
    <col min="16" max="17" width="8.6640625" customWidth="1"/>
    <col min="18" max="18" width="5.83203125" customWidth="1"/>
    <col min="19" max="19" width="6.33203125" customWidth="1"/>
    <col min="20" max="20" width="8.33203125" customWidth="1"/>
    <col min="21" max="21" width="6.6640625" customWidth="1"/>
    <col min="22" max="22" width="7.5" customWidth="1"/>
    <col min="23" max="23" width="8.6640625" customWidth="1"/>
    <col min="24" max="24" width="9.83203125" customWidth="1"/>
    <col min="25" max="25" width="9.5" customWidth="1"/>
    <col min="26" max="26" width="11.6640625" hidden="1" customWidth="1"/>
    <col min="27" max="27" width="14.83203125" hidden="1" customWidth="1"/>
    <col min="28" max="28" width="25.5" hidden="1" customWidth="1"/>
    <col min="29" max="29" width="11.5" customWidth="1"/>
  </cols>
  <sheetData>
    <row r="1" spans="1:28">
      <c r="A1" s="205" t="s">
        <v>76</v>
      </c>
    </row>
    <row r="2" spans="1:28" ht="19.5" customHeight="1" thickBot="1">
      <c r="B2" s="14" t="s">
        <v>203</v>
      </c>
      <c r="C2" s="623" t="s">
        <v>16</v>
      </c>
      <c r="D2" s="624"/>
      <c r="E2" s="624"/>
      <c r="F2" s="624"/>
      <c r="G2" s="624"/>
      <c r="H2" s="624"/>
      <c r="I2" s="624"/>
      <c r="J2" s="624"/>
      <c r="K2" s="206" t="s">
        <v>135</v>
      </c>
      <c r="L2" s="627">
        <v>39935</v>
      </c>
      <c r="M2" s="627"/>
    </row>
    <row r="3" spans="1:28" ht="18.75" customHeight="1" thickBot="1">
      <c r="A3" s="7" t="s">
        <v>131</v>
      </c>
      <c r="B3" s="8"/>
      <c r="C3" s="8"/>
      <c r="D3" s="8"/>
      <c r="E3" s="9"/>
      <c r="F3" s="7" t="s">
        <v>121</v>
      </c>
      <c r="G3" s="8"/>
      <c r="H3" s="8"/>
      <c r="I3" s="8"/>
      <c r="J3" s="33" t="s">
        <v>122</v>
      </c>
      <c r="K3" s="34"/>
      <c r="L3" s="34"/>
      <c r="M3" s="34"/>
      <c r="N3" s="35"/>
      <c r="O3" s="8"/>
      <c r="P3" s="7" t="s">
        <v>141</v>
      </c>
      <c r="Q3" s="8"/>
      <c r="R3" s="8"/>
      <c r="S3" s="8"/>
      <c r="T3" s="8"/>
      <c r="U3" s="9"/>
      <c r="V3" s="39" t="s">
        <v>123</v>
      </c>
      <c r="W3" s="38"/>
      <c r="X3" s="20"/>
    </row>
    <row r="4" spans="1:28" s="1" customFormat="1" ht="36.75" customHeight="1" thickBot="1">
      <c r="A4" s="629" t="s">
        <v>159</v>
      </c>
      <c r="B4" s="630"/>
      <c r="C4" s="630"/>
      <c r="D4" s="630"/>
      <c r="E4" s="631"/>
      <c r="F4" s="4" t="s">
        <v>134</v>
      </c>
      <c r="G4" s="5" t="s">
        <v>132</v>
      </c>
      <c r="H4" s="5" t="s">
        <v>133</v>
      </c>
      <c r="I4" s="6" t="s">
        <v>124</v>
      </c>
      <c r="J4" s="24" t="s">
        <v>125</v>
      </c>
      <c r="K4" s="25" t="s">
        <v>126</v>
      </c>
      <c r="L4" s="25" t="s">
        <v>127</v>
      </c>
      <c r="M4" s="37" t="s">
        <v>128</v>
      </c>
      <c r="N4" s="66" t="s">
        <v>119</v>
      </c>
      <c r="O4" s="17" t="s">
        <v>155</v>
      </c>
      <c r="P4" s="4" t="s">
        <v>205</v>
      </c>
      <c r="Q4" s="5" t="s">
        <v>204</v>
      </c>
      <c r="R4" s="40" t="s">
        <v>206</v>
      </c>
      <c r="S4" s="40" t="s">
        <v>207</v>
      </c>
      <c r="T4" s="40" t="s">
        <v>208</v>
      </c>
      <c r="U4" s="69" t="s">
        <v>120</v>
      </c>
      <c r="V4" s="24" t="s">
        <v>138</v>
      </c>
      <c r="W4" s="36" t="s">
        <v>139</v>
      </c>
      <c r="X4" s="21"/>
      <c r="Z4" s="86" t="s">
        <v>189</v>
      </c>
      <c r="AA4" s="87" t="s">
        <v>190</v>
      </c>
      <c r="AB4" s="88" t="s">
        <v>191</v>
      </c>
    </row>
    <row r="5" spans="1:28" s="2" customFormat="1" ht="15.75" customHeight="1">
      <c r="A5" s="351">
        <v>1</v>
      </c>
      <c r="B5" s="424" t="s">
        <v>113</v>
      </c>
      <c r="C5" s="550" t="s">
        <v>160</v>
      </c>
      <c r="D5" s="551"/>
      <c r="E5" s="552"/>
      <c r="F5" s="52">
        <f ca="1">SUM('Period 1'!EF5)+('Period 2'!EF5)</f>
        <v>0</v>
      </c>
      <c r="G5" s="53">
        <f ca="1">SUM('Period 1'!EG5)+('Period 2'!EG5)</f>
        <v>0</v>
      </c>
      <c r="H5" s="53">
        <f ca="1">SUM('Period 1'!EH5)+('Period 2'!EH5)</f>
        <v>20</v>
      </c>
      <c r="I5" s="54">
        <f ca="1">IF(B19=0,"",(SUM(F5:H5))/B19)</f>
        <v>0.5</v>
      </c>
      <c r="J5" s="52">
        <f ca="1">SUM('Period 1'!EK5)+('Period 2'!EK5)</f>
        <v>0</v>
      </c>
      <c r="K5" s="55" t="str">
        <f ca="1">IF(F5=0,"",J5/F5)</f>
        <v/>
      </c>
      <c r="L5" s="53">
        <f ca="1">SUM('Period 1'!EM5)+('Period 2'!EM5)</f>
        <v>0</v>
      </c>
      <c r="M5" s="92" t="str">
        <f ca="1">IF(F5=0,"",L5/F5)</f>
        <v/>
      </c>
      <c r="N5" s="56" t="str">
        <f ca="1">IF(F5=0,"",(('Period 1'!EO5)+('Period 2'!EO5))/F5)</f>
        <v/>
      </c>
      <c r="O5" s="70">
        <f ca="1">G5+H5</f>
        <v>20</v>
      </c>
      <c r="P5" s="52">
        <f ca="1">SUM('Period 1'!EP5)+('Period 2'!EP5)</f>
        <v>14</v>
      </c>
      <c r="Q5" s="53">
        <f ca="1">SUM('Period 1'!EQ5)+('Period 2'!EQ5)</f>
        <v>98</v>
      </c>
      <c r="R5" s="73">
        <f>IF(OR(O5=0,Z5=0),"0.00",(P5/O5)-(AA5/Z5))</f>
        <v>-0.15000000000000002</v>
      </c>
      <c r="S5" s="73">
        <f>IF(OR(O5=0,Z5=0),"0.00",(Q5/O5)-(AB5/Z5))</f>
        <v>0.85000000000000053</v>
      </c>
      <c r="T5" s="73">
        <f>R5-S5</f>
        <v>-1.0000000000000004</v>
      </c>
      <c r="U5" s="74">
        <f>IF(O5=0,"0.00",(P5-Q5)/O5)</f>
        <v>-4.2</v>
      </c>
      <c r="V5" s="245">
        <f ca="1">('Penalties P.1'!R4)+('Penalties P.2'!S4)</f>
        <v>15</v>
      </c>
      <c r="W5" s="246">
        <f ca="1">('Penalties P.1'!AG4)+('Penalties P.2'!AH4)</f>
        <v>0</v>
      </c>
      <c r="Z5" s="77">
        <f>B19-(SUM(F5:H5))</f>
        <v>20</v>
      </c>
      <c r="AA5" s="78">
        <f>L19-(P5+L5)</f>
        <v>17</v>
      </c>
      <c r="AB5" s="79">
        <f>L39-Q5</f>
        <v>81</v>
      </c>
    </row>
    <row r="6" spans="1:28" s="2" customFormat="1" ht="15.75" customHeight="1">
      <c r="A6" s="352">
        <v>2</v>
      </c>
      <c r="B6" s="265" t="s">
        <v>158</v>
      </c>
      <c r="C6" s="553" t="s">
        <v>161</v>
      </c>
      <c r="D6" s="554"/>
      <c r="E6" s="555"/>
      <c r="F6" s="52">
        <f ca="1">SUM('Period 1'!EF6)+('Period 2'!EF6)</f>
        <v>13</v>
      </c>
      <c r="G6" s="53">
        <f ca="1">SUM('Period 1'!EG6)+('Period 2'!EG6)</f>
        <v>3</v>
      </c>
      <c r="H6" s="53">
        <f ca="1">SUM('Period 1'!EH6)+('Period 2'!EH6)</f>
        <v>5</v>
      </c>
      <c r="I6" s="54">
        <f ca="1">IF(B19=0,"",(SUM(F6:H6))/B19)</f>
        <v>0.52500000000000002</v>
      </c>
      <c r="J6" s="52">
        <f ca="1">SUM('Period 1'!EK6)+('Period 2'!EK6)</f>
        <v>3</v>
      </c>
      <c r="K6" s="55">
        <f t="shared" ref="K6:K18" si="0">IF(F6=0,"",J6/F6)</f>
        <v>0.23076923076923078</v>
      </c>
      <c r="L6" s="53">
        <f ca="1">SUM('Period 1'!EM6)+('Period 2'!EM6)</f>
        <v>8</v>
      </c>
      <c r="M6" s="92">
        <f t="shared" ref="M6:M18" si="1">IF(F6=0,"",L6/F6)</f>
        <v>0.61538461538461542</v>
      </c>
      <c r="N6" s="56">
        <f ca="1">IF(F6=0,"",(('Period 1'!EO6)+('Period 2'!EO6))/F6)</f>
        <v>-2.6153846153846154</v>
      </c>
      <c r="O6" s="71">
        <f t="shared" ref="O6:O18" si="2">G6+H6</f>
        <v>8</v>
      </c>
      <c r="P6" s="52">
        <f ca="1">SUM('Period 1'!EP6)+('Period 2'!EP6)</f>
        <v>4</v>
      </c>
      <c r="Q6" s="53">
        <f ca="1">SUM('Period 1'!EQ6)+('Period 2'!EQ6)</f>
        <v>39</v>
      </c>
      <c r="R6" s="73">
        <f t="shared" ref="R6:R18" si="3">IF(OR(O6=0,Z6=0),"0.00",(P6/O6)-(AA6/Z6))</f>
        <v>-0.5</v>
      </c>
      <c r="S6" s="73">
        <f t="shared" ref="S6:S18" si="4">IF(OR(O6=0,Z6=0),"0.00",(Q6/O6)-(AB6/Z6))</f>
        <v>-2.4934210526315788</v>
      </c>
      <c r="T6" s="73">
        <f t="shared" ref="T6:T18" si="5">R6-S6</f>
        <v>1.9934210526315788</v>
      </c>
      <c r="U6" s="74">
        <f t="shared" ref="U6:U18" si="6">IF(O6=0,"0.00",(P6-Q6)/O6)</f>
        <v>-4.375</v>
      </c>
      <c r="V6" s="247">
        <f ca="1">('Penalties P.1'!R5)+('Penalties P.2'!S5)</f>
        <v>10</v>
      </c>
      <c r="W6" s="248">
        <f ca="1">('Penalties P.1'!AG5)+('Penalties P.2'!AH5)</f>
        <v>1</v>
      </c>
      <c r="Z6" s="80">
        <f>B19-(SUM(F6:H6))</f>
        <v>19</v>
      </c>
      <c r="AA6" s="81">
        <f>L19-(P6+L6)</f>
        <v>19</v>
      </c>
      <c r="AB6" s="82">
        <f>L39-Q6</f>
        <v>140</v>
      </c>
    </row>
    <row r="7" spans="1:28" s="2" customFormat="1" ht="15.75" customHeight="1">
      <c r="A7" s="352">
        <v>3</v>
      </c>
      <c r="B7" s="265" t="s">
        <v>12</v>
      </c>
      <c r="C7" s="553" t="s">
        <v>13</v>
      </c>
      <c r="D7" s="554"/>
      <c r="E7" s="555"/>
      <c r="F7" s="52">
        <f ca="1">SUM('Period 1'!EF7)+('Period 2'!EF7)</f>
        <v>0</v>
      </c>
      <c r="G7" s="53">
        <f ca="1">SUM('Period 1'!EG7)+('Period 2'!EG7)</f>
        <v>0</v>
      </c>
      <c r="H7" s="53">
        <f ca="1">SUM('Period 1'!EH7)+('Period 2'!EH7)</f>
        <v>9</v>
      </c>
      <c r="I7" s="54">
        <f ca="1">IF(B19=0,"",(SUM(F7:H7))/B19)</f>
        <v>0.22500000000000001</v>
      </c>
      <c r="J7" s="52">
        <f ca="1">SUM('Period 1'!EK7)+('Period 2'!EK7)</f>
        <v>0</v>
      </c>
      <c r="K7" s="55" t="str">
        <f t="shared" si="0"/>
        <v/>
      </c>
      <c r="L7" s="53">
        <f ca="1">SUM('Period 1'!EM7)+('Period 2'!EM7)</f>
        <v>0</v>
      </c>
      <c r="M7" s="92" t="str">
        <f t="shared" si="1"/>
        <v/>
      </c>
      <c r="N7" s="56" t="str">
        <f ca="1">IF(F7=0,"",(('Period 1'!EO7)+('Period 2'!EO7))/F7)</f>
        <v/>
      </c>
      <c r="O7" s="71">
        <f t="shared" si="2"/>
        <v>9</v>
      </c>
      <c r="P7" s="52">
        <f ca="1">SUM('Period 1'!EP7)+('Period 2'!EP7)</f>
        <v>10</v>
      </c>
      <c r="Q7" s="53">
        <f ca="1">SUM('Period 1'!EQ7)+('Period 2'!EQ7)</f>
        <v>35</v>
      </c>
      <c r="R7" s="73">
        <f t="shared" si="3"/>
        <v>0.43369175627240153</v>
      </c>
      <c r="S7" s="73">
        <f t="shared" si="4"/>
        <v>-0.75627240143369212</v>
      </c>
      <c r="T7" s="73">
        <f t="shared" si="5"/>
        <v>1.1899641577060938</v>
      </c>
      <c r="U7" s="74">
        <f t="shared" si="6"/>
        <v>-2.7777777777777777</v>
      </c>
      <c r="V7" s="247">
        <f ca="1">('Penalties P.1'!R6)+('Penalties P.2'!S6)</f>
        <v>1</v>
      </c>
      <c r="W7" s="248">
        <f ca="1">('Penalties P.1'!AG6)+('Penalties P.2'!AH6)</f>
        <v>0</v>
      </c>
      <c r="Z7" s="80">
        <f>B19-(SUM(F7:H7))</f>
        <v>31</v>
      </c>
      <c r="AA7" s="81">
        <f>L19-(P7+L7)</f>
        <v>21</v>
      </c>
      <c r="AB7" s="82">
        <f>L39-Q7</f>
        <v>144</v>
      </c>
    </row>
    <row r="8" spans="1:28" s="2" customFormat="1" ht="15.75" customHeight="1">
      <c r="A8" s="352">
        <v>4</v>
      </c>
      <c r="B8" s="265" t="s">
        <v>184</v>
      </c>
      <c r="C8" s="553" t="s">
        <v>0</v>
      </c>
      <c r="D8" s="554"/>
      <c r="E8" s="555"/>
      <c r="F8" s="52">
        <f ca="1">SUM('Period 1'!EF8)+('Period 2'!EF8)</f>
        <v>8</v>
      </c>
      <c r="G8" s="53">
        <f ca="1">SUM('Period 1'!EG8)+('Period 2'!EG8)</f>
        <v>6</v>
      </c>
      <c r="H8" s="53">
        <f ca="1">SUM('Period 1'!EH8)+('Period 2'!EH8)</f>
        <v>8</v>
      </c>
      <c r="I8" s="54">
        <f ca="1">IF(B19=0,"",(SUM(F8:H8))/B19)</f>
        <v>0.55000000000000004</v>
      </c>
      <c r="J8" s="52">
        <f ca="1">SUM('Period 1'!EK8)+('Period 2'!EK8)</f>
        <v>2</v>
      </c>
      <c r="K8" s="55">
        <f t="shared" si="0"/>
        <v>0.25</v>
      </c>
      <c r="L8" s="53">
        <f ca="1">SUM('Period 1'!EM8)+('Period 2'!EM8)</f>
        <v>4</v>
      </c>
      <c r="M8" s="92">
        <f t="shared" si="1"/>
        <v>0.5</v>
      </c>
      <c r="N8" s="56">
        <f ca="1">IF(F8=0,"",(('Period 1'!EO8)+('Period 2'!EO8))/F8)</f>
        <v>-5.875</v>
      </c>
      <c r="O8" s="71">
        <f t="shared" si="2"/>
        <v>14</v>
      </c>
      <c r="P8" s="52">
        <f ca="1">SUM('Period 1'!EP8)+('Period 2'!EP8)</f>
        <v>13</v>
      </c>
      <c r="Q8" s="53">
        <f ca="1">SUM('Period 1'!EQ8)+('Period 2'!EQ8)</f>
        <v>54</v>
      </c>
      <c r="R8" s="73">
        <f t="shared" si="3"/>
        <v>0.15079365079365081</v>
      </c>
      <c r="S8" s="73">
        <f t="shared" si="4"/>
        <v>-3.0873015873015874</v>
      </c>
      <c r="T8" s="73">
        <f t="shared" si="5"/>
        <v>3.2380952380952381</v>
      </c>
      <c r="U8" s="74">
        <f t="shared" si="6"/>
        <v>-2.9285714285714284</v>
      </c>
      <c r="V8" s="247">
        <f ca="1">('Penalties P.1'!R7)+('Penalties P.2'!S7)</f>
        <v>10</v>
      </c>
      <c r="W8" s="248">
        <f ca="1">('Penalties P.1'!AG7)+('Penalties P.2'!AH7)</f>
        <v>0</v>
      </c>
      <c r="Z8" s="80">
        <f>B19-(SUM(F8:H8))</f>
        <v>18</v>
      </c>
      <c r="AA8" s="81">
        <f>L19-(P8+L8)</f>
        <v>14</v>
      </c>
      <c r="AB8" s="82">
        <f>L39-Q8</f>
        <v>125</v>
      </c>
    </row>
    <row r="9" spans="1:28" s="2" customFormat="1" ht="15.75" customHeight="1">
      <c r="A9" s="352">
        <v>5</v>
      </c>
      <c r="B9" s="265">
        <v>17</v>
      </c>
      <c r="C9" s="553" t="s">
        <v>162</v>
      </c>
      <c r="D9" s="554"/>
      <c r="E9" s="555"/>
      <c r="F9" s="52">
        <f ca="1">SUM('Period 1'!EF9)+('Period 2'!EF9)</f>
        <v>11</v>
      </c>
      <c r="G9" s="53">
        <f ca="1">SUM('Period 1'!EG9)+('Period 2'!EG9)</f>
        <v>4</v>
      </c>
      <c r="H9" s="53">
        <f ca="1">SUM('Period 1'!EH9)+('Period 2'!EH9)</f>
        <v>5</v>
      </c>
      <c r="I9" s="54">
        <f ca="1">IF(B19=0,"",(SUM(F9:H9))/B19)</f>
        <v>0.5</v>
      </c>
      <c r="J9" s="52">
        <f ca="1">SUM('Period 1'!EK9)+('Period 2'!EK9)</f>
        <v>4</v>
      </c>
      <c r="K9" s="55">
        <f t="shared" si="0"/>
        <v>0.36363636363636365</v>
      </c>
      <c r="L9" s="53">
        <f ca="1">SUM('Period 1'!EM9)+('Period 2'!EM9)</f>
        <v>12</v>
      </c>
      <c r="M9" s="92">
        <f t="shared" si="1"/>
        <v>1.0909090909090908</v>
      </c>
      <c r="N9" s="56">
        <f ca="1">IF(F9=0,"",(('Period 1'!EO9)+('Period 2'!EO9))/F9)</f>
        <v>-3.9090909090909092</v>
      </c>
      <c r="O9" s="71">
        <f t="shared" si="2"/>
        <v>9</v>
      </c>
      <c r="P9" s="52">
        <f ca="1">SUM('Period 1'!EP9)+('Period 2'!EP9)</f>
        <v>16</v>
      </c>
      <c r="Q9" s="53">
        <f ca="1">SUM('Period 1'!EQ9)+('Period 2'!EQ9)</f>
        <v>47</v>
      </c>
      <c r="R9" s="73">
        <f t="shared" si="3"/>
        <v>1.6277777777777778</v>
      </c>
      <c r="S9" s="73">
        <f t="shared" si="4"/>
        <v>-1.3777777777777773</v>
      </c>
      <c r="T9" s="73">
        <f t="shared" si="5"/>
        <v>3.0055555555555551</v>
      </c>
      <c r="U9" s="74">
        <f t="shared" si="6"/>
        <v>-3.4444444444444446</v>
      </c>
      <c r="V9" s="247">
        <f ca="1">('Penalties P.1'!R8)+('Penalties P.2'!S8)</f>
        <v>8</v>
      </c>
      <c r="W9" s="248">
        <f ca="1">('Penalties P.1'!AG8)+('Penalties P.2'!AH8)</f>
        <v>2</v>
      </c>
      <c r="Z9" s="80">
        <f>B19-(SUM(F9:H9))</f>
        <v>20</v>
      </c>
      <c r="AA9" s="81">
        <f>L19-(P9+L9)</f>
        <v>3</v>
      </c>
      <c r="AB9" s="82">
        <f>L39-Q9</f>
        <v>132</v>
      </c>
    </row>
    <row r="10" spans="1:28" s="2" customFormat="1" ht="15.75" customHeight="1">
      <c r="A10" s="352">
        <v>6</v>
      </c>
      <c r="B10" s="265" t="s">
        <v>9</v>
      </c>
      <c r="C10" s="553" t="s">
        <v>10</v>
      </c>
      <c r="D10" s="554"/>
      <c r="E10" s="555"/>
      <c r="F10" s="52">
        <f ca="1">SUM('Period 1'!EF10)+('Period 2'!EF10)</f>
        <v>0</v>
      </c>
      <c r="G10" s="53">
        <f ca="1">SUM('Period 1'!EG10)+('Period 2'!EG10)</f>
        <v>1</v>
      </c>
      <c r="H10" s="53">
        <f ca="1">SUM('Period 1'!EH10)+('Period 2'!EH10)</f>
        <v>6</v>
      </c>
      <c r="I10" s="54">
        <f ca="1">IF(B19=0,"",(SUM(F10:H10))/B19)</f>
        <v>0.17499999999999999</v>
      </c>
      <c r="J10" s="52">
        <f ca="1">SUM('Period 1'!EK10)+('Period 2'!EK10)</f>
        <v>0</v>
      </c>
      <c r="K10" s="55" t="str">
        <f t="shared" si="0"/>
        <v/>
      </c>
      <c r="L10" s="53">
        <f ca="1">SUM('Period 1'!EM10)+('Period 2'!EM10)</f>
        <v>0</v>
      </c>
      <c r="M10" s="92" t="str">
        <f t="shared" si="1"/>
        <v/>
      </c>
      <c r="N10" s="56" t="str">
        <f ca="1">IF(F10=0,"",(('Period 1'!EO10)+('Period 2'!EO10))/F10)</f>
        <v/>
      </c>
      <c r="O10" s="71">
        <f t="shared" si="2"/>
        <v>7</v>
      </c>
      <c r="P10" s="52">
        <f ca="1">SUM('Period 1'!EP10)+('Period 2'!EP10)</f>
        <v>4</v>
      </c>
      <c r="Q10" s="53">
        <f ca="1">SUM('Period 1'!EQ10)+('Period 2'!EQ10)</f>
        <v>20</v>
      </c>
      <c r="R10" s="73">
        <f t="shared" si="3"/>
        <v>-0.24675324675324684</v>
      </c>
      <c r="S10" s="73">
        <f t="shared" si="4"/>
        <v>-1.9610389610389611</v>
      </c>
      <c r="T10" s="73">
        <f t="shared" si="5"/>
        <v>1.7142857142857144</v>
      </c>
      <c r="U10" s="74">
        <f t="shared" si="6"/>
        <v>-2.2857142857142856</v>
      </c>
      <c r="V10" s="247">
        <f ca="1">('Penalties P.1'!R9)+('Penalties P.2'!S9)</f>
        <v>0</v>
      </c>
      <c r="W10" s="248">
        <f ca="1">('Penalties P.1'!AG9)+('Penalties P.2'!AH9)</f>
        <v>1</v>
      </c>
      <c r="Z10" s="80">
        <f>B19-(SUM(F10:H10))</f>
        <v>33</v>
      </c>
      <c r="AA10" s="81">
        <f>L19-(P10+L10)</f>
        <v>27</v>
      </c>
      <c r="AB10" s="82">
        <f>L39-Q10</f>
        <v>159</v>
      </c>
    </row>
    <row r="11" spans="1:28" s="2" customFormat="1" ht="15.75" customHeight="1">
      <c r="A11" s="352">
        <v>7</v>
      </c>
      <c r="B11" s="265" t="s">
        <v>1</v>
      </c>
      <c r="C11" s="553" t="s">
        <v>2</v>
      </c>
      <c r="D11" s="554"/>
      <c r="E11" s="555"/>
      <c r="F11" s="52">
        <f ca="1">SUM('Period 1'!EF11)+('Period 2'!EF11)</f>
        <v>0</v>
      </c>
      <c r="G11" s="53">
        <f ca="1">SUM('Period 1'!EG11)+('Period 2'!EG11)</f>
        <v>0</v>
      </c>
      <c r="H11" s="53">
        <f ca="1">SUM('Period 1'!EH11)+('Period 2'!EH11)</f>
        <v>15</v>
      </c>
      <c r="I11" s="54">
        <f ca="1">IF(B19=0,"",(SUM(F11:H11))/B19)</f>
        <v>0.375</v>
      </c>
      <c r="J11" s="52">
        <f ca="1">SUM('Period 1'!EK11)+('Period 2'!EK11)</f>
        <v>0</v>
      </c>
      <c r="K11" s="55" t="str">
        <f t="shared" si="0"/>
        <v/>
      </c>
      <c r="L11" s="53">
        <f ca="1">SUM('Period 1'!EM11)+('Period 2'!EM11)</f>
        <v>0</v>
      </c>
      <c r="M11" s="92" t="str">
        <f t="shared" si="1"/>
        <v/>
      </c>
      <c r="N11" s="56" t="str">
        <f ca="1">IF(F11=0,"",(('Period 1'!EO11)+('Period 2'!EO11))/F11)</f>
        <v/>
      </c>
      <c r="O11" s="71">
        <f t="shared" si="2"/>
        <v>15</v>
      </c>
      <c r="P11" s="52">
        <f ca="1">SUM('Period 1'!EP11)+('Period 2'!EP11)</f>
        <v>7</v>
      </c>
      <c r="Q11" s="53">
        <f ca="1">SUM('Period 1'!EQ11)+('Period 2'!EQ11)</f>
        <v>55</v>
      </c>
      <c r="R11" s="73">
        <f t="shared" si="3"/>
        <v>-0.49333333333333329</v>
      </c>
      <c r="S11" s="73">
        <f t="shared" si="4"/>
        <v>-1.2933333333333334</v>
      </c>
      <c r="T11" s="73">
        <f t="shared" si="5"/>
        <v>0.80000000000000016</v>
      </c>
      <c r="U11" s="74">
        <f t="shared" si="6"/>
        <v>-3.2</v>
      </c>
      <c r="V11" s="247">
        <f ca="1">('Penalties P.1'!R10)+('Penalties P.2'!S10)</f>
        <v>5</v>
      </c>
      <c r="W11" s="248">
        <f ca="1">('Penalties P.1'!AG10)+('Penalties P.2'!AH10)</f>
        <v>1</v>
      </c>
      <c r="Z11" s="80">
        <f>B19-(SUM(F11:H11))</f>
        <v>25</v>
      </c>
      <c r="AA11" s="81">
        <f>L19-(P11+L11)</f>
        <v>24</v>
      </c>
      <c r="AB11" s="82">
        <f>L39-Q11</f>
        <v>124</v>
      </c>
    </row>
    <row r="12" spans="1:28" s="2" customFormat="1" ht="15.75" customHeight="1">
      <c r="A12" s="352">
        <v>8</v>
      </c>
      <c r="B12" s="265" t="s">
        <v>14</v>
      </c>
      <c r="C12" s="553" t="s">
        <v>15</v>
      </c>
      <c r="D12" s="554"/>
      <c r="E12" s="555"/>
      <c r="F12" s="52">
        <f ca="1">SUM('Period 1'!EF12)+('Period 2'!EF12)</f>
        <v>0</v>
      </c>
      <c r="G12" s="53">
        <f ca="1">SUM('Period 1'!EG12)+('Period 2'!EG12)</f>
        <v>0</v>
      </c>
      <c r="H12" s="53">
        <f ca="1">SUM('Period 1'!EH12)+('Period 2'!EH12)</f>
        <v>13</v>
      </c>
      <c r="I12" s="54">
        <f ca="1">IF(B19=0,"",(SUM(F12:H12))/B19)</f>
        <v>0.32500000000000001</v>
      </c>
      <c r="J12" s="52">
        <f ca="1">SUM('Period 1'!EK12)+('Period 2'!EK12)</f>
        <v>0</v>
      </c>
      <c r="K12" s="55" t="str">
        <f t="shared" si="0"/>
        <v/>
      </c>
      <c r="L12" s="53">
        <f ca="1">SUM('Period 1'!EM12)+('Period 2'!EM12)</f>
        <v>0</v>
      </c>
      <c r="M12" s="92" t="str">
        <f t="shared" si="1"/>
        <v/>
      </c>
      <c r="N12" s="56" t="str">
        <f ca="1">IF(F12=0,"",(('Period 1'!EO12)+('Period 2'!EO12))/F12)</f>
        <v/>
      </c>
      <c r="O12" s="71">
        <f t="shared" si="2"/>
        <v>13</v>
      </c>
      <c r="P12" s="52">
        <f ca="1">SUM('Period 1'!EP12)+('Period 2'!EP12)</f>
        <v>10</v>
      </c>
      <c r="Q12" s="53">
        <f ca="1">SUM('Period 1'!EQ12)+('Period 2'!EQ12)</f>
        <v>73</v>
      </c>
      <c r="R12" s="73">
        <f t="shared" si="3"/>
        <v>-8.5470085470085166E-3</v>
      </c>
      <c r="S12" s="73">
        <f t="shared" si="4"/>
        <v>1.6894586894586889</v>
      </c>
      <c r="T12" s="73">
        <f t="shared" si="5"/>
        <v>-1.6980056980056975</v>
      </c>
      <c r="U12" s="74">
        <f t="shared" si="6"/>
        <v>-4.8461538461538458</v>
      </c>
      <c r="V12" s="247">
        <f ca="1">('Penalties P.1'!R11)+('Penalties P.2'!S11)</f>
        <v>8</v>
      </c>
      <c r="W12" s="248">
        <f ca="1">('Penalties P.1'!AG11)+('Penalties P.2'!AH11)</f>
        <v>1</v>
      </c>
      <c r="Z12" s="80">
        <f>B19-(SUM(F12:H12))</f>
        <v>27</v>
      </c>
      <c r="AA12" s="81">
        <f>L19-(P12+L12)</f>
        <v>21</v>
      </c>
      <c r="AB12" s="82">
        <f>L39-Q12</f>
        <v>106</v>
      </c>
    </row>
    <row r="13" spans="1:28" s="2" customFormat="1" ht="15.75" customHeight="1">
      <c r="A13" s="352">
        <v>9</v>
      </c>
      <c r="B13" s="266">
        <v>36</v>
      </c>
      <c r="C13" s="553" t="s">
        <v>163</v>
      </c>
      <c r="D13" s="554"/>
      <c r="E13" s="555"/>
      <c r="F13" s="52">
        <f ca="1">SUM('Period 1'!EF13)+('Period 2'!EF13)</f>
        <v>8</v>
      </c>
      <c r="G13" s="53">
        <f ca="1">SUM('Period 1'!EG13)+('Period 2'!EG13)</f>
        <v>5</v>
      </c>
      <c r="H13" s="53">
        <f ca="1">SUM('Period 1'!EH13)+('Period 2'!EH13)</f>
        <v>7</v>
      </c>
      <c r="I13" s="54">
        <f ca="1">IF(B19=0,"",(SUM(F13:H13))/B19)</f>
        <v>0.5</v>
      </c>
      <c r="J13" s="52">
        <f ca="1">SUM('Period 1'!EK13)+('Period 2'!EK13)</f>
        <v>3</v>
      </c>
      <c r="K13" s="55">
        <f t="shared" si="0"/>
        <v>0.375</v>
      </c>
      <c r="L13" s="53">
        <f ca="1">SUM('Period 1'!EM13)+('Period 2'!EM13)</f>
        <v>7</v>
      </c>
      <c r="M13" s="92">
        <f t="shared" si="1"/>
        <v>0.875</v>
      </c>
      <c r="N13" s="56">
        <f ca="1">IF(F13=0,"",(('Period 1'!EO13)+('Period 2'!EO13))/F13)</f>
        <v>-3</v>
      </c>
      <c r="O13" s="71">
        <f t="shared" si="2"/>
        <v>12</v>
      </c>
      <c r="P13" s="52">
        <f ca="1">SUM('Period 1'!EP13)+('Period 2'!EP13)</f>
        <v>9</v>
      </c>
      <c r="Q13" s="53">
        <f ca="1">SUM('Period 1'!EQ13)+('Period 2'!EQ13)</f>
        <v>59</v>
      </c>
      <c r="R13" s="73">
        <f t="shared" si="3"/>
        <v>0</v>
      </c>
      <c r="S13" s="73">
        <f t="shared" si="4"/>
        <v>-1.083333333333333</v>
      </c>
      <c r="T13" s="73">
        <f t="shared" si="5"/>
        <v>1.083333333333333</v>
      </c>
      <c r="U13" s="74">
        <f t="shared" si="6"/>
        <v>-4.166666666666667</v>
      </c>
      <c r="V13" s="247">
        <f ca="1">('Penalties P.1'!R12)+('Penalties P.2'!S12)</f>
        <v>6</v>
      </c>
      <c r="W13" s="248">
        <f ca="1">('Penalties P.1'!AG12)+('Penalties P.2'!AH12)</f>
        <v>3</v>
      </c>
      <c r="X13" s="22"/>
      <c r="Z13" s="80">
        <f>B19-(SUM(F13:H13))</f>
        <v>20</v>
      </c>
      <c r="AA13" s="81">
        <f>L19-(P13+L13)</f>
        <v>15</v>
      </c>
      <c r="AB13" s="82">
        <f>L39-Q13</f>
        <v>120</v>
      </c>
    </row>
    <row r="14" spans="1:28" s="2" customFormat="1" ht="15.75" customHeight="1">
      <c r="A14" s="352">
        <v>10</v>
      </c>
      <c r="B14" s="265" t="s">
        <v>17</v>
      </c>
      <c r="C14" s="553" t="s">
        <v>18</v>
      </c>
      <c r="D14" s="554"/>
      <c r="E14" s="555"/>
      <c r="F14" s="52">
        <f ca="1">SUM('Period 1'!EF14)+('Period 2'!EF14)</f>
        <v>0</v>
      </c>
      <c r="G14" s="53">
        <f ca="1">SUM('Period 1'!EG14)+('Period 2'!EG14)</f>
        <v>0</v>
      </c>
      <c r="H14" s="53">
        <f ca="1">SUM('Period 1'!EH14)+('Period 2'!EH14)</f>
        <v>7</v>
      </c>
      <c r="I14" s="54">
        <f ca="1">IF(B19=0,"",(SUM(F14:H14))/B19)</f>
        <v>0.17499999999999999</v>
      </c>
      <c r="J14" s="52">
        <f ca="1">SUM('Period 1'!EK14)+('Period 2'!EK14)</f>
        <v>0</v>
      </c>
      <c r="K14" s="55" t="str">
        <f t="shared" si="0"/>
        <v/>
      </c>
      <c r="L14" s="53">
        <f ca="1">SUM('Period 1'!EM14)+('Period 2'!EM14)</f>
        <v>0</v>
      </c>
      <c r="M14" s="92" t="str">
        <f t="shared" si="1"/>
        <v/>
      </c>
      <c r="N14" s="56" t="str">
        <f ca="1">IF(F14=0,"",(('Period 1'!EO14)+('Period 2'!EO14))/F14)</f>
        <v/>
      </c>
      <c r="O14" s="71">
        <f t="shared" si="2"/>
        <v>7</v>
      </c>
      <c r="P14" s="52">
        <f ca="1">SUM('Period 1'!EP14)+('Period 2'!EP14)</f>
        <v>3</v>
      </c>
      <c r="Q14" s="53">
        <f ca="1">SUM('Period 1'!EQ14)+('Period 2'!EQ14)</f>
        <v>49</v>
      </c>
      <c r="R14" s="73">
        <f t="shared" si="3"/>
        <v>-0.41991341991341996</v>
      </c>
      <c r="S14" s="73">
        <f t="shared" si="4"/>
        <v>3.0606060606060606</v>
      </c>
      <c r="T14" s="73">
        <f t="shared" si="5"/>
        <v>-3.4805194805194803</v>
      </c>
      <c r="U14" s="74">
        <f t="shared" si="6"/>
        <v>-6.5714285714285712</v>
      </c>
      <c r="V14" s="247">
        <f ca="1">('Penalties P.1'!R13)+('Penalties P.2'!S13)</f>
        <v>0</v>
      </c>
      <c r="W14" s="248">
        <f ca="1">('Penalties P.1'!AG13)+('Penalties P.2'!AH13)</f>
        <v>1</v>
      </c>
      <c r="X14" s="22"/>
      <c r="Z14" s="80">
        <f>B19-(SUM(F14:H14))</f>
        <v>33</v>
      </c>
      <c r="AA14" s="81">
        <f>L19-(P14+L14)</f>
        <v>28</v>
      </c>
      <c r="AB14" s="82">
        <f>L39-Q14</f>
        <v>130</v>
      </c>
    </row>
    <row r="15" spans="1:28" s="2" customFormat="1" ht="15.75" customHeight="1">
      <c r="A15" s="352">
        <v>11</v>
      </c>
      <c r="B15" s="265">
        <v>69</v>
      </c>
      <c r="C15" s="553" t="s">
        <v>164</v>
      </c>
      <c r="D15" s="554"/>
      <c r="E15" s="555"/>
      <c r="F15" s="52">
        <f ca="1">SUM('Period 1'!EF15)+('Period 2'!EF15)</f>
        <v>0</v>
      </c>
      <c r="G15" s="53">
        <f ca="1">SUM('Period 1'!EG15)+('Period 2'!EG15)</f>
        <v>21</v>
      </c>
      <c r="H15" s="53">
        <f ca="1">SUM('Period 1'!EH15)+('Period 2'!EH15)</f>
        <v>4</v>
      </c>
      <c r="I15" s="54">
        <f ca="1">IF(B19=0,"",(SUM(F15:H15))/B19)</f>
        <v>0.625</v>
      </c>
      <c r="J15" s="52">
        <f ca="1">SUM('Period 1'!EK15)+('Period 2'!EK15)</f>
        <v>0</v>
      </c>
      <c r="K15" s="55" t="str">
        <f t="shared" si="0"/>
        <v/>
      </c>
      <c r="L15" s="53">
        <f ca="1">SUM('Period 1'!EM15)+('Period 2'!EM15)</f>
        <v>0</v>
      </c>
      <c r="M15" s="92" t="str">
        <f t="shared" si="1"/>
        <v/>
      </c>
      <c r="N15" s="56" t="str">
        <f ca="1">IF(F15=0,"",(('Period 1'!EO15)+('Period 2'!EO15))/F15)</f>
        <v/>
      </c>
      <c r="O15" s="71">
        <f t="shared" si="2"/>
        <v>25</v>
      </c>
      <c r="P15" s="52">
        <f ca="1">SUM('Period 1'!EP15)+('Period 2'!EP15)</f>
        <v>14</v>
      </c>
      <c r="Q15" s="53">
        <f ca="1">SUM('Period 1'!EQ15)+('Period 2'!EQ15)</f>
        <v>91</v>
      </c>
      <c r="R15" s="73">
        <f t="shared" si="3"/>
        <v>-0.57333333333333325</v>
      </c>
      <c r="S15" s="73">
        <f t="shared" si="4"/>
        <v>-2.2266666666666661</v>
      </c>
      <c r="T15" s="73">
        <f t="shared" si="5"/>
        <v>1.6533333333333329</v>
      </c>
      <c r="U15" s="74">
        <f t="shared" si="6"/>
        <v>-3.08</v>
      </c>
      <c r="V15" s="247">
        <f ca="1">('Penalties P.1'!R14)+('Penalties P.2'!S14)</f>
        <v>8</v>
      </c>
      <c r="W15" s="248">
        <f ca="1">('Penalties P.1'!AG14)+('Penalties P.2'!AH14)</f>
        <v>2</v>
      </c>
      <c r="Z15" s="80">
        <f>B19-(SUM(F15:H15))</f>
        <v>15</v>
      </c>
      <c r="AA15" s="81">
        <f>L19-(P15+L15)</f>
        <v>17</v>
      </c>
      <c r="AB15" s="82">
        <f>L39-Q15</f>
        <v>88</v>
      </c>
    </row>
    <row r="16" spans="1:28" s="2" customFormat="1" ht="15.75" customHeight="1">
      <c r="A16" s="352">
        <v>12</v>
      </c>
      <c r="B16" s="265">
        <v>77</v>
      </c>
      <c r="C16" s="553" t="s">
        <v>165</v>
      </c>
      <c r="D16" s="554"/>
      <c r="E16" s="555"/>
      <c r="F16" s="52">
        <f ca="1">SUM('Period 1'!EF16)+('Period 2'!EF16)</f>
        <v>0</v>
      </c>
      <c r="G16" s="53">
        <f ca="1">SUM('Period 1'!EG16)+('Period 2'!EG16)</f>
        <v>0</v>
      </c>
      <c r="H16" s="53">
        <f ca="1">SUM('Period 1'!EH16)+('Period 2'!EH16)</f>
        <v>21</v>
      </c>
      <c r="I16" s="54">
        <f ca="1">IF(B19=0,"",(SUM(F16:H16))/B19)</f>
        <v>0.52500000000000002</v>
      </c>
      <c r="J16" s="52">
        <f ca="1">SUM('Period 1'!EK16)+('Period 2'!EK16)</f>
        <v>0</v>
      </c>
      <c r="K16" s="55" t="str">
        <f t="shared" si="0"/>
        <v/>
      </c>
      <c r="L16" s="53">
        <f ca="1">SUM('Period 1'!EM16)+('Period 2'!EM16)</f>
        <v>0</v>
      </c>
      <c r="M16" s="92" t="str">
        <f t="shared" si="1"/>
        <v/>
      </c>
      <c r="N16" s="56" t="str">
        <f ca="1">IF(F16=0,"",(('Period 1'!EO16)+('Period 2'!EO16))/F16)</f>
        <v/>
      </c>
      <c r="O16" s="71">
        <f t="shared" si="2"/>
        <v>21</v>
      </c>
      <c r="P16" s="52">
        <f ca="1">SUM('Period 1'!EP16)+('Period 2'!EP16)</f>
        <v>20</v>
      </c>
      <c r="Q16" s="53">
        <f ca="1">SUM('Period 1'!EQ16)+('Period 2'!EQ16)</f>
        <v>96</v>
      </c>
      <c r="R16" s="73">
        <f t="shared" si="3"/>
        <v>0.37343358395989967</v>
      </c>
      <c r="S16" s="73">
        <f t="shared" si="4"/>
        <v>0.20300751879699241</v>
      </c>
      <c r="T16" s="73">
        <f t="shared" si="5"/>
        <v>0.17042606516290726</v>
      </c>
      <c r="U16" s="74">
        <f t="shared" si="6"/>
        <v>-3.6190476190476191</v>
      </c>
      <c r="V16" s="247">
        <f ca="1">('Penalties P.1'!R15)+('Penalties P.2'!S15)</f>
        <v>3</v>
      </c>
      <c r="W16" s="248">
        <f ca="1">('Penalties P.1'!AG15)+('Penalties P.2'!AH15)</f>
        <v>2</v>
      </c>
      <c r="Z16" s="80">
        <f>B19-(SUM(F16:H16))</f>
        <v>19</v>
      </c>
      <c r="AA16" s="81">
        <f>L19-(P16+L16)</f>
        <v>11</v>
      </c>
      <c r="AB16" s="82">
        <f>L39-Q16</f>
        <v>83</v>
      </c>
    </row>
    <row r="17" spans="1:28" s="2" customFormat="1" ht="15.75" customHeight="1">
      <c r="A17" s="353">
        <v>13</v>
      </c>
      <c r="B17" s="265"/>
      <c r="C17" s="553"/>
      <c r="D17" s="554"/>
      <c r="E17" s="555"/>
      <c r="F17" s="52">
        <f ca="1">SUM('Period 1'!EF17)+('Period 2'!EF17)</f>
        <v>0</v>
      </c>
      <c r="G17" s="53">
        <f ca="1">SUM('Period 1'!EG17)+('Period 2'!EG17)</f>
        <v>0</v>
      </c>
      <c r="H17" s="53">
        <f ca="1">SUM('Period 1'!EH17)+('Period 2'!EH17)</f>
        <v>0</v>
      </c>
      <c r="I17" s="54">
        <f ca="1">IF(B19=0,"",(SUM(F17:H17))/B19)</f>
        <v>0</v>
      </c>
      <c r="J17" s="52">
        <f ca="1">SUM('Period 1'!EK17)+('Period 2'!EK17)</f>
        <v>0</v>
      </c>
      <c r="K17" s="55" t="str">
        <f t="shared" si="0"/>
        <v/>
      </c>
      <c r="L17" s="53">
        <f ca="1">SUM('Period 1'!EM17)+('Period 2'!EM17)</f>
        <v>0</v>
      </c>
      <c r="M17" s="92" t="str">
        <f t="shared" si="1"/>
        <v/>
      </c>
      <c r="N17" s="56" t="str">
        <f ca="1">IF(F17=0,"",(('Period 1'!EO17)+('Period 2'!EO17))/F17)</f>
        <v/>
      </c>
      <c r="O17" s="71">
        <f t="shared" si="2"/>
        <v>0</v>
      </c>
      <c r="P17" s="52">
        <f ca="1">SUM('Period 1'!EP17)+('Period 2'!EP17)</f>
        <v>0</v>
      </c>
      <c r="Q17" s="53">
        <f ca="1">SUM('Period 1'!EQ17)+('Period 2'!EQ17)</f>
        <v>0</v>
      </c>
      <c r="R17" s="73" t="str">
        <f t="shared" si="3"/>
        <v>0.00</v>
      </c>
      <c r="S17" s="73" t="str">
        <f t="shared" si="4"/>
        <v>0.00</v>
      </c>
      <c r="T17" s="73">
        <f t="shared" si="5"/>
        <v>0</v>
      </c>
      <c r="U17" s="74" t="str">
        <f t="shared" si="6"/>
        <v>0.00</v>
      </c>
      <c r="V17" s="247">
        <f ca="1">('Penalties P.1'!R16)+('Penalties P.2'!S16)</f>
        <v>0</v>
      </c>
      <c r="W17" s="248">
        <f ca="1">('Penalties P.1'!AG16)+('Penalties P.2'!AH16)</f>
        <v>0</v>
      </c>
      <c r="Z17" s="80">
        <f>B19-(SUM(F17:H17))</f>
        <v>40</v>
      </c>
      <c r="AA17" s="81">
        <f>L19-(P17+L17)</f>
        <v>31</v>
      </c>
      <c r="AB17" s="82">
        <f>L39-Q17</f>
        <v>179</v>
      </c>
    </row>
    <row r="18" spans="1:28" s="2" customFormat="1" ht="15.75" customHeight="1" thickBot="1">
      <c r="A18" s="353">
        <v>14</v>
      </c>
      <c r="B18" s="422"/>
      <c r="C18" s="556"/>
      <c r="D18" s="557"/>
      <c r="E18" s="558"/>
      <c r="F18" s="52">
        <f ca="1">SUM('Period 1'!EF18)+('Period 2'!EF18)</f>
        <v>0</v>
      </c>
      <c r="G18" s="53">
        <f ca="1">SUM('Period 1'!EG18)+('Period 2'!EG18)</f>
        <v>0</v>
      </c>
      <c r="H18" s="53">
        <f ca="1">SUM('Period 1'!EH18)+('Period 2'!EH18)</f>
        <v>0</v>
      </c>
      <c r="I18" s="54">
        <f ca="1">IF(B19=0,"",(SUM(F18:H18))/B19)</f>
        <v>0</v>
      </c>
      <c r="J18" s="52">
        <f ca="1">SUM('Period 1'!EK18)+('Period 2'!EK18)</f>
        <v>0</v>
      </c>
      <c r="K18" s="55" t="str">
        <f t="shared" si="0"/>
        <v/>
      </c>
      <c r="L18" s="53">
        <f ca="1">SUM('Period 1'!EM18)+('Period 2'!EM18)</f>
        <v>0</v>
      </c>
      <c r="M18" s="92" t="str">
        <f t="shared" si="1"/>
        <v/>
      </c>
      <c r="N18" s="56" t="str">
        <f ca="1">IF(F18=0,"",(('Period 1'!EO18)+('Period 2'!EO18))/F18)</f>
        <v/>
      </c>
      <c r="O18" s="72">
        <f t="shared" si="2"/>
        <v>0</v>
      </c>
      <c r="P18" s="52">
        <f ca="1">SUM('Period 1'!EP18)+('Period 2'!EP18)</f>
        <v>0</v>
      </c>
      <c r="Q18" s="53">
        <f ca="1">SUM('Period 1'!EQ18)+('Period 2'!EQ18)</f>
        <v>0</v>
      </c>
      <c r="R18" s="75" t="str">
        <f t="shared" si="3"/>
        <v>0.00</v>
      </c>
      <c r="S18" s="75" t="str">
        <f t="shared" si="4"/>
        <v>0.00</v>
      </c>
      <c r="T18" s="75">
        <f t="shared" si="5"/>
        <v>0</v>
      </c>
      <c r="U18" s="76" t="str">
        <f t="shared" si="6"/>
        <v>0.00</v>
      </c>
      <c r="V18" s="61">
        <f ca="1">('Penalties P.1'!R17)+('Penalties P.2'!S17)</f>
        <v>0</v>
      </c>
      <c r="W18" s="62">
        <f ca="1">('Penalties P.1'!AG17)+('Penalties P.2'!AH17)</f>
        <v>0</v>
      </c>
      <c r="Z18" s="83">
        <f>B19-(SUM(F18:H18))</f>
        <v>40</v>
      </c>
      <c r="AA18" s="84">
        <f>L19-(P18+L18)</f>
        <v>31</v>
      </c>
      <c r="AB18" s="85">
        <f>L39-Q18</f>
        <v>179</v>
      </c>
    </row>
    <row r="19" spans="1:28" s="2" customFormat="1" ht="15.75" customHeight="1" thickBot="1">
      <c r="A19" s="270" t="s">
        <v>188</v>
      </c>
      <c r="B19" s="3">
        <f ca="1">SUM('Period 1'!B20)+('Period 2'!B20)</f>
        <v>40</v>
      </c>
      <c r="C19" s="625" t="s">
        <v>129</v>
      </c>
      <c r="D19" s="625"/>
      <c r="E19" s="626"/>
      <c r="F19" s="417">
        <f>SUM(F5:F18)</f>
        <v>40</v>
      </c>
      <c r="G19" s="417">
        <f>SUM(G5:G18)</f>
        <v>40</v>
      </c>
      <c r="H19" s="417">
        <f>SUM(H5:H18)</f>
        <v>120</v>
      </c>
      <c r="I19" s="418" t="s">
        <v>130</v>
      </c>
      <c r="J19" s="417">
        <f>SUM(J5:J18)</f>
        <v>12</v>
      </c>
      <c r="K19" s="419">
        <f>IF(B19=0,"",J19/B19)</f>
        <v>0.3</v>
      </c>
      <c r="L19" s="417">
        <f>SUM(L5:L18)</f>
        <v>31</v>
      </c>
      <c r="M19" s="420">
        <f>IF(B19=0,"",L19/B19)</f>
        <v>0.77500000000000002</v>
      </c>
      <c r="N19" s="420"/>
      <c r="O19" s="417"/>
      <c r="P19" s="421"/>
      <c r="Q19" s="421"/>
      <c r="R19" s="420"/>
      <c r="S19" s="420"/>
      <c r="T19" s="420"/>
      <c r="U19" s="420"/>
      <c r="V19" s="417">
        <f>SUM(V5:V18)</f>
        <v>74</v>
      </c>
      <c r="W19" s="417">
        <f>SUM(W5:W18)</f>
        <v>14</v>
      </c>
      <c r="X19" s="19"/>
    </row>
    <row r="20" spans="1:28" s="2" customFormat="1" ht="15.75" hidden="1" customHeight="1">
      <c r="A20" s="19"/>
      <c r="B20" s="19"/>
      <c r="C20" s="19"/>
      <c r="D20" s="19"/>
      <c r="E20" s="19"/>
      <c r="F20" s="19"/>
      <c r="G20" s="19"/>
      <c r="H20" s="19"/>
      <c r="I20" s="29"/>
      <c r="J20" s="19"/>
      <c r="K20" s="19"/>
      <c r="L20" s="19"/>
      <c r="M20" s="19"/>
      <c r="N20" s="41"/>
      <c r="O20" s="19"/>
      <c r="R20" s="43"/>
      <c r="S20" s="44"/>
      <c r="T20" s="45"/>
      <c r="U20" s="41"/>
      <c r="V20" s="19"/>
      <c r="W20" s="19"/>
      <c r="X20" s="19"/>
    </row>
    <row r="21" spans="1:28" s="2" customFormat="1" ht="15.75" hidden="1" customHeight="1">
      <c r="A21" s="19"/>
      <c r="B21" s="19"/>
      <c r="C21" s="19"/>
      <c r="D21" s="19"/>
      <c r="E21" s="19"/>
      <c r="F21" s="19"/>
      <c r="G21" s="19"/>
      <c r="H21" s="19"/>
      <c r="I21" s="29"/>
      <c r="J21" s="19"/>
      <c r="K21" s="19"/>
      <c r="L21" s="19"/>
      <c r="M21" s="19"/>
      <c r="N21" s="41"/>
      <c r="O21" s="19"/>
      <c r="R21" s="43"/>
      <c r="S21" s="44"/>
      <c r="T21" s="45"/>
      <c r="U21" s="41"/>
      <c r="V21" s="19"/>
      <c r="W21" s="19"/>
      <c r="X21" s="19"/>
    </row>
    <row r="22" spans="1:28" ht="8.25" customHeight="1" thickBot="1">
      <c r="N22" s="42"/>
      <c r="Q22" s="16"/>
      <c r="R22" s="46"/>
      <c r="S22" s="46"/>
      <c r="T22" s="46"/>
      <c r="U22" s="46"/>
      <c r="V22" s="28"/>
      <c r="W22" s="28"/>
    </row>
    <row r="23" spans="1:28" ht="18.75" customHeight="1" thickBot="1">
      <c r="A23" s="7" t="s">
        <v>131</v>
      </c>
      <c r="B23" s="8"/>
      <c r="C23" s="8"/>
      <c r="D23" s="8"/>
      <c r="E23" s="9"/>
      <c r="F23" s="7" t="s">
        <v>121</v>
      </c>
      <c r="G23" s="8"/>
      <c r="H23" s="8"/>
      <c r="I23" s="9"/>
      <c r="J23" s="7" t="s">
        <v>122</v>
      </c>
      <c r="K23" s="8"/>
      <c r="L23" s="8"/>
      <c r="M23" s="8"/>
      <c r="N23" s="9"/>
      <c r="O23" s="8"/>
      <c r="P23" s="7" t="s">
        <v>141</v>
      </c>
      <c r="Q23" s="8"/>
      <c r="R23" s="47"/>
      <c r="S23" s="47"/>
      <c r="T23" s="47"/>
      <c r="U23" s="48"/>
      <c r="V23" s="7" t="s">
        <v>123</v>
      </c>
      <c r="W23" s="9"/>
      <c r="X23" s="20"/>
    </row>
    <row r="24" spans="1:28" s="1" customFormat="1" ht="36.75" customHeight="1" thickBot="1">
      <c r="A24" s="632" t="s">
        <v>19</v>
      </c>
      <c r="B24" s="633"/>
      <c r="C24" s="634"/>
      <c r="D24" s="634"/>
      <c r="E24" s="635"/>
      <c r="F24" s="4" t="s">
        <v>134</v>
      </c>
      <c r="G24" s="5" t="s">
        <v>132</v>
      </c>
      <c r="H24" s="5" t="s">
        <v>133</v>
      </c>
      <c r="I24" s="6" t="s">
        <v>124</v>
      </c>
      <c r="J24" s="67" t="s">
        <v>125</v>
      </c>
      <c r="K24" s="5" t="s">
        <v>126</v>
      </c>
      <c r="L24" s="5" t="s">
        <v>127</v>
      </c>
      <c r="M24" s="40" t="s">
        <v>128</v>
      </c>
      <c r="N24" s="68" t="s">
        <v>119</v>
      </c>
      <c r="O24" s="17" t="s">
        <v>155</v>
      </c>
      <c r="P24" s="4" t="s">
        <v>205</v>
      </c>
      <c r="Q24" s="5" t="s">
        <v>204</v>
      </c>
      <c r="R24" s="49" t="s">
        <v>206</v>
      </c>
      <c r="S24" s="49" t="s">
        <v>207</v>
      </c>
      <c r="T24" s="49" t="s">
        <v>208</v>
      </c>
      <c r="U24" s="69" t="s">
        <v>120</v>
      </c>
      <c r="V24" s="24" t="s">
        <v>138</v>
      </c>
      <c r="W24" s="36" t="s">
        <v>139</v>
      </c>
      <c r="X24" s="21"/>
      <c r="Z24" s="89" t="s">
        <v>189</v>
      </c>
      <c r="AA24" s="90" t="s">
        <v>190</v>
      </c>
      <c r="AB24" s="91" t="s">
        <v>191</v>
      </c>
    </row>
    <row r="25" spans="1:28" s="2" customFormat="1" ht="15.75" customHeight="1">
      <c r="A25" s="30">
        <v>1</v>
      </c>
      <c r="B25" s="425">
        <v>0</v>
      </c>
      <c r="C25" s="476" t="s">
        <v>20</v>
      </c>
      <c r="D25" s="477"/>
      <c r="E25" s="478"/>
      <c r="F25" s="63">
        <f ca="1">SUM('Period 1'!EF25)+('Period 2'!EF25)</f>
        <v>0</v>
      </c>
      <c r="G25" s="64">
        <f ca="1">SUM('Period 1'!EG25)+('Period 2'!EG25)</f>
        <v>0</v>
      </c>
      <c r="H25" s="64">
        <f ca="1">SUM('Period 1'!EH25)+('Period 2'!EH25)</f>
        <v>20</v>
      </c>
      <c r="I25" s="464">
        <f ca="1">IF(B39=0,"",(SUM(F25:H25))/B39)</f>
        <v>0.5</v>
      </c>
      <c r="J25" s="63">
        <f ca="1">SUM('Period 1'!EK25)+('Period 2'!EK25)</f>
        <v>0</v>
      </c>
      <c r="K25" s="467" t="str">
        <f t="shared" ref="K25:K38" si="7">IF(F25=0,"",J25/F25)</f>
        <v/>
      </c>
      <c r="L25" s="64">
        <f ca="1">SUM('Period 1'!EM25)+('Period 2'!EM25)</f>
        <v>0</v>
      </c>
      <c r="M25" s="468" t="str">
        <f t="shared" ref="M25:M38" si="8">IF(F25=0,"",L25/F25)</f>
        <v/>
      </c>
      <c r="N25" s="469" t="str">
        <f ca="1">IF(F25=0,"",(('Period 1'!EO25)+('Period 2'!EO25))/F25)</f>
        <v/>
      </c>
      <c r="O25" s="65">
        <f ca="1">G25+H25</f>
        <v>20</v>
      </c>
      <c r="P25" s="52">
        <f ca="1">SUM('Period 1'!EP25)+('Period 2'!EP25)</f>
        <v>83</v>
      </c>
      <c r="Q25" s="53">
        <f ca="1">SUM('Period 1'!EQ25)+('Period 2'!EQ25)</f>
        <v>12</v>
      </c>
      <c r="R25" s="73">
        <f>IF(OR(O25=0,Z25=0),"0.00",(P25/O25)-(AA25/Z25))</f>
        <v>-0.64999999999999947</v>
      </c>
      <c r="S25" s="73">
        <f>IF(OR(O25=0,Z25=0),"0.00",(Q25/O25)-(AB25/Z25))</f>
        <v>-0.35</v>
      </c>
      <c r="T25" s="73">
        <f>R25-S25</f>
        <v>-0.29999999999999949</v>
      </c>
      <c r="U25" s="74">
        <f>IF(O25=0,"0.00",(P25-Q25)/O25)</f>
        <v>3.55</v>
      </c>
      <c r="V25" s="50">
        <f ca="1">('Penalties P.1'!R22)+('Penalties P.2'!S22)</f>
        <v>7</v>
      </c>
      <c r="W25" s="51">
        <f ca="1">('Penalties P.1'!AG22)+('Penalties P.2'!AG22)</f>
        <v>1</v>
      </c>
      <c r="Z25" s="77">
        <f>B39-(SUM(F25:H25))</f>
        <v>20</v>
      </c>
      <c r="AA25" s="78">
        <f>L39-(P25+L25)</f>
        <v>96</v>
      </c>
      <c r="AB25" s="79">
        <f>L19-Q25</f>
        <v>19</v>
      </c>
    </row>
    <row r="26" spans="1:28" s="2" customFormat="1" ht="15.75" customHeight="1">
      <c r="A26" s="31">
        <v>2</v>
      </c>
      <c r="B26" s="267">
        <v>2.8</v>
      </c>
      <c r="C26" s="559" t="s">
        <v>21</v>
      </c>
      <c r="D26" s="560"/>
      <c r="E26" s="561"/>
      <c r="F26" s="57">
        <f ca="1">SUM('Period 1'!EF26)+('Period 2'!EF26)</f>
        <v>2</v>
      </c>
      <c r="G26" s="58">
        <f ca="1">SUM('Period 1'!EG26)+('Period 2'!EG26)</f>
        <v>14</v>
      </c>
      <c r="H26" s="58">
        <f ca="1">SUM('Period 1'!EH26)+('Period 2'!EH26)</f>
        <v>2</v>
      </c>
      <c r="I26" s="465">
        <f ca="1">IF(B39=0,"",(SUM(F26:H26))/B39)</f>
        <v>0.45</v>
      </c>
      <c r="J26" s="57">
        <f ca="1">SUM('Period 1'!EK26)+('Period 2'!EK26)</f>
        <v>2</v>
      </c>
      <c r="K26" s="470">
        <f t="shared" si="7"/>
        <v>1</v>
      </c>
      <c r="L26" s="58">
        <f ca="1">SUM('Period 1'!EM26)+('Period 2'!EM26)</f>
        <v>20</v>
      </c>
      <c r="M26" s="471">
        <f t="shared" si="8"/>
        <v>10</v>
      </c>
      <c r="N26" s="472">
        <f ca="1">IF(F26=0,"",(('Period 1'!EO26)+('Period 2'!EO26))/F26)</f>
        <v>8</v>
      </c>
      <c r="O26" s="65">
        <f t="shared" ref="O26:O38" si="9">G26+H26</f>
        <v>16</v>
      </c>
      <c r="P26" s="52">
        <f ca="1">SUM('Period 1'!EP26)+('Period 2'!EP26)</f>
        <v>60</v>
      </c>
      <c r="Q26" s="53">
        <f ca="1">SUM('Period 1'!EQ26)+('Period 2'!EQ26)</f>
        <v>10</v>
      </c>
      <c r="R26" s="73">
        <f t="shared" ref="R26:R38" si="10">IF(OR(O26=0,Z26=0),"0.00",(P26/O26)-(AA26/Z26))</f>
        <v>-0.75</v>
      </c>
      <c r="S26" s="73">
        <f t="shared" ref="S26:S38" si="11">IF(OR(O26=0,Z26=0),"0.00",(Q26/O26)-(AB26/Z26))</f>
        <v>-0.32954545454545459</v>
      </c>
      <c r="T26" s="73">
        <f t="shared" ref="T26:T38" si="12">R26-S26</f>
        <v>-0.42045454545454541</v>
      </c>
      <c r="U26" s="74">
        <f t="shared" ref="U26:U38" si="13">IF(O26=0,"0.00",(P26-Q26)/O26)</f>
        <v>3.125</v>
      </c>
      <c r="V26" s="50">
        <f ca="1">('Penalties P.1'!R23)+('Penalties P.2'!S23)</f>
        <v>5</v>
      </c>
      <c r="W26" s="51">
        <f ca="1">('Penalties P.1'!AG23)+('Penalties P.2'!AG23)</f>
        <v>0</v>
      </c>
      <c r="Z26" s="80">
        <f>B39-(SUM(F26:H26))</f>
        <v>22</v>
      </c>
      <c r="AA26" s="81">
        <f>L39-(P26+L26)</f>
        <v>99</v>
      </c>
      <c r="AB26" s="82">
        <f>L19-Q26</f>
        <v>21</v>
      </c>
    </row>
    <row r="27" spans="1:28" s="2" customFormat="1" ht="15.75" customHeight="1">
      <c r="A27" s="31">
        <v>3</v>
      </c>
      <c r="B27" s="267" t="s">
        <v>22</v>
      </c>
      <c r="C27" s="559" t="s">
        <v>23</v>
      </c>
      <c r="D27" s="560"/>
      <c r="E27" s="561"/>
      <c r="F27" s="57">
        <f ca="1">SUM('Period 1'!EF27)+('Period 2'!EF27)</f>
        <v>0</v>
      </c>
      <c r="G27" s="58">
        <f ca="1">SUM('Period 1'!EG27)+('Period 2'!EG27)</f>
        <v>3</v>
      </c>
      <c r="H27" s="58">
        <f ca="1">SUM('Period 1'!EH27)+('Period 2'!EH27)</f>
        <v>2</v>
      </c>
      <c r="I27" s="465">
        <f ca="1">IF(B39=0,"",(SUM(F27:H27))/B39)</f>
        <v>0.125</v>
      </c>
      <c r="J27" s="57">
        <f ca="1">SUM('Period 1'!EK27)+('Period 2'!EK27)</f>
        <v>0</v>
      </c>
      <c r="K27" s="470" t="str">
        <f t="shared" si="7"/>
        <v/>
      </c>
      <c r="L27" s="58">
        <f ca="1">SUM('Period 1'!EM27)+('Period 2'!EM27)</f>
        <v>0</v>
      </c>
      <c r="M27" s="471" t="str">
        <f t="shared" si="8"/>
        <v/>
      </c>
      <c r="N27" s="472" t="str">
        <f ca="1">IF(F27=0,"",(('Period 1'!EO27)+('Period 2'!EO27))/F27)</f>
        <v/>
      </c>
      <c r="O27" s="65">
        <f t="shared" si="9"/>
        <v>5</v>
      </c>
      <c r="P27" s="52">
        <f ca="1">SUM('Period 1'!EP27)+('Period 2'!EP27)</f>
        <v>25</v>
      </c>
      <c r="Q27" s="53">
        <f ca="1">SUM('Period 1'!EQ27)+('Period 2'!EQ27)</f>
        <v>2</v>
      </c>
      <c r="R27" s="73">
        <f t="shared" si="10"/>
        <v>0.59999999999999964</v>
      </c>
      <c r="S27" s="73">
        <f t="shared" si="11"/>
        <v>-0.4285714285714286</v>
      </c>
      <c r="T27" s="73">
        <f t="shared" si="12"/>
        <v>1.0285714285714282</v>
      </c>
      <c r="U27" s="74">
        <f t="shared" si="13"/>
        <v>4.5999999999999996</v>
      </c>
      <c r="V27" s="50">
        <f ca="1">('Penalties P.1'!R24)+('Penalties P.2'!S24)</f>
        <v>1</v>
      </c>
      <c r="W27" s="51">
        <f ca="1">('Penalties P.1'!AG24)+('Penalties P.2'!AG24)</f>
        <v>0</v>
      </c>
      <c r="Z27" s="80">
        <f>B39-(SUM(F27:H27))</f>
        <v>35</v>
      </c>
      <c r="AA27" s="81">
        <f>L39-(P27+L27)</f>
        <v>154</v>
      </c>
      <c r="AB27" s="82">
        <f>L19-Q27</f>
        <v>29</v>
      </c>
    </row>
    <row r="28" spans="1:28" s="2" customFormat="1" ht="15.75" customHeight="1">
      <c r="A28" s="31">
        <v>4</v>
      </c>
      <c r="B28" s="267">
        <v>5</v>
      </c>
      <c r="C28" s="559" t="s">
        <v>24</v>
      </c>
      <c r="D28" s="560"/>
      <c r="E28" s="561"/>
      <c r="F28" s="57">
        <f ca="1">SUM('Period 1'!EF28)+('Period 2'!EF28)</f>
        <v>8</v>
      </c>
      <c r="G28" s="58">
        <f ca="1">SUM('Period 1'!EG28)+('Period 2'!EG28)</f>
        <v>0</v>
      </c>
      <c r="H28" s="58">
        <f ca="1">SUM('Period 1'!EH28)+('Period 2'!EH28)</f>
        <v>0</v>
      </c>
      <c r="I28" s="465">
        <f ca="1">IF(B39=0,"",(SUM(F28:H28))/B39)</f>
        <v>0.2</v>
      </c>
      <c r="J28" s="57">
        <f ca="1">SUM('Period 1'!EK28)+('Period 2'!EK28)</f>
        <v>3</v>
      </c>
      <c r="K28" s="470">
        <f t="shared" si="7"/>
        <v>0.375</v>
      </c>
      <c r="L28" s="58">
        <f ca="1">SUM('Period 1'!EM28)+('Period 2'!EM28)</f>
        <v>31</v>
      </c>
      <c r="M28" s="471">
        <f t="shared" si="8"/>
        <v>3.875</v>
      </c>
      <c r="N28" s="472">
        <f ca="1">IF(F28=0,"",(('Period 1'!EO28)+('Period 2'!EO28))/F28)</f>
        <v>3.625</v>
      </c>
      <c r="O28" s="65">
        <f t="shared" si="9"/>
        <v>0</v>
      </c>
      <c r="P28" s="52">
        <f ca="1">SUM('Period 1'!EP28)+('Period 2'!EP28)</f>
        <v>0</v>
      </c>
      <c r="Q28" s="53">
        <f ca="1">SUM('Period 1'!EQ28)+('Period 2'!EQ28)</f>
        <v>0</v>
      </c>
      <c r="R28" s="73" t="str">
        <f t="shared" si="10"/>
        <v>0.00</v>
      </c>
      <c r="S28" s="73" t="str">
        <f t="shared" si="11"/>
        <v>0.00</v>
      </c>
      <c r="T28" s="73">
        <f t="shared" si="12"/>
        <v>0</v>
      </c>
      <c r="U28" s="74" t="str">
        <f t="shared" si="13"/>
        <v>0.00</v>
      </c>
      <c r="V28" s="50">
        <f ca="1">('Penalties P.1'!R25)+('Penalties P.2'!S25)</f>
        <v>2</v>
      </c>
      <c r="W28" s="51">
        <f ca="1">('Penalties P.1'!AG25)+('Penalties P.2'!AG25)</f>
        <v>0</v>
      </c>
      <c r="Z28" s="80">
        <f>B39-(SUM(F28:H28))</f>
        <v>32</v>
      </c>
      <c r="AA28" s="81">
        <f>L39-(P28+L28)</f>
        <v>148</v>
      </c>
      <c r="AB28" s="82">
        <f>L19-Q28</f>
        <v>31</v>
      </c>
    </row>
    <row r="29" spans="1:28" s="2" customFormat="1" ht="15.75" customHeight="1">
      <c r="A29" s="31">
        <v>5</v>
      </c>
      <c r="B29" s="267">
        <v>6</v>
      </c>
      <c r="C29" s="559" t="s">
        <v>25</v>
      </c>
      <c r="D29" s="560"/>
      <c r="E29" s="561"/>
      <c r="F29" s="57">
        <f ca="1">SUM('Period 1'!EF29)+('Period 2'!EF29)</f>
        <v>1</v>
      </c>
      <c r="G29" s="58">
        <f ca="1">SUM('Period 1'!EG29)+('Period 2'!EG29)</f>
        <v>17</v>
      </c>
      <c r="H29" s="58">
        <f ca="1">SUM('Period 1'!EH29)+('Period 2'!EH29)</f>
        <v>2</v>
      </c>
      <c r="I29" s="465">
        <f ca="1">IF(B39=0,"",(SUM(F29:H29))/B39)</f>
        <v>0.5</v>
      </c>
      <c r="J29" s="57">
        <f ca="1">SUM('Period 1'!EK29)+('Period 2'!EK29)</f>
        <v>1</v>
      </c>
      <c r="K29" s="470">
        <f t="shared" si="7"/>
        <v>1</v>
      </c>
      <c r="L29" s="58">
        <f ca="1">SUM('Period 1'!EM29)+('Period 2'!EM29)</f>
        <v>0</v>
      </c>
      <c r="M29" s="471">
        <f t="shared" si="8"/>
        <v>0</v>
      </c>
      <c r="N29" s="472">
        <f ca="1">IF(F29=0,"",(('Period 1'!EO29)+('Period 2'!EO29))/F29)</f>
        <v>0</v>
      </c>
      <c r="O29" s="65">
        <f t="shared" si="9"/>
        <v>19</v>
      </c>
      <c r="P29" s="52">
        <f ca="1">SUM('Period 1'!EP29)+('Period 2'!EP29)</f>
        <v>78</v>
      </c>
      <c r="Q29" s="53">
        <f ca="1">SUM('Period 1'!EQ29)+('Period 2'!EQ29)</f>
        <v>15</v>
      </c>
      <c r="R29" s="73">
        <f t="shared" si="10"/>
        <v>-0.94473684210526265</v>
      </c>
      <c r="S29" s="73">
        <f t="shared" si="11"/>
        <v>-1.0526315789473717E-2</v>
      </c>
      <c r="T29" s="73">
        <f t="shared" si="12"/>
        <v>-0.93421052631578894</v>
      </c>
      <c r="U29" s="74">
        <f t="shared" si="13"/>
        <v>3.3157894736842106</v>
      </c>
      <c r="V29" s="50">
        <f ca="1">('Penalties P.1'!R26)+('Penalties P.2'!S26)</f>
        <v>8</v>
      </c>
      <c r="W29" s="51">
        <f ca="1">('Penalties P.1'!AG26)+('Penalties P.2'!AG26)</f>
        <v>2</v>
      </c>
      <c r="Z29" s="80">
        <f>B39-(SUM(F29:H29))</f>
        <v>20</v>
      </c>
      <c r="AA29" s="81">
        <f>L39-(P29+L29)</f>
        <v>101</v>
      </c>
      <c r="AB29" s="82">
        <f>L19-Q29</f>
        <v>16</v>
      </c>
    </row>
    <row r="30" spans="1:28" s="2" customFormat="1" ht="15.75" customHeight="1">
      <c r="A30" s="31">
        <v>6</v>
      </c>
      <c r="B30" s="267" t="s">
        <v>26</v>
      </c>
      <c r="C30" s="559" t="s">
        <v>27</v>
      </c>
      <c r="D30" s="560"/>
      <c r="E30" s="561"/>
      <c r="F30" s="57">
        <f ca="1">SUM('Period 1'!EF30)+('Period 2'!EF30)</f>
        <v>11</v>
      </c>
      <c r="G30" s="58">
        <f ca="1">SUM('Period 1'!EG30)+('Period 2'!EG30)</f>
        <v>0</v>
      </c>
      <c r="H30" s="58">
        <f ca="1">SUM('Period 1'!EH30)+('Period 2'!EH30)</f>
        <v>0</v>
      </c>
      <c r="I30" s="465">
        <f ca="1">IF(B39=0,"",(SUM(F30:H30))/B39)</f>
        <v>0.27500000000000002</v>
      </c>
      <c r="J30" s="57">
        <f ca="1">SUM('Period 1'!EK30)+('Period 2'!EK30)</f>
        <v>8</v>
      </c>
      <c r="K30" s="470">
        <f t="shared" si="7"/>
        <v>0.72727272727272729</v>
      </c>
      <c r="L30" s="58">
        <f ca="1">SUM('Period 1'!EM30)+('Period 2'!EM30)</f>
        <v>50</v>
      </c>
      <c r="M30" s="471">
        <f t="shared" si="8"/>
        <v>4.5454545454545459</v>
      </c>
      <c r="N30" s="472">
        <f ca="1">IF(F30=0,"",(('Period 1'!EO30)+('Period 2'!EO30))/F30)</f>
        <v>3.7272727272727271</v>
      </c>
      <c r="O30" s="65">
        <f t="shared" si="9"/>
        <v>0</v>
      </c>
      <c r="P30" s="52">
        <f ca="1">SUM('Period 1'!EP30)+('Period 2'!EP30)</f>
        <v>0</v>
      </c>
      <c r="Q30" s="53">
        <f ca="1">SUM('Period 1'!EQ30)+('Period 2'!EQ30)</f>
        <v>0</v>
      </c>
      <c r="R30" s="73" t="str">
        <f t="shared" si="10"/>
        <v>0.00</v>
      </c>
      <c r="S30" s="73" t="str">
        <f t="shared" si="11"/>
        <v>0.00</v>
      </c>
      <c r="T30" s="73">
        <f t="shared" si="12"/>
        <v>0</v>
      </c>
      <c r="U30" s="74" t="str">
        <f t="shared" si="13"/>
        <v>0.00</v>
      </c>
      <c r="V30" s="50">
        <f ca="1">('Penalties P.1'!R27)+('Penalties P.2'!S27)</f>
        <v>5</v>
      </c>
      <c r="W30" s="51">
        <f ca="1">('Penalties P.1'!AG27)+('Penalties P.2'!AG27)</f>
        <v>0</v>
      </c>
      <c r="Z30" s="80">
        <f>B39-(SUM(F30:H30))</f>
        <v>29</v>
      </c>
      <c r="AA30" s="81">
        <f>L39-(P30+L30)</f>
        <v>129</v>
      </c>
      <c r="AB30" s="82">
        <f>L19-Q30</f>
        <v>31</v>
      </c>
    </row>
    <row r="31" spans="1:28" s="2" customFormat="1" ht="15.75" customHeight="1">
      <c r="A31" s="31">
        <v>7</v>
      </c>
      <c r="B31" s="268" t="s">
        <v>37</v>
      </c>
      <c r="C31" s="559" t="s">
        <v>28</v>
      </c>
      <c r="D31" s="560"/>
      <c r="E31" s="561"/>
      <c r="F31" s="57">
        <f ca="1">SUM('Period 1'!EF31)+('Period 2'!EF31)</f>
        <v>0</v>
      </c>
      <c r="G31" s="58">
        <f ca="1">SUM('Period 1'!EG31)+('Period 2'!EG31)</f>
        <v>0</v>
      </c>
      <c r="H31" s="58">
        <f ca="1">SUM('Period 1'!EH31)+('Period 2'!EH31)</f>
        <v>24</v>
      </c>
      <c r="I31" s="465">
        <f ca="1">IF(B39=0,"",(SUM(F31:H31))/B39)</f>
        <v>0.6</v>
      </c>
      <c r="J31" s="57">
        <f ca="1">SUM('Period 1'!EK31)+('Period 2'!EK31)</f>
        <v>0</v>
      </c>
      <c r="K31" s="470" t="str">
        <f t="shared" si="7"/>
        <v/>
      </c>
      <c r="L31" s="58">
        <f ca="1">SUM('Period 1'!EM31)+('Period 2'!EM31)</f>
        <v>0</v>
      </c>
      <c r="M31" s="471" t="str">
        <f t="shared" si="8"/>
        <v/>
      </c>
      <c r="N31" s="472" t="str">
        <f ca="1">IF(F31=0,"",(('Period 1'!EO31)+('Period 2'!EO31))/F31)</f>
        <v/>
      </c>
      <c r="O31" s="65">
        <f t="shared" si="9"/>
        <v>24</v>
      </c>
      <c r="P31" s="52">
        <f ca="1">SUM('Period 1'!EP31)+('Period 2'!EP31)</f>
        <v>110</v>
      </c>
      <c r="Q31" s="53">
        <f ca="1">SUM('Period 1'!EQ31)+('Period 2'!EQ31)</f>
        <v>15</v>
      </c>
      <c r="R31" s="73">
        <f t="shared" si="10"/>
        <v>0.27083333333333304</v>
      </c>
      <c r="S31" s="73">
        <f t="shared" si="11"/>
        <v>-0.375</v>
      </c>
      <c r="T31" s="73">
        <f t="shared" si="12"/>
        <v>0.64583333333333304</v>
      </c>
      <c r="U31" s="74">
        <f t="shared" si="13"/>
        <v>3.9583333333333335</v>
      </c>
      <c r="V31" s="50">
        <f ca="1">('Penalties P.1'!R28)+('Penalties P.2'!S28)</f>
        <v>11</v>
      </c>
      <c r="W31" s="51">
        <f ca="1">('Penalties P.1'!AG28)+('Penalties P.2'!AG28)</f>
        <v>1</v>
      </c>
      <c r="Z31" s="80">
        <f>B39-(SUM(F31:H31))</f>
        <v>16</v>
      </c>
      <c r="AA31" s="81">
        <f>L39-(P31+L31)</f>
        <v>69</v>
      </c>
      <c r="AB31" s="82">
        <f>L19-Q31</f>
        <v>16</v>
      </c>
    </row>
    <row r="32" spans="1:28" s="2" customFormat="1" ht="15.75" customHeight="1">
      <c r="A32" s="31">
        <v>8</v>
      </c>
      <c r="B32" s="267">
        <v>46</v>
      </c>
      <c r="C32" s="559" t="s">
        <v>29</v>
      </c>
      <c r="D32" s="560"/>
      <c r="E32" s="561"/>
      <c r="F32" s="57">
        <f ca="1">SUM('Period 1'!EF32)+('Period 2'!EF32)</f>
        <v>0</v>
      </c>
      <c r="G32" s="58">
        <f ca="1">SUM('Period 1'!EG32)+('Period 2'!EG32)</f>
        <v>0</v>
      </c>
      <c r="H32" s="58">
        <f ca="1">SUM('Period 1'!EH32)+('Period 2'!EH32)</f>
        <v>9</v>
      </c>
      <c r="I32" s="465">
        <f ca="1">IF(B39=0,"",(SUM(F32:H32))/B39)</f>
        <v>0.22500000000000001</v>
      </c>
      <c r="J32" s="57">
        <f ca="1">SUM('Period 1'!EK32)+('Period 2'!EK32)</f>
        <v>0</v>
      </c>
      <c r="K32" s="470" t="str">
        <f t="shared" si="7"/>
        <v/>
      </c>
      <c r="L32" s="58">
        <f ca="1">SUM('Period 1'!EM32)+('Period 2'!EM32)</f>
        <v>0</v>
      </c>
      <c r="M32" s="471" t="str">
        <f t="shared" si="8"/>
        <v/>
      </c>
      <c r="N32" s="472" t="str">
        <f ca="1">IF(F32=0,"",(('Period 1'!EO32)+('Period 2'!EO32))/F32)</f>
        <v/>
      </c>
      <c r="O32" s="65">
        <f t="shared" si="9"/>
        <v>9</v>
      </c>
      <c r="P32" s="52">
        <f ca="1">SUM('Period 1'!EP32)+('Period 2'!EP32)</f>
        <v>50</v>
      </c>
      <c r="Q32" s="53">
        <f ca="1">SUM('Period 1'!EQ32)+('Period 2'!EQ32)</f>
        <v>10</v>
      </c>
      <c r="R32" s="73">
        <f t="shared" si="10"/>
        <v>1.3942652329749103</v>
      </c>
      <c r="S32" s="73">
        <f t="shared" si="11"/>
        <v>0.43369175627240153</v>
      </c>
      <c r="T32" s="73">
        <f t="shared" si="12"/>
        <v>0.96057347670250881</v>
      </c>
      <c r="U32" s="74">
        <f t="shared" si="13"/>
        <v>4.4444444444444446</v>
      </c>
      <c r="V32" s="50">
        <f ca="1">('Penalties P.1'!R29)+('Penalties P.2'!S29)</f>
        <v>3</v>
      </c>
      <c r="W32" s="51">
        <f ca="1">('Penalties P.1'!AG29)+('Penalties P.2'!AG29)</f>
        <v>0</v>
      </c>
      <c r="Z32" s="80">
        <f>B39-(SUM(F32:H32))</f>
        <v>31</v>
      </c>
      <c r="AA32" s="81">
        <f>L39-(P32+L32)</f>
        <v>129</v>
      </c>
      <c r="AB32" s="82">
        <f>L19-Q32</f>
        <v>21</v>
      </c>
    </row>
    <row r="33" spans="1:28" s="2" customFormat="1" ht="15.75" customHeight="1">
      <c r="A33" s="31">
        <v>9</v>
      </c>
      <c r="B33" s="267" t="s">
        <v>30</v>
      </c>
      <c r="C33" s="559" t="s">
        <v>31</v>
      </c>
      <c r="D33" s="560"/>
      <c r="E33" s="561"/>
      <c r="F33" s="57">
        <f ca="1">SUM('Period 1'!EF33)+('Period 2'!EF33)</f>
        <v>0</v>
      </c>
      <c r="G33" s="58">
        <f ca="1">SUM('Period 1'!EG33)+('Period 2'!EG33)</f>
        <v>3</v>
      </c>
      <c r="H33" s="58">
        <f ca="1">SUM('Period 1'!EH33)+('Period 2'!EH33)</f>
        <v>12</v>
      </c>
      <c r="I33" s="465">
        <f ca="1">IF(B39=0,"",(SUM(F33:H33))/B39)</f>
        <v>0.375</v>
      </c>
      <c r="J33" s="57">
        <f ca="1">SUM('Period 1'!EK33)+('Period 2'!EK33)</f>
        <v>0</v>
      </c>
      <c r="K33" s="470" t="str">
        <f t="shared" si="7"/>
        <v/>
      </c>
      <c r="L33" s="58">
        <f ca="1">SUM('Period 1'!EM33)+('Period 2'!EM33)</f>
        <v>0</v>
      </c>
      <c r="M33" s="471" t="str">
        <f t="shared" si="8"/>
        <v/>
      </c>
      <c r="N33" s="472" t="str">
        <f ca="1">IF(F33=0,"",(('Period 1'!EO33)+('Period 2'!EO33))/F33)</f>
        <v/>
      </c>
      <c r="O33" s="65">
        <f t="shared" si="9"/>
        <v>15</v>
      </c>
      <c r="P33" s="52">
        <f ca="1">SUM('Period 1'!EP33)+('Period 2'!EP33)</f>
        <v>69</v>
      </c>
      <c r="Q33" s="53">
        <f ca="1">SUM('Period 1'!EQ33)+('Period 2'!EQ33)</f>
        <v>15</v>
      </c>
      <c r="R33" s="73">
        <f t="shared" si="10"/>
        <v>0.19999999999999929</v>
      </c>
      <c r="S33" s="73">
        <f t="shared" si="11"/>
        <v>0.36</v>
      </c>
      <c r="T33" s="73">
        <f t="shared" si="12"/>
        <v>-0.1600000000000007</v>
      </c>
      <c r="U33" s="74">
        <f t="shared" si="13"/>
        <v>3.6</v>
      </c>
      <c r="V33" s="50">
        <f ca="1">('Penalties P.1'!R30)+('Penalties P.2'!S30)</f>
        <v>8</v>
      </c>
      <c r="W33" s="51">
        <f ca="1">('Penalties P.1'!AG30)+('Penalties P.2'!AG30)</f>
        <v>0</v>
      </c>
      <c r="X33" s="22"/>
      <c r="Z33" s="80">
        <f>B39-(SUM(F33:H33))</f>
        <v>25</v>
      </c>
      <c r="AA33" s="81">
        <f>L39-(P33+L33)</f>
        <v>110</v>
      </c>
      <c r="AB33" s="82">
        <f>L19-Q33</f>
        <v>16</v>
      </c>
    </row>
    <row r="34" spans="1:28" s="2" customFormat="1" ht="15.75" customHeight="1">
      <c r="A34" s="31">
        <v>10</v>
      </c>
      <c r="B34" s="267">
        <v>76</v>
      </c>
      <c r="C34" s="559" t="s">
        <v>32</v>
      </c>
      <c r="D34" s="560"/>
      <c r="E34" s="561"/>
      <c r="F34" s="57">
        <f ca="1">SUM('Period 1'!EF34)+('Period 2'!EF34)</f>
        <v>0</v>
      </c>
      <c r="G34" s="58">
        <f ca="1">SUM('Period 1'!EG34)+('Period 2'!EG34)</f>
        <v>1</v>
      </c>
      <c r="H34" s="58">
        <f ca="1">SUM('Period 1'!EH34)+('Period 2'!EH34)</f>
        <v>15</v>
      </c>
      <c r="I34" s="465">
        <f ca="1">IF(B39=0,"",(SUM(F34:H34))/B39)</f>
        <v>0.4</v>
      </c>
      <c r="J34" s="57">
        <f ca="1">SUM('Period 1'!EK34)+('Period 2'!EK34)</f>
        <v>0</v>
      </c>
      <c r="K34" s="470" t="str">
        <f t="shared" si="7"/>
        <v/>
      </c>
      <c r="L34" s="58">
        <f ca="1">SUM('Period 1'!EM34)+('Period 2'!EM34)</f>
        <v>0</v>
      </c>
      <c r="M34" s="471" t="str">
        <f t="shared" si="8"/>
        <v/>
      </c>
      <c r="N34" s="472" t="str">
        <f ca="1">IF(F34=0,"",(('Period 1'!EO34)+('Period 2'!EO34))/F34)</f>
        <v/>
      </c>
      <c r="O34" s="65">
        <f t="shared" si="9"/>
        <v>16</v>
      </c>
      <c r="P34" s="52">
        <f ca="1">SUM('Period 1'!EP34)+('Period 2'!EP34)</f>
        <v>78</v>
      </c>
      <c r="Q34" s="53">
        <f ca="1">SUM('Period 1'!EQ34)+('Period 2'!EQ34)</f>
        <v>13</v>
      </c>
      <c r="R34" s="73">
        <f t="shared" si="10"/>
        <v>0.66666666666666696</v>
      </c>
      <c r="S34" s="73">
        <f t="shared" si="11"/>
        <v>6.25E-2</v>
      </c>
      <c r="T34" s="73">
        <f t="shared" si="12"/>
        <v>0.60416666666666696</v>
      </c>
      <c r="U34" s="74">
        <f t="shared" si="13"/>
        <v>4.0625</v>
      </c>
      <c r="V34" s="50">
        <f ca="1">('Penalties P.1'!R31)+('Penalties P.2'!S31)</f>
        <v>5</v>
      </c>
      <c r="W34" s="51">
        <f ca="1">('Penalties P.1'!AG31)+('Penalties P.2'!AG31)</f>
        <v>1</v>
      </c>
      <c r="X34" s="22"/>
      <c r="Z34" s="80">
        <f>B39-(SUM(F34:H34))</f>
        <v>24</v>
      </c>
      <c r="AA34" s="81">
        <f>L39-(P34+L34)</f>
        <v>101</v>
      </c>
      <c r="AB34" s="82">
        <f>L19-Q34</f>
        <v>18</v>
      </c>
    </row>
    <row r="35" spans="1:28" s="2" customFormat="1" ht="15.75" customHeight="1">
      <c r="A35" s="31">
        <v>11</v>
      </c>
      <c r="B35" s="267">
        <v>1</v>
      </c>
      <c r="C35" s="562" t="s">
        <v>33</v>
      </c>
      <c r="D35" s="563"/>
      <c r="E35" s="564"/>
      <c r="F35" s="57">
        <f ca="1">SUM('Period 1'!EF35)+('Period 2'!EF35)</f>
        <v>0</v>
      </c>
      <c r="G35" s="58">
        <f ca="1">SUM('Period 1'!EG35)+('Period 2'!EG35)</f>
        <v>0</v>
      </c>
      <c r="H35" s="58">
        <f ca="1">SUM('Period 1'!EH35)+('Period 2'!EH35)</f>
        <v>17</v>
      </c>
      <c r="I35" s="465">
        <f ca="1">IF(B39=0,"",(SUM(F35:H35))/B39)</f>
        <v>0.42499999999999999</v>
      </c>
      <c r="J35" s="57">
        <f ca="1">SUM('Period 1'!EK35)+('Period 2'!EK35)</f>
        <v>0</v>
      </c>
      <c r="K35" s="470" t="str">
        <f t="shared" si="7"/>
        <v/>
      </c>
      <c r="L35" s="58">
        <f ca="1">SUM('Period 1'!EM35)+('Period 2'!EM35)</f>
        <v>0</v>
      </c>
      <c r="M35" s="471" t="str">
        <f t="shared" si="8"/>
        <v/>
      </c>
      <c r="N35" s="472" t="str">
        <f ca="1">IF(F35=0,"",(('Period 1'!EO35)+('Period 2'!EO35))/F35)</f>
        <v/>
      </c>
      <c r="O35" s="65">
        <f t="shared" si="9"/>
        <v>17</v>
      </c>
      <c r="P35" s="52">
        <f ca="1">SUM('Period 1'!EP35)+('Period 2'!EP35)</f>
        <v>72</v>
      </c>
      <c r="Q35" s="53">
        <f ca="1">SUM('Period 1'!EQ35)+('Period 2'!EQ35)</f>
        <v>17</v>
      </c>
      <c r="R35" s="73">
        <f t="shared" si="10"/>
        <v>-0.41687979539641962</v>
      </c>
      <c r="S35" s="73">
        <f t="shared" si="11"/>
        <v>0.39130434782608692</v>
      </c>
      <c r="T35" s="73">
        <f t="shared" si="12"/>
        <v>-0.80818414322250653</v>
      </c>
      <c r="U35" s="74">
        <f t="shared" si="13"/>
        <v>3.2352941176470589</v>
      </c>
      <c r="V35" s="50">
        <f ca="1">('Penalties P.1'!R32)+('Penalties P.2'!S32)</f>
        <v>6</v>
      </c>
      <c r="W35" s="51">
        <f ca="1">('Penalties P.1'!AG32)+('Penalties P.2'!AG32)</f>
        <v>0</v>
      </c>
      <c r="Z35" s="80">
        <f>B39-(SUM(F35:H35))</f>
        <v>23</v>
      </c>
      <c r="AA35" s="81">
        <f>L39-(P35+L35)</f>
        <v>107</v>
      </c>
      <c r="AB35" s="82">
        <f>L19-Q35</f>
        <v>14</v>
      </c>
    </row>
    <row r="36" spans="1:28" s="2" customFormat="1" ht="15.75" customHeight="1">
      <c r="A36" s="31">
        <v>12</v>
      </c>
      <c r="B36" s="267">
        <v>303</v>
      </c>
      <c r="C36" s="559" t="s">
        <v>34</v>
      </c>
      <c r="D36" s="560"/>
      <c r="E36" s="561"/>
      <c r="F36" s="57">
        <f ca="1">SUM('Period 1'!EF36)+('Period 2'!EF36)</f>
        <v>0</v>
      </c>
      <c r="G36" s="58">
        <f ca="1">SUM('Period 1'!EG36)+('Period 2'!EG36)</f>
        <v>0</v>
      </c>
      <c r="H36" s="58">
        <f ca="1">SUM('Period 1'!EH36)+('Period 2'!EH36)</f>
        <v>13</v>
      </c>
      <c r="I36" s="465">
        <f ca="1">IF(B39=0,"",(SUM(F36:H36))/B39)</f>
        <v>0.32500000000000001</v>
      </c>
      <c r="J36" s="57">
        <f ca="1">SUM('Period 1'!EK36)+('Period 2'!EK36)</f>
        <v>0</v>
      </c>
      <c r="K36" s="470" t="str">
        <f t="shared" si="7"/>
        <v/>
      </c>
      <c r="L36" s="58">
        <f ca="1">SUM('Period 1'!EM36)+('Period 2'!EM36)</f>
        <v>0</v>
      </c>
      <c r="M36" s="471" t="str">
        <f t="shared" si="8"/>
        <v/>
      </c>
      <c r="N36" s="472" t="str">
        <f ca="1">IF(F36=0,"",(('Period 1'!EO36)+('Period 2'!EO36))/F36)</f>
        <v/>
      </c>
      <c r="O36" s="65">
        <f t="shared" si="9"/>
        <v>13</v>
      </c>
      <c r="P36" s="52">
        <f ca="1">SUM('Period 1'!EP36)+('Period 2'!EP36)</f>
        <v>57</v>
      </c>
      <c r="Q36" s="53">
        <f ca="1">SUM('Period 1'!EQ36)+('Period 2'!EQ36)</f>
        <v>11</v>
      </c>
      <c r="R36" s="73">
        <f t="shared" si="10"/>
        <v>-0.13390313390313313</v>
      </c>
      <c r="S36" s="73">
        <f t="shared" si="11"/>
        <v>0.10541310541310545</v>
      </c>
      <c r="T36" s="73">
        <f t="shared" si="12"/>
        <v>-0.23931623931623858</v>
      </c>
      <c r="U36" s="74">
        <f t="shared" si="13"/>
        <v>3.5384615384615383</v>
      </c>
      <c r="V36" s="50">
        <f ca="1">('Penalties P.1'!R33)+('Penalties P.2'!S33)</f>
        <v>5</v>
      </c>
      <c r="W36" s="51">
        <f ca="1">('Penalties P.1'!AG33)+('Penalties P.2'!AG33)</f>
        <v>2</v>
      </c>
      <c r="Z36" s="80">
        <f>B39-(SUM(F36:H36))</f>
        <v>27</v>
      </c>
      <c r="AA36" s="81">
        <f>L39-(P36+L36)</f>
        <v>122</v>
      </c>
      <c r="AB36" s="82">
        <f>L19-Q36</f>
        <v>20</v>
      </c>
    </row>
    <row r="37" spans="1:28" s="2" customFormat="1" ht="15.75" customHeight="1">
      <c r="A37" s="32">
        <v>13</v>
      </c>
      <c r="B37" s="268">
        <v>989</v>
      </c>
      <c r="C37" s="559" t="s">
        <v>35</v>
      </c>
      <c r="D37" s="560"/>
      <c r="E37" s="561"/>
      <c r="F37" s="57">
        <f ca="1">SUM('Period 1'!EF37)+('Period 2'!EF37)</f>
        <v>9</v>
      </c>
      <c r="G37" s="58">
        <f ca="1">SUM('Period 1'!EG37)+('Period 2'!EG37)</f>
        <v>2</v>
      </c>
      <c r="H37" s="58">
        <f ca="1">SUM('Period 1'!EH37)+('Period 2'!EH37)</f>
        <v>4</v>
      </c>
      <c r="I37" s="465">
        <f ca="1">IF(B39=0,"",(SUM(F37:H37))/B39)</f>
        <v>0.375</v>
      </c>
      <c r="J37" s="57">
        <f ca="1">SUM('Period 1'!EK37)+('Period 2'!EK37)</f>
        <v>5</v>
      </c>
      <c r="K37" s="470">
        <f t="shared" si="7"/>
        <v>0.55555555555555558</v>
      </c>
      <c r="L37" s="58">
        <f ca="1">SUM('Period 1'!EM37)+('Period 2'!EM37)</f>
        <v>35</v>
      </c>
      <c r="M37" s="471">
        <f t="shared" si="8"/>
        <v>3.8888888888888888</v>
      </c>
      <c r="N37" s="472">
        <f ca="1">IF(F37=0,"",(('Period 1'!EO37)+('Period 2'!EO37))/F37)</f>
        <v>2.6666666666666665</v>
      </c>
      <c r="O37" s="65">
        <f t="shared" si="9"/>
        <v>6</v>
      </c>
      <c r="P37" s="52">
        <f ca="1">SUM('Period 1'!EP37)+('Period 2'!EP37)</f>
        <v>34</v>
      </c>
      <c r="Q37" s="53">
        <f ca="1">SUM('Period 1'!EQ37)+('Period 2'!EQ37)</f>
        <v>4</v>
      </c>
      <c r="R37" s="73">
        <f t="shared" si="10"/>
        <v>1.2666666666666666</v>
      </c>
      <c r="S37" s="73">
        <f t="shared" si="11"/>
        <v>-0.41333333333333344</v>
      </c>
      <c r="T37" s="73">
        <f t="shared" si="12"/>
        <v>1.6800000000000002</v>
      </c>
      <c r="U37" s="74">
        <f t="shared" si="13"/>
        <v>5</v>
      </c>
      <c r="V37" s="50">
        <f ca="1">('Penalties P.1'!R34)+('Penalties P.2'!S34)</f>
        <v>7</v>
      </c>
      <c r="W37" s="51">
        <f ca="1">('Penalties P.1'!AG34)+('Penalties P.2'!AG34)</f>
        <v>1</v>
      </c>
      <c r="Z37" s="80">
        <f>B39-(SUM(F37:H37))</f>
        <v>25</v>
      </c>
      <c r="AA37" s="81">
        <f>L39-(P37+L37)</f>
        <v>110</v>
      </c>
      <c r="AB37" s="82">
        <f>L19-Q37</f>
        <v>27</v>
      </c>
    </row>
    <row r="38" spans="1:28" s="2" customFormat="1" ht="15.75" customHeight="1" thickBot="1">
      <c r="A38" s="32">
        <v>14</v>
      </c>
      <c r="B38" s="269">
        <v>90028</v>
      </c>
      <c r="C38" s="486" t="s">
        <v>36</v>
      </c>
      <c r="D38" s="487"/>
      <c r="E38" s="488"/>
      <c r="F38" s="59">
        <f ca="1">SUM('Period 1'!EF38)+('Period 2'!EF38)</f>
        <v>9</v>
      </c>
      <c r="G38" s="60">
        <f ca="1">SUM('Period 1'!EG38)+('Period 2'!EG38)</f>
        <v>0</v>
      </c>
      <c r="H38" s="60">
        <f ca="1">SUM('Period 1'!EH38)+('Period 2'!EH38)</f>
        <v>0</v>
      </c>
      <c r="I38" s="466">
        <f ca="1">IF(B39=0,"",(SUM(F38:H38))/B39)</f>
        <v>0.22500000000000001</v>
      </c>
      <c r="J38" s="59">
        <f ca="1">SUM('Period 1'!EK38)+('Period 2'!EK38)</f>
        <v>7</v>
      </c>
      <c r="K38" s="473">
        <f t="shared" si="7"/>
        <v>0.77777777777777779</v>
      </c>
      <c r="L38" s="60">
        <f ca="1">SUM('Period 1'!EM38)+('Period 2'!EM38)</f>
        <v>43</v>
      </c>
      <c r="M38" s="474">
        <f t="shared" si="8"/>
        <v>4.7777777777777777</v>
      </c>
      <c r="N38" s="475">
        <f ca="1">IF(F38=0,"",(('Period 1'!EO38)+('Period 2'!EO38))/F38)</f>
        <v>4.2222222222222223</v>
      </c>
      <c r="O38" s="65">
        <f t="shared" si="9"/>
        <v>0</v>
      </c>
      <c r="P38" s="52">
        <f ca="1">SUM('Period 1'!EP38)+('Period 2'!EP38)</f>
        <v>0</v>
      </c>
      <c r="Q38" s="53">
        <f ca="1">SUM('Period 1'!EQ38)+('Period 2'!EQ38)</f>
        <v>0</v>
      </c>
      <c r="R38" s="75" t="str">
        <f t="shared" si="10"/>
        <v>0.00</v>
      </c>
      <c r="S38" s="75" t="str">
        <f t="shared" si="11"/>
        <v>0.00</v>
      </c>
      <c r="T38" s="75">
        <f t="shared" si="12"/>
        <v>0</v>
      </c>
      <c r="U38" s="76" t="str">
        <f t="shared" si="13"/>
        <v>0.00</v>
      </c>
      <c r="V38" s="50">
        <f ca="1">('Penalties P.1'!R35)+('Penalties P.2'!S35)</f>
        <v>2</v>
      </c>
      <c r="W38" s="51">
        <f ca="1">('Penalties P.1'!AG35)+('Penalties P.2'!AG35)</f>
        <v>0</v>
      </c>
      <c r="Z38" s="83">
        <f>B39-(SUM(F38:H38))</f>
        <v>31</v>
      </c>
      <c r="AA38" s="84">
        <f>L39-(P38+L38)</f>
        <v>136</v>
      </c>
      <c r="AB38" s="85">
        <f>L19-Q38</f>
        <v>31</v>
      </c>
    </row>
    <row r="39" spans="1:28" s="2" customFormat="1" ht="15.75" customHeight="1" thickBot="1">
      <c r="A39" s="270" t="s">
        <v>188</v>
      </c>
      <c r="B39" s="3">
        <f ca="1">SUM('Period 1'!B40)+('Period 2'!B40)</f>
        <v>40</v>
      </c>
      <c r="C39" s="625"/>
      <c r="D39" s="625"/>
      <c r="E39" s="626"/>
      <c r="F39" s="417">
        <f>SUM(F25:F38)</f>
        <v>40</v>
      </c>
      <c r="G39" s="417">
        <f>SUM(G25:G38)</f>
        <v>40</v>
      </c>
      <c r="H39" s="417">
        <f>SUM(H25:H38)</f>
        <v>120</v>
      </c>
      <c r="I39" s="418" t="s">
        <v>130</v>
      </c>
      <c r="J39" s="417">
        <f>SUM(J25:J38)</f>
        <v>26</v>
      </c>
      <c r="K39" s="419">
        <f>IF(B39=0,"",J39/B39)</f>
        <v>0.65</v>
      </c>
      <c r="L39" s="417">
        <f>SUM(L25:L38)</f>
        <v>179</v>
      </c>
      <c r="M39" s="420">
        <f>IF(L39=0,"",L39/B39)</f>
        <v>4.4749999999999996</v>
      </c>
      <c r="N39" s="417"/>
      <c r="O39" s="417"/>
      <c r="P39" s="417"/>
      <c r="Q39" s="417"/>
      <c r="R39" s="417"/>
      <c r="S39" s="417"/>
      <c r="T39" s="417"/>
      <c r="U39" s="417"/>
      <c r="V39" s="417">
        <f>SUM(V25:V38)</f>
        <v>75</v>
      </c>
      <c r="W39" s="417">
        <f>SUM(W25:W38)</f>
        <v>8</v>
      </c>
      <c r="X39" s="19"/>
    </row>
    <row r="40" spans="1:28">
      <c r="B40" s="12"/>
      <c r="C40" s="12"/>
      <c r="D40" s="12"/>
      <c r="E40" s="12"/>
      <c r="F40" s="12"/>
      <c r="G40" s="12"/>
      <c r="H40" s="12"/>
      <c r="I40" s="12"/>
      <c r="J40" s="12"/>
      <c r="K40" s="12"/>
      <c r="L40" s="12"/>
      <c r="M40" s="12"/>
      <c r="N40" s="12"/>
      <c r="O40" s="12"/>
      <c r="P40" s="12"/>
      <c r="Q40" s="12"/>
      <c r="R40" s="12"/>
      <c r="S40" s="12"/>
      <c r="T40" s="12"/>
      <c r="U40" s="12"/>
      <c r="V40" s="12"/>
      <c r="W40" s="12"/>
      <c r="X40" s="12"/>
    </row>
    <row r="41" spans="1:28">
      <c r="A41" s="618" t="s">
        <v>140</v>
      </c>
      <c r="B41" s="619"/>
      <c r="C41" s="613"/>
      <c r="D41" s="621"/>
      <c r="E41" s="622"/>
      <c r="F41" s="618" t="s">
        <v>49</v>
      </c>
      <c r="G41" s="620"/>
      <c r="H41" s="615"/>
      <c r="I41" s="616"/>
      <c r="J41" s="616"/>
      <c r="K41" s="616"/>
      <c r="L41" s="618" t="s">
        <v>47</v>
      </c>
      <c r="M41" s="619"/>
      <c r="N41" s="619"/>
      <c r="O41" s="18"/>
      <c r="P41" s="612"/>
      <c r="Q41" s="613"/>
      <c r="R41" s="613"/>
      <c r="S41" s="614"/>
      <c r="T41" s="18"/>
      <c r="U41" s="18"/>
      <c r="V41" s="18"/>
      <c r="W41" s="18"/>
      <c r="X41" s="23"/>
    </row>
    <row r="42" spans="1:28">
      <c r="A42" s="618" t="s">
        <v>48</v>
      </c>
      <c r="B42" s="619"/>
      <c r="C42" s="613"/>
      <c r="D42" s="621"/>
      <c r="E42" s="622"/>
      <c r="F42" s="620" t="s">
        <v>49</v>
      </c>
      <c r="G42" s="628"/>
      <c r="H42" s="615"/>
      <c r="I42" s="616"/>
      <c r="J42" s="616"/>
      <c r="K42" s="617"/>
      <c r="L42" s="618" t="s">
        <v>47</v>
      </c>
      <c r="M42" s="619"/>
      <c r="N42" s="619"/>
      <c r="O42" s="18"/>
      <c r="P42" s="612"/>
      <c r="Q42" s="613"/>
      <c r="R42" s="613"/>
      <c r="S42" s="614"/>
      <c r="T42" s="18"/>
      <c r="U42" s="18"/>
      <c r="V42" s="18"/>
      <c r="W42" s="18"/>
      <c r="X42" s="23"/>
    </row>
    <row r="43" spans="1:28">
      <c r="A43" s="618" t="s">
        <v>48</v>
      </c>
      <c r="B43" s="619"/>
      <c r="C43" s="613"/>
      <c r="D43" s="621"/>
      <c r="E43" s="622"/>
      <c r="F43" s="618" t="s">
        <v>49</v>
      </c>
      <c r="G43" s="620"/>
      <c r="H43" s="615"/>
      <c r="I43" s="616"/>
      <c r="J43" s="616"/>
      <c r="K43" s="617"/>
      <c r="L43" s="618" t="s">
        <v>71</v>
      </c>
      <c r="M43" s="619"/>
      <c r="N43" s="620"/>
      <c r="O43" s="18"/>
      <c r="P43" s="612"/>
      <c r="Q43" s="613"/>
      <c r="R43" s="613"/>
      <c r="S43" s="614"/>
      <c r="T43" s="18"/>
      <c r="U43" s="18"/>
      <c r="V43" s="18"/>
      <c r="W43" s="18"/>
      <c r="X43" s="23"/>
    </row>
    <row r="44" spans="1:28" ht="12.75" customHeight="1">
      <c r="A44" s="12"/>
      <c r="B44" s="12"/>
      <c r="C44" s="12"/>
      <c r="D44" s="12"/>
      <c r="E44" s="12"/>
      <c r="F44" s="618" t="s">
        <v>49</v>
      </c>
      <c r="G44" s="620"/>
      <c r="H44" s="615"/>
      <c r="I44" s="616"/>
      <c r="J44" s="616"/>
      <c r="K44" s="617"/>
      <c r="L44" s="618" t="s">
        <v>71</v>
      </c>
      <c r="M44" s="619"/>
      <c r="N44" s="620"/>
      <c r="O44" s="12"/>
      <c r="P44" s="612"/>
      <c r="Q44" s="613"/>
      <c r="R44" s="613"/>
      <c r="S44" s="614"/>
      <c r="T44" s="12"/>
      <c r="U44" s="12"/>
      <c r="V44" s="12"/>
      <c r="W44" s="12"/>
      <c r="X44" s="14"/>
    </row>
    <row r="45" spans="1:28" ht="15">
      <c r="F45" s="12"/>
      <c r="G45" s="12"/>
      <c r="H45" s="12"/>
      <c r="I45" s="12"/>
      <c r="J45" s="12"/>
      <c r="K45" s="12"/>
      <c r="L45" s="12"/>
      <c r="M45" s="12"/>
      <c r="N45" s="12"/>
      <c r="O45" s="12"/>
      <c r="P45" s="12"/>
      <c r="Q45" s="12"/>
      <c r="R45" s="12"/>
      <c r="S45" s="12"/>
      <c r="T45" s="12"/>
      <c r="U45" s="12"/>
      <c r="V45" s="12"/>
      <c r="W45" s="12"/>
      <c r="X45" s="14"/>
    </row>
    <row r="46" spans="1:28" ht="15">
      <c r="F46" s="12"/>
      <c r="G46" s="12"/>
      <c r="H46" s="12"/>
      <c r="I46" s="12"/>
      <c r="J46" s="12"/>
      <c r="K46" s="12"/>
      <c r="L46" s="12"/>
      <c r="M46" s="12"/>
      <c r="N46" s="12"/>
      <c r="O46" s="12"/>
      <c r="P46" s="12"/>
      <c r="Q46" s="12"/>
      <c r="R46" s="12"/>
      <c r="S46" s="12"/>
      <c r="T46" s="12"/>
      <c r="U46" s="12"/>
      <c r="V46" s="12"/>
      <c r="W46" s="12"/>
      <c r="X46" s="14"/>
    </row>
    <row r="47" spans="1:28">
      <c r="B47" s="12"/>
      <c r="C47" s="12"/>
      <c r="D47" s="12"/>
      <c r="E47" s="12"/>
      <c r="F47" s="12"/>
      <c r="G47" s="12"/>
      <c r="H47" s="12"/>
      <c r="I47" s="12"/>
      <c r="J47" s="12"/>
      <c r="K47" s="12"/>
      <c r="L47" s="12"/>
      <c r="M47" s="12"/>
      <c r="N47" s="12"/>
      <c r="O47" s="12"/>
      <c r="P47" s="12"/>
      <c r="Q47" s="12"/>
      <c r="R47" s="12"/>
      <c r="S47" s="12"/>
      <c r="T47" s="12"/>
      <c r="U47" s="12"/>
      <c r="V47" s="12"/>
      <c r="W47" s="12"/>
      <c r="X47" s="12"/>
    </row>
    <row r="48" spans="1:28">
      <c r="A48" s="12"/>
      <c r="B48" s="12"/>
      <c r="C48" s="12"/>
      <c r="D48" s="12"/>
      <c r="E48" s="12"/>
      <c r="F48" s="12"/>
      <c r="G48" s="12"/>
      <c r="H48" s="12"/>
      <c r="I48" s="12"/>
      <c r="J48" s="12"/>
      <c r="K48" s="12"/>
      <c r="L48" s="12"/>
      <c r="M48" s="12"/>
      <c r="N48" s="12"/>
      <c r="O48" s="12"/>
      <c r="P48" s="12"/>
      <c r="Q48" s="12"/>
      <c r="R48" s="12"/>
      <c r="S48" s="12"/>
      <c r="T48" s="12"/>
      <c r="U48" s="12"/>
      <c r="V48" s="12"/>
      <c r="W48" s="12"/>
      <c r="X48" s="12"/>
    </row>
    <row r="49" spans="1:24">
      <c r="A49" s="12"/>
      <c r="B49" s="11"/>
      <c r="C49" s="11"/>
      <c r="D49" s="11"/>
      <c r="E49" s="12"/>
      <c r="F49" s="12"/>
      <c r="G49" s="12"/>
      <c r="H49" s="12"/>
      <c r="I49" s="12"/>
      <c r="J49" s="12"/>
      <c r="K49" s="12"/>
      <c r="L49" s="12"/>
      <c r="M49" s="12"/>
      <c r="N49" s="12"/>
      <c r="O49" s="12"/>
      <c r="P49" s="12"/>
      <c r="Q49" s="12"/>
      <c r="R49" s="12"/>
      <c r="S49" s="12"/>
      <c r="T49" s="12"/>
      <c r="U49" s="12"/>
      <c r="V49" s="12"/>
      <c r="W49" s="12"/>
      <c r="X49" s="12"/>
    </row>
    <row r="50" spans="1:24">
      <c r="A50" s="10"/>
      <c r="B50" s="10"/>
      <c r="C50" s="10"/>
      <c r="D50" s="10"/>
    </row>
    <row r="51" spans="1:24">
      <c r="A51" s="10"/>
      <c r="B51" s="10"/>
      <c r="C51" s="10"/>
      <c r="D51" s="10"/>
    </row>
    <row r="52" spans="1:24">
      <c r="A52" s="10"/>
      <c r="B52" s="10"/>
      <c r="C52" s="10"/>
      <c r="D52" s="10"/>
    </row>
    <row r="53" spans="1:24">
      <c r="A53" s="10"/>
      <c r="B53" s="10"/>
      <c r="C53" s="10"/>
      <c r="D53" s="10"/>
    </row>
    <row r="54" spans="1:24">
      <c r="A54" s="10"/>
      <c r="B54" s="10"/>
      <c r="C54" s="10"/>
      <c r="D54" s="10"/>
    </row>
    <row r="55" spans="1:24">
      <c r="A55" s="10"/>
      <c r="B55" s="10"/>
      <c r="C55" s="10"/>
      <c r="D55" s="10"/>
    </row>
    <row r="56" spans="1:24">
      <c r="A56" s="10"/>
      <c r="B56" s="10"/>
      <c r="C56" s="10"/>
      <c r="D56" s="10"/>
    </row>
    <row r="57" spans="1:24">
      <c r="A57" s="10"/>
      <c r="B57" s="10"/>
      <c r="C57" s="10"/>
      <c r="D57" s="10"/>
    </row>
  </sheetData>
  <mergeCells count="28">
    <mergeCell ref="A41:B41"/>
    <mergeCell ref="C39:E39"/>
    <mergeCell ref="H41:K41"/>
    <mergeCell ref="L2:M2"/>
    <mergeCell ref="A43:B43"/>
    <mergeCell ref="L43:N43"/>
    <mergeCell ref="A42:B42"/>
    <mergeCell ref="F41:G41"/>
    <mergeCell ref="F42:G42"/>
    <mergeCell ref="L42:N42"/>
    <mergeCell ref="C43:E43"/>
    <mergeCell ref="A4:E4"/>
    <mergeCell ref="A24:E24"/>
    <mergeCell ref="F43:G43"/>
    <mergeCell ref="C42:E42"/>
    <mergeCell ref="C41:E41"/>
    <mergeCell ref="F44:G44"/>
    <mergeCell ref="C2:J2"/>
    <mergeCell ref="C19:E19"/>
    <mergeCell ref="P43:S43"/>
    <mergeCell ref="P44:S44"/>
    <mergeCell ref="P41:S41"/>
    <mergeCell ref="P42:S42"/>
    <mergeCell ref="H42:K42"/>
    <mergeCell ref="H43:K43"/>
    <mergeCell ref="H44:K44"/>
    <mergeCell ref="L44:N44"/>
    <mergeCell ref="L41:N41"/>
  </mergeCells>
  <phoneticPr fontId="0" type="noConversion"/>
  <printOptions horizontalCentered="1" verticalCentered="1"/>
  <pageMargins left="0.25" right="0.25" top="0.25" bottom="0.25" header="0.25" footer="0.25"/>
  <pageSetup scale="76" orientation="landscape" horizontalDpi="4294967292" verticalDpi="4294967292"/>
  <legacyDrawing r:id="rId1"/>
  <extLst>
    <ext xmlns:mx="http://schemas.microsoft.com/office/mac/excel/2008/main" uri="http://schemas.microsoft.com/office/mac/excel/2008/main">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13" enableFormatConditionsCalculation="0">
    <pageSetUpPr fitToPage="1"/>
  </sheetPr>
  <dimension ref="A1:K35"/>
  <sheetViews>
    <sheetView workbookViewId="0">
      <selection sqref="A1:K35"/>
    </sheetView>
  </sheetViews>
  <sheetFormatPr baseColWidth="10" defaultColWidth="8.83203125" defaultRowHeight="12"/>
  <cols>
    <col min="1" max="1" width="7.6640625" customWidth="1"/>
    <col min="2" max="10" width="12.6640625" customWidth="1"/>
    <col min="11" max="11" width="13.6640625" customWidth="1"/>
  </cols>
  <sheetData>
    <row r="1" spans="1:11" ht="13" thickBot="1">
      <c r="A1" s="742" t="s">
        <v>45</v>
      </c>
      <c r="B1" s="742"/>
      <c r="C1" s="757"/>
      <c r="D1" s="757"/>
      <c r="E1" s="755" t="s">
        <v>80</v>
      </c>
      <c r="F1" s="755"/>
      <c r="G1" s="755"/>
      <c r="J1" s="755" t="s">
        <v>78</v>
      </c>
      <c r="K1" s="755"/>
    </row>
    <row r="2" spans="1:11" ht="26.25" customHeight="1" thickBot="1">
      <c r="A2" s="359" t="s">
        <v>215</v>
      </c>
      <c r="B2" s="772" t="str">
        <f ca="1">('Game Summary'!A24)</f>
        <v>DDG - All Stars</v>
      </c>
      <c r="C2" s="773"/>
      <c r="D2" s="211" t="s">
        <v>226</v>
      </c>
      <c r="E2" s="211" t="s">
        <v>227</v>
      </c>
      <c r="F2" s="211" t="s">
        <v>228</v>
      </c>
      <c r="G2" s="211" t="s">
        <v>229</v>
      </c>
      <c r="H2" s="211" t="s">
        <v>230</v>
      </c>
      <c r="I2" s="211" t="s">
        <v>43</v>
      </c>
      <c r="J2" s="211" t="s">
        <v>231</v>
      </c>
      <c r="K2" s="211" t="s">
        <v>232</v>
      </c>
    </row>
    <row r="3" spans="1:11">
      <c r="A3" s="214">
        <f ca="1">('Game Summary'!B25)</f>
        <v>0</v>
      </c>
      <c r="B3" s="767" t="str">
        <f ca="1">('Game Summary'!C25)</f>
        <v>Vicious Vixen</v>
      </c>
      <c r="C3" s="768"/>
      <c r="D3" s="297">
        <v>1</v>
      </c>
      <c r="E3" s="299">
        <v>1</v>
      </c>
      <c r="F3" s="300">
        <f t="shared" ref="F3:F16" si="0">SUM(D3:E3)</f>
        <v>2</v>
      </c>
      <c r="G3" s="297"/>
      <c r="H3" s="299"/>
      <c r="I3" s="313">
        <f t="shared" ref="I3:I16" si="1">SUM(G3:H3)</f>
        <v>0</v>
      </c>
      <c r="J3" s="313">
        <f t="shared" ref="J3:J16" si="2">F3+(I3*1.5)</f>
        <v>2</v>
      </c>
      <c r="K3" s="314">
        <f ca="1">J3/SUM('Game Summary'!F25:H25)</f>
        <v>0.1</v>
      </c>
    </row>
    <row r="4" spans="1:11">
      <c r="A4" s="215">
        <f ca="1">('Game Summary'!B26)</f>
        <v>2.8</v>
      </c>
      <c r="B4" s="765" t="str">
        <f ca="1">('Game Summary'!C26)</f>
        <v>Racer McChaseHer</v>
      </c>
      <c r="C4" s="766"/>
      <c r="D4" s="302"/>
      <c r="E4" s="304">
        <v>6</v>
      </c>
      <c r="F4" s="305">
        <f t="shared" si="0"/>
        <v>6</v>
      </c>
      <c r="G4" s="302">
        <v>2</v>
      </c>
      <c r="H4" s="304"/>
      <c r="I4" s="315">
        <f t="shared" si="1"/>
        <v>2</v>
      </c>
      <c r="J4" s="315">
        <f t="shared" si="2"/>
        <v>9</v>
      </c>
      <c r="K4" s="316">
        <f ca="1">J4/SUM('Game Summary'!F26:H26)</f>
        <v>0.5</v>
      </c>
    </row>
    <row r="5" spans="1:11">
      <c r="A5" s="215" t="str">
        <f ca="1">('Game Summary'!B27)</f>
        <v>3cc</v>
      </c>
      <c r="B5" s="765" t="str">
        <f ca="1">('Game Summary'!C27)</f>
        <v>Roxanna Hardplace</v>
      </c>
      <c r="C5" s="766"/>
      <c r="D5" s="302"/>
      <c r="E5" s="304"/>
      <c r="F5" s="305">
        <f t="shared" si="0"/>
        <v>0</v>
      </c>
      <c r="G5" s="302"/>
      <c r="H5" s="304"/>
      <c r="I5" s="315">
        <f t="shared" si="1"/>
        <v>0</v>
      </c>
      <c r="J5" s="315">
        <f t="shared" si="2"/>
        <v>0</v>
      </c>
      <c r="K5" s="316">
        <f ca="1">J5/SUM('Game Summary'!F27:H27)</f>
        <v>0</v>
      </c>
    </row>
    <row r="6" spans="1:11">
      <c r="A6" s="215">
        <f ca="1">('Game Summary'!B28)</f>
        <v>5</v>
      </c>
      <c r="B6" s="765" t="str">
        <f ca="1">('Game Summary'!C28)</f>
        <v>Sista Slitch'ya</v>
      </c>
      <c r="C6" s="766"/>
      <c r="D6" s="302"/>
      <c r="E6" s="304"/>
      <c r="F6" s="305">
        <f t="shared" si="0"/>
        <v>0</v>
      </c>
      <c r="G6" s="302"/>
      <c r="H6" s="304"/>
      <c r="I6" s="315">
        <f t="shared" si="1"/>
        <v>0</v>
      </c>
      <c r="J6" s="315">
        <f t="shared" si="2"/>
        <v>0</v>
      </c>
      <c r="K6" s="316">
        <f ca="1">J6/SUM('Game Summary'!F28:H28)</f>
        <v>0</v>
      </c>
    </row>
    <row r="7" spans="1:11">
      <c r="A7" s="215">
        <f ca="1">('Game Summary'!B29)</f>
        <v>6</v>
      </c>
      <c r="B7" s="765" t="str">
        <f ca="1">('Game Summary'!C29)</f>
        <v>Elle McFearsome</v>
      </c>
      <c r="C7" s="766"/>
      <c r="D7" s="302">
        <v>2</v>
      </c>
      <c r="E7" s="304">
        <v>1</v>
      </c>
      <c r="F7" s="305">
        <f t="shared" si="0"/>
        <v>3</v>
      </c>
      <c r="G7" s="302"/>
      <c r="H7" s="304"/>
      <c r="I7" s="315">
        <f t="shared" si="1"/>
        <v>0</v>
      </c>
      <c r="J7" s="315">
        <f t="shared" si="2"/>
        <v>3</v>
      </c>
      <c r="K7" s="316">
        <f ca="1">J7/SUM('Game Summary'!F29:H29)</f>
        <v>0.15</v>
      </c>
    </row>
    <row r="8" spans="1:11">
      <c r="A8" s="215" t="str">
        <f ca="1">('Game Summary'!B30)</f>
        <v>24/7</v>
      </c>
      <c r="B8" s="765" t="str">
        <f ca="1">('Game Summary'!C30)</f>
        <v>boo d. livers</v>
      </c>
      <c r="C8" s="766"/>
      <c r="D8" s="302"/>
      <c r="E8" s="304">
        <v>1</v>
      </c>
      <c r="F8" s="305">
        <f t="shared" si="0"/>
        <v>1</v>
      </c>
      <c r="G8" s="302"/>
      <c r="H8" s="304"/>
      <c r="I8" s="315">
        <f t="shared" si="1"/>
        <v>0</v>
      </c>
      <c r="J8" s="315">
        <f t="shared" si="2"/>
        <v>1</v>
      </c>
      <c r="K8" s="316">
        <f ca="1">J8/SUM('Game Summary'!F30:H30)</f>
        <v>9.0909090909090912E-2</v>
      </c>
    </row>
    <row r="9" spans="1:11">
      <c r="A9" s="215" t="str">
        <f ca="1">('Game Summary'!B31)</f>
        <v>33 1/3</v>
      </c>
      <c r="B9" s="765" t="str">
        <f ca="1">('Game Summary'!C31)</f>
        <v>Cookie Rumble</v>
      </c>
      <c r="C9" s="766"/>
      <c r="D9" s="302">
        <v>3</v>
      </c>
      <c r="E9" s="304">
        <v>5</v>
      </c>
      <c r="F9" s="305">
        <f t="shared" si="0"/>
        <v>8</v>
      </c>
      <c r="G9" s="302">
        <v>1</v>
      </c>
      <c r="H9" s="304"/>
      <c r="I9" s="315">
        <f t="shared" si="1"/>
        <v>1</v>
      </c>
      <c r="J9" s="315">
        <f t="shared" si="2"/>
        <v>9.5</v>
      </c>
      <c r="K9" s="316">
        <f ca="1">J9/SUM('Game Summary'!F31:H31)</f>
        <v>0.39583333333333331</v>
      </c>
    </row>
    <row r="10" spans="1:11">
      <c r="A10" s="215">
        <f ca="1">('Game Summary'!B32)</f>
        <v>46</v>
      </c>
      <c r="B10" s="765" t="str">
        <f ca="1">('Game Summary'!C32)</f>
        <v>Fatal Femme</v>
      </c>
      <c r="C10" s="766"/>
      <c r="D10" s="302">
        <v>1</v>
      </c>
      <c r="E10" s="304">
        <v>1</v>
      </c>
      <c r="F10" s="305">
        <f t="shared" si="0"/>
        <v>2</v>
      </c>
      <c r="G10" s="302"/>
      <c r="H10" s="304"/>
      <c r="I10" s="315">
        <f t="shared" si="1"/>
        <v>0</v>
      </c>
      <c r="J10" s="315">
        <f t="shared" si="2"/>
        <v>2</v>
      </c>
      <c r="K10" s="316">
        <f ca="1">J10/SUM('Game Summary'!F32:H32)</f>
        <v>0.22222222222222221</v>
      </c>
    </row>
    <row r="11" spans="1:11">
      <c r="A11" s="215" t="str">
        <f ca="1">('Game Summary'!B33)</f>
        <v>I-75</v>
      </c>
      <c r="B11" s="765" t="str">
        <f ca="1">('Game Summary'!C33)</f>
        <v>Diesel Doll</v>
      </c>
      <c r="C11" s="766"/>
      <c r="D11" s="302">
        <v>3</v>
      </c>
      <c r="E11" s="304">
        <v>1</v>
      </c>
      <c r="F11" s="305">
        <f t="shared" si="0"/>
        <v>4</v>
      </c>
      <c r="G11" s="302"/>
      <c r="H11" s="304"/>
      <c r="I11" s="315">
        <f t="shared" si="1"/>
        <v>0</v>
      </c>
      <c r="J11" s="315">
        <f t="shared" si="2"/>
        <v>4</v>
      </c>
      <c r="K11" s="316">
        <f ca="1">J11/SUM('Game Summary'!F33:H33)</f>
        <v>0.26666666666666666</v>
      </c>
    </row>
    <row r="12" spans="1:11">
      <c r="A12" s="215">
        <f ca="1">('Game Summary'!B34)</f>
        <v>76</v>
      </c>
      <c r="B12" s="765" t="str">
        <f ca="1">('Game Summary'!C34)</f>
        <v>Del Bomber</v>
      </c>
      <c r="C12" s="766"/>
      <c r="D12" s="302"/>
      <c r="E12" s="304">
        <v>3</v>
      </c>
      <c r="F12" s="305">
        <f t="shared" si="0"/>
        <v>3</v>
      </c>
      <c r="G12" s="302">
        <v>1</v>
      </c>
      <c r="H12" s="304"/>
      <c r="I12" s="315">
        <f t="shared" si="1"/>
        <v>1</v>
      </c>
      <c r="J12" s="315">
        <f t="shared" si="2"/>
        <v>4.5</v>
      </c>
      <c r="K12" s="316">
        <f ca="1">J12/SUM('Game Summary'!F34:H34)</f>
        <v>0.28125</v>
      </c>
    </row>
    <row r="13" spans="1:11">
      <c r="A13" s="215">
        <f ca="1">('Game Summary'!B35)</f>
        <v>1</v>
      </c>
      <c r="B13" s="765" t="str">
        <f ca="1">('Game Summary'!C35)</f>
        <v>Polly Fester</v>
      </c>
      <c r="C13" s="766"/>
      <c r="D13" s="302">
        <v>2</v>
      </c>
      <c r="E13" s="304">
        <v>4</v>
      </c>
      <c r="F13" s="305">
        <f t="shared" si="0"/>
        <v>6</v>
      </c>
      <c r="G13" s="302">
        <v>2</v>
      </c>
      <c r="H13" s="304"/>
      <c r="I13" s="315">
        <f t="shared" si="1"/>
        <v>2</v>
      </c>
      <c r="J13" s="315">
        <f t="shared" si="2"/>
        <v>9</v>
      </c>
      <c r="K13" s="316">
        <f ca="1">J13/SUM('Game Summary'!F35:H35)</f>
        <v>0.52941176470588236</v>
      </c>
    </row>
    <row r="14" spans="1:11">
      <c r="A14" s="215">
        <f ca="1">('Game Summary'!B36)</f>
        <v>303</v>
      </c>
      <c r="B14" s="765" t="str">
        <f ca="1">('Game Summary'!C36)</f>
        <v>Bruisie Siouxxx</v>
      </c>
      <c r="C14" s="766"/>
      <c r="D14" s="302">
        <v>2</v>
      </c>
      <c r="E14" s="304">
        <v>1</v>
      </c>
      <c r="F14" s="305">
        <f t="shared" si="0"/>
        <v>3</v>
      </c>
      <c r="G14" s="302"/>
      <c r="H14" s="304"/>
      <c r="I14" s="315">
        <f t="shared" si="1"/>
        <v>0</v>
      </c>
      <c r="J14" s="315">
        <f t="shared" si="2"/>
        <v>3</v>
      </c>
      <c r="K14" s="316">
        <f ca="1">J14/SUM('Game Summary'!F36:H36)</f>
        <v>0.23076923076923078</v>
      </c>
    </row>
    <row r="15" spans="1:11">
      <c r="A15" s="215">
        <f ca="1">('Game Summary'!B37)</f>
        <v>989</v>
      </c>
      <c r="B15" s="765" t="str">
        <f ca="1">('Game Summary'!C37)</f>
        <v>Sarah (KillBox) Hipel</v>
      </c>
      <c r="C15" s="766"/>
      <c r="D15" s="302">
        <v>2</v>
      </c>
      <c r="E15" s="304">
        <v>2</v>
      </c>
      <c r="F15" s="305">
        <f t="shared" si="0"/>
        <v>4</v>
      </c>
      <c r="G15" s="302">
        <v>2</v>
      </c>
      <c r="H15" s="304"/>
      <c r="I15" s="315">
        <f t="shared" si="1"/>
        <v>2</v>
      </c>
      <c r="J15" s="315">
        <f t="shared" si="2"/>
        <v>7</v>
      </c>
      <c r="K15" s="316">
        <f ca="1">J15/SUM('Game Summary'!F37:H37)</f>
        <v>0.46666666666666667</v>
      </c>
    </row>
    <row r="16" spans="1:11" ht="13" thickBot="1">
      <c r="A16" s="216">
        <f ca="1">('Game Summary'!B38)</f>
        <v>90028</v>
      </c>
      <c r="B16" s="770" t="str">
        <f ca="1">('Game Summary'!C38)</f>
        <v>Kat Von D'Stroya</v>
      </c>
      <c r="C16" s="771"/>
      <c r="D16" s="307"/>
      <c r="E16" s="309"/>
      <c r="F16" s="317">
        <f t="shared" si="0"/>
        <v>0</v>
      </c>
      <c r="G16" s="307"/>
      <c r="H16" s="309"/>
      <c r="I16" s="318">
        <f t="shared" si="1"/>
        <v>0</v>
      </c>
      <c r="J16" s="318">
        <f t="shared" si="2"/>
        <v>0</v>
      </c>
      <c r="K16" s="361">
        <f ca="1">J16/SUM('Game Summary'!F38:H38)</f>
        <v>0</v>
      </c>
    </row>
    <row r="17" spans="1:11" ht="13" thickBot="1">
      <c r="A17" s="774" t="s">
        <v>75</v>
      </c>
      <c r="B17" s="775"/>
      <c r="C17" s="776"/>
      <c r="D17" s="320">
        <f t="shared" ref="D17:J17" si="3">SUM(D3:D16)</f>
        <v>16</v>
      </c>
      <c r="E17" s="320">
        <f t="shared" si="3"/>
        <v>26</v>
      </c>
      <c r="F17" s="320">
        <f t="shared" si="3"/>
        <v>42</v>
      </c>
      <c r="G17" s="320">
        <f t="shared" si="3"/>
        <v>8</v>
      </c>
      <c r="H17" s="320">
        <f t="shared" si="3"/>
        <v>0</v>
      </c>
      <c r="I17" s="320">
        <f t="shared" si="3"/>
        <v>8</v>
      </c>
      <c r="J17" s="241">
        <f t="shared" si="3"/>
        <v>54</v>
      </c>
      <c r="K17" s="347">
        <f>AVERAGE(K3:K16)</f>
        <v>0.23098064109093522</v>
      </c>
    </row>
    <row r="18" spans="1:11" s="208" customFormat="1">
      <c r="D18" s="28"/>
      <c r="E18" s="28"/>
      <c r="F18" s="28"/>
      <c r="G18" s="28"/>
      <c r="H18" s="28"/>
      <c r="I18" s="28"/>
      <c r="J18" s="28"/>
      <c r="K18" s="28"/>
    </row>
    <row r="19" spans="1:11" ht="13" thickBot="1">
      <c r="A19" s="742" t="s">
        <v>46</v>
      </c>
      <c r="B19" s="742"/>
      <c r="C19" s="757"/>
      <c r="D19" s="757"/>
      <c r="J19" s="755" t="s">
        <v>78</v>
      </c>
      <c r="K19" s="755"/>
    </row>
    <row r="20" spans="1:11" ht="26.25" customHeight="1" thickBot="1">
      <c r="A20" s="360" t="s">
        <v>215</v>
      </c>
      <c r="B20" s="758" t="str">
        <f ca="1">('Game Summary'!A4)</f>
        <v>GRRG - All Stars</v>
      </c>
      <c r="C20" s="759"/>
      <c r="D20" s="211" t="s">
        <v>223</v>
      </c>
      <c r="E20" s="211" t="s">
        <v>218</v>
      </c>
      <c r="F20" s="211" t="s">
        <v>219</v>
      </c>
      <c r="G20" s="211" t="s">
        <v>220</v>
      </c>
      <c r="H20" s="211" t="s">
        <v>221</v>
      </c>
      <c r="I20" s="211" t="s">
        <v>222</v>
      </c>
      <c r="J20" s="211" t="s">
        <v>44</v>
      </c>
      <c r="K20" s="211" t="s">
        <v>224</v>
      </c>
    </row>
    <row r="21" spans="1:11">
      <c r="A21" s="349" t="str">
        <f ca="1">('Game Summary'!B5)</f>
        <v>01</v>
      </c>
      <c r="B21" s="769" t="str">
        <f ca="1">('Game Summary'!C5)</f>
        <v>Lindsay Blowhan</v>
      </c>
      <c r="C21" s="741"/>
      <c r="D21" s="329"/>
      <c r="E21" s="298"/>
      <c r="F21" s="298">
        <v>1</v>
      </c>
      <c r="G21" s="298"/>
      <c r="H21" s="298">
        <v>1</v>
      </c>
      <c r="I21" s="299"/>
      <c r="J21" s="300">
        <f>SUM(E21:H21)+(I21*1.5)</f>
        <v>2</v>
      </c>
      <c r="K21" s="322">
        <f ca="1">J21/SUM('Game Summary'!G5:H5)</f>
        <v>0.1</v>
      </c>
    </row>
    <row r="22" spans="1:11">
      <c r="A22" s="243" t="str">
        <f ca="1">('Game Summary'!B6)</f>
        <v>07</v>
      </c>
      <c r="B22" s="763" t="str">
        <f ca="1">('Game Summary'!C6)</f>
        <v>Jackie Daniels</v>
      </c>
      <c r="C22" s="739"/>
      <c r="D22" s="330">
        <v>1</v>
      </c>
      <c r="E22" s="303"/>
      <c r="F22" s="303"/>
      <c r="G22" s="303"/>
      <c r="H22" s="303"/>
      <c r="I22" s="304"/>
      <c r="J22" s="305">
        <f t="shared" ref="J22:J34" si="4">SUM(E22:H22)+(I22*1.5)</f>
        <v>0</v>
      </c>
      <c r="K22" s="323">
        <f ca="1">J22/SUM('Game Summary'!G6:H6)</f>
        <v>0</v>
      </c>
    </row>
    <row r="23" spans="1:11">
      <c r="A23" s="243" t="str">
        <f ca="1">('Game Summary'!B7)</f>
        <v>08</v>
      </c>
      <c r="B23" s="763" t="str">
        <f ca="1">('Game Summary'!C7)</f>
        <v>Keisha Mei Ash</v>
      </c>
      <c r="C23" s="739"/>
      <c r="D23" s="330"/>
      <c r="E23" s="303"/>
      <c r="F23" s="303"/>
      <c r="G23" s="303"/>
      <c r="H23" s="303"/>
      <c r="I23" s="304"/>
      <c r="J23" s="305">
        <f t="shared" si="4"/>
        <v>0</v>
      </c>
      <c r="K23" s="323">
        <f ca="1">J23/SUM('Game Summary'!G7:H7)</f>
        <v>0</v>
      </c>
    </row>
    <row r="24" spans="1:11">
      <c r="A24" s="243" t="str">
        <f ca="1">('Game Summary'!B8)</f>
        <v>10</v>
      </c>
      <c r="B24" s="763" t="str">
        <f ca="1">('Game Summary'!C8)</f>
        <v>Hot New Girl</v>
      </c>
      <c r="C24" s="739"/>
      <c r="D24" s="330"/>
      <c r="E24" s="303"/>
      <c r="F24" s="303">
        <v>1</v>
      </c>
      <c r="G24" s="303"/>
      <c r="H24" s="303">
        <v>1</v>
      </c>
      <c r="I24" s="304"/>
      <c r="J24" s="305">
        <f t="shared" si="4"/>
        <v>2</v>
      </c>
      <c r="K24" s="323">
        <f ca="1">J24/SUM('Game Summary'!G8:H8)</f>
        <v>0.14285714285714285</v>
      </c>
    </row>
    <row r="25" spans="1:11">
      <c r="A25" s="243">
        <f ca="1">('Game Summary'!B9)</f>
        <v>17</v>
      </c>
      <c r="B25" s="763" t="str">
        <f ca="1">('Game Summary'!C9)</f>
        <v>Dot Matrix</v>
      </c>
      <c r="C25" s="739"/>
      <c r="D25" s="330">
        <v>1</v>
      </c>
      <c r="E25" s="303">
        <v>3</v>
      </c>
      <c r="F25" s="303"/>
      <c r="G25" s="303"/>
      <c r="H25" s="303"/>
      <c r="I25" s="304"/>
      <c r="J25" s="305">
        <f t="shared" si="4"/>
        <v>3</v>
      </c>
      <c r="K25" s="323">
        <f ca="1">J25/SUM('Game Summary'!G9:H9)</f>
        <v>0.33333333333333331</v>
      </c>
    </row>
    <row r="26" spans="1:11">
      <c r="A26" s="243" t="str">
        <f ca="1">('Game Summary'!B10)</f>
        <v>21</v>
      </c>
      <c r="B26" s="763" t="str">
        <f ca="1">('Game Summary'!C10)</f>
        <v>Disarmin' Darlin</v>
      </c>
      <c r="C26" s="739"/>
      <c r="D26" s="330"/>
      <c r="E26" s="303"/>
      <c r="F26" s="303"/>
      <c r="G26" s="303"/>
      <c r="H26" s="303"/>
      <c r="I26" s="304"/>
      <c r="J26" s="305">
        <f t="shared" si="4"/>
        <v>0</v>
      </c>
      <c r="K26" s="323">
        <f ca="1">J26/SUM('Game Summary'!G10:H10)</f>
        <v>0</v>
      </c>
    </row>
    <row r="27" spans="1:11">
      <c r="A27" s="243" t="str">
        <f ca="1">('Game Summary'!B11)</f>
        <v>28</v>
      </c>
      <c r="B27" s="763" t="str">
        <f ca="1">('Game Summary'!C11)</f>
        <v>Shutter Speed</v>
      </c>
      <c r="C27" s="739"/>
      <c r="D27" s="330"/>
      <c r="E27" s="303"/>
      <c r="F27" s="303"/>
      <c r="G27" s="303"/>
      <c r="H27" s="303"/>
      <c r="I27" s="304"/>
      <c r="J27" s="305">
        <f t="shared" si="4"/>
        <v>0</v>
      </c>
      <c r="K27" s="323">
        <f ca="1">J27/SUM('Game Summary'!G11:H11)</f>
        <v>0</v>
      </c>
    </row>
    <row r="28" spans="1:11">
      <c r="A28" s="243" t="str">
        <f ca="1">('Game Summary'!B12)</f>
        <v>29</v>
      </c>
      <c r="B28" s="763" t="str">
        <f ca="1">('Game Summary'!C12)</f>
        <v>ShamPain4U</v>
      </c>
      <c r="C28" s="739"/>
      <c r="D28" s="330"/>
      <c r="E28" s="303">
        <v>1</v>
      </c>
      <c r="F28" s="303"/>
      <c r="G28" s="303"/>
      <c r="H28" s="303"/>
      <c r="I28" s="304"/>
      <c r="J28" s="305">
        <f t="shared" si="4"/>
        <v>1</v>
      </c>
      <c r="K28" s="323">
        <f ca="1">J28/SUM('Game Summary'!G12:H12)</f>
        <v>7.6923076923076927E-2</v>
      </c>
    </row>
    <row r="29" spans="1:11">
      <c r="A29" s="243">
        <f ca="1">('Game Summary'!B13)</f>
        <v>36</v>
      </c>
      <c r="B29" s="763" t="str">
        <f ca="1">('Game Summary'!C13)</f>
        <v>Viva LaBOOM</v>
      </c>
      <c r="C29" s="739"/>
      <c r="D29" s="330">
        <v>2</v>
      </c>
      <c r="E29" s="303"/>
      <c r="F29" s="303"/>
      <c r="G29" s="303"/>
      <c r="H29" s="303">
        <v>1</v>
      </c>
      <c r="I29" s="304"/>
      <c r="J29" s="305">
        <f t="shared" si="4"/>
        <v>1</v>
      </c>
      <c r="K29" s="323">
        <f ca="1">J29/SUM('Game Summary'!G13:H13)</f>
        <v>8.3333333333333329E-2</v>
      </c>
    </row>
    <row r="30" spans="1:11">
      <c r="A30" s="243" t="str">
        <f ca="1">('Game Summary'!B14)</f>
        <v>41</v>
      </c>
      <c r="B30" s="763" t="str">
        <f ca="1">('Game Summary'!C14)</f>
        <v>Tone Loco</v>
      </c>
      <c r="C30" s="739"/>
      <c r="D30" s="330"/>
      <c r="E30" s="303"/>
      <c r="F30" s="303"/>
      <c r="G30" s="303"/>
      <c r="H30" s="303"/>
      <c r="I30" s="304"/>
      <c r="J30" s="305">
        <f t="shared" si="4"/>
        <v>0</v>
      </c>
      <c r="K30" s="323">
        <f ca="1">J30/SUM('Game Summary'!G14:H14)</f>
        <v>0</v>
      </c>
    </row>
    <row r="31" spans="1:11">
      <c r="A31" s="243">
        <f ca="1">('Game Summary'!B15)</f>
        <v>69</v>
      </c>
      <c r="B31" s="763" t="str">
        <f ca="1">('Game Summary'!C15)</f>
        <v>QuarterBoy</v>
      </c>
      <c r="C31" s="739"/>
      <c r="D31" s="330"/>
      <c r="E31" s="303"/>
      <c r="F31" s="303">
        <v>1</v>
      </c>
      <c r="G31" s="303"/>
      <c r="H31" s="303">
        <v>1</v>
      </c>
      <c r="I31" s="304"/>
      <c r="J31" s="305">
        <f t="shared" si="4"/>
        <v>2</v>
      </c>
      <c r="K31" s="323">
        <f ca="1">J31/SUM('Game Summary'!G15:H15)</f>
        <v>0.08</v>
      </c>
    </row>
    <row r="32" spans="1:11">
      <c r="A32" s="243">
        <f ca="1">('Game Summary'!B16)</f>
        <v>77</v>
      </c>
      <c r="B32" s="763" t="str">
        <f ca="1">('Game Summary'!C16)</f>
        <v>Lucy Morals</v>
      </c>
      <c r="C32" s="739"/>
      <c r="D32" s="330"/>
      <c r="E32" s="303"/>
      <c r="F32" s="303"/>
      <c r="G32" s="303"/>
      <c r="H32" s="303"/>
      <c r="I32" s="304"/>
      <c r="J32" s="305">
        <f t="shared" si="4"/>
        <v>0</v>
      </c>
      <c r="K32" s="323">
        <f ca="1">J32/SUM('Game Summary'!G16:H16)</f>
        <v>0</v>
      </c>
    </row>
    <row r="33" spans="1:11">
      <c r="A33" s="243">
        <f ca="1">('Game Summary'!B17)</f>
        <v>0</v>
      </c>
      <c r="B33" s="763">
        <f ca="1">('Game Summary'!C17)</f>
        <v>0</v>
      </c>
      <c r="C33" s="739"/>
      <c r="D33" s="330"/>
      <c r="E33" s="303"/>
      <c r="F33" s="303"/>
      <c r="G33" s="303"/>
      <c r="H33" s="303"/>
      <c r="I33" s="304"/>
      <c r="J33" s="305">
        <f t="shared" si="4"/>
        <v>0</v>
      </c>
      <c r="K33" s="323" t="e">
        <f ca="1">J33/SUM('Game Summary'!G17:H17)</f>
        <v>#DIV/0!</v>
      </c>
    </row>
    <row r="34" spans="1:11" ht="13" thickBot="1">
      <c r="A34" s="350">
        <f ca="1">('Game Summary'!B18)</f>
        <v>0</v>
      </c>
      <c r="B34" s="764">
        <f ca="1">('Game Summary'!C18)</f>
        <v>0</v>
      </c>
      <c r="C34" s="752"/>
      <c r="D34" s="331"/>
      <c r="E34" s="348"/>
      <c r="F34" s="308"/>
      <c r="G34" s="308"/>
      <c r="H34" s="308"/>
      <c r="I34" s="309"/>
      <c r="J34" s="310">
        <f t="shared" si="4"/>
        <v>0</v>
      </c>
      <c r="K34" s="324" t="e">
        <f ca="1">J34/SUM('Game Summary'!G18:H18)</f>
        <v>#DIV/0!</v>
      </c>
    </row>
    <row r="35" spans="1:11" s="28" customFormat="1" ht="13" thickBot="1">
      <c r="A35" s="774" t="s">
        <v>75</v>
      </c>
      <c r="B35" s="775"/>
      <c r="C35" s="776"/>
      <c r="D35" s="312">
        <f t="shared" ref="D35:J35" si="5">SUM(D21:D34)</f>
        <v>4</v>
      </c>
      <c r="E35" s="312">
        <f t="shared" si="5"/>
        <v>4</v>
      </c>
      <c r="F35" s="312">
        <f t="shared" si="5"/>
        <v>3</v>
      </c>
      <c r="G35" s="312">
        <f t="shared" si="5"/>
        <v>0</v>
      </c>
      <c r="H35" s="312">
        <f t="shared" si="5"/>
        <v>4</v>
      </c>
      <c r="I35" s="312">
        <f t="shared" si="5"/>
        <v>0</v>
      </c>
      <c r="J35" s="312">
        <f t="shared" si="5"/>
        <v>11</v>
      </c>
      <c r="K35" s="328" t="e">
        <f>AVERAGE(K21:K34)</f>
        <v>#DIV/0!</v>
      </c>
    </row>
  </sheetData>
  <mergeCells count="39">
    <mergeCell ref="E1:G1"/>
    <mergeCell ref="J1:K1"/>
    <mergeCell ref="J19:K19"/>
    <mergeCell ref="B26:C26"/>
    <mergeCell ref="B3:C3"/>
    <mergeCell ref="B22:C22"/>
    <mergeCell ref="B23:C23"/>
    <mergeCell ref="B4:C4"/>
    <mergeCell ref="B5:C5"/>
    <mergeCell ref="B25:C25"/>
    <mergeCell ref="A35:C35"/>
    <mergeCell ref="B27:C27"/>
    <mergeCell ref="B33:C33"/>
    <mergeCell ref="B29:C29"/>
    <mergeCell ref="B30:C30"/>
    <mergeCell ref="B28:C28"/>
    <mergeCell ref="B34:C34"/>
    <mergeCell ref="B32:C32"/>
    <mergeCell ref="B31:C31"/>
    <mergeCell ref="B24:C24"/>
    <mergeCell ref="A17:C17"/>
    <mergeCell ref="B21:C21"/>
    <mergeCell ref="B12:C12"/>
    <mergeCell ref="B13:C13"/>
    <mergeCell ref="B20:C20"/>
    <mergeCell ref="C19:D19"/>
    <mergeCell ref="A19:B19"/>
    <mergeCell ref="B16:C16"/>
    <mergeCell ref="B14:C14"/>
    <mergeCell ref="B15:C15"/>
    <mergeCell ref="B2:C2"/>
    <mergeCell ref="C1:D1"/>
    <mergeCell ref="B11:C11"/>
    <mergeCell ref="B7:C7"/>
    <mergeCell ref="A1:B1"/>
    <mergeCell ref="B10:C10"/>
    <mergeCell ref="B6:C6"/>
    <mergeCell ref="B8:C8"/>
    <mergeCell ref="B9:C9"/>
  </mergeCells>
  <phoneticPr fontId="0" type="noConversion"/>
  <printOptions horizontalCentered="1" verticalCentered="1"/>
  <pageMargins left="0.25" right="0.25" top="0.25" bottom="0.25" header="0.25" footer="0.25"/>
  <pageSetup scale="90" orientation="landscape" horizontalDpi="4294967292" verticalDpi="4294967292"/>
  <extLst>
    <ext xmlns:mx="http://schemas.microsoft.com/office/mac/excel/2008/main" uri="http://schemas.microsoft.com/office/mac/excel/2008/main">
      <mx:PLV Mode="0" OnePage="0" WScale="10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AJ18"/>
  <sheetViews>
    <sheetView zoomScale="75" workbookViewId="0">
      <selection sqref="A1:B1"/>
    </sheetView>
  </sheetViews>
  <sheetFormatPr baseColWidth="10" defaultColWidth="8.83203125" defaultRowHeight="12"/>
  <cols>
    <col min="1" max="1" width="13.33203125" customWidth="1"/>
    <col min="2" max="2" width="30.1640625" customWidth="1"/>
    <col min="3" max="27" width="7.33203125" customWidth="1"/>
  </cols>
  <sheetData>
    <row r="1" spans="1:36" ht="36" thickBot="1">
      <c r="A1" s="778">
        <f ca="1">'Game Summary'!L2</f>
        <v>39935</v>
      </c>
      <c r="B1" s="779"/>
      <c r="C1" s="777" t="s">
        <v>181</v>
      </c>
      <c r="D1" s="777"/>
      <c r="E1" s="777"/>
      <c r="F1" s="777"/>
      <c r="G1" s="777"/>
      <c r="H1" s="777"/>
      <c r="I1" s="777"/>
      <c r="J1" s="777"/>
      <c r="K1" s="595"/>
      <c r="L1" s="595"/>
      <c r="N1" s="596" t="str">
        <f ca="1">'Game Summary'!A4</f>
        <v>GRRG - All Stars</v>
      </c>
    </row>
    <row r="2" spans="1:36" s="591" customFormat="1" ht="36" customHeight="1">
      <c r="A2" s="593" t="s">
        <v>180</v>
      </c>
      <c r="C2" s="597"/>
      <c r="D2" s="98" t="s">
        <v>3</v>
      </c>
      <c r="E2" s="592"/>
      <c r="F2" s="592"/>
      <c r="G2" s="592"/>
      <c r="H2" s="592"/>
      <c r="I2" s="592"/>
      <c r="J2" s="592"/>
      <c r="K2" s="592"/>
    </row>
    <row r="3" spans="1:36" ht="30" customHeight="1">
      <c r="B3" s="590" t="s">
        <v>134</v>
      </c>
      <c r="C3" s="590">
        <v>1</v>
      </c>
      <c r="D3" s="590">
        <v>2</v>
      </c>
      <c r="E3" s="590">
        <v>3</v>
      </c>
      <c r="F3" s="590">
        <v>4</v>
      </c>
      <c r="G3" s="590">
        <v>5</v>
      </c>
      <c r="H3" s="590">
        <v>6</v>
      </c>
      <c r="I3" s="590">
        <v>7</v>
      </c>
      <c r="J3" s="590">
        <v>8</v>
      </c>
      <c r="K3" s="590">
        <v>9</v>
      </c>
      <c r="L3" s="590">
        <v>10</v>
      </c>
      <c r="M3" s="590">
        <v>11</v>
      </c>
      <c r="N3" s="590">
        <v>12</v>
      </c>
      <c r="O3" s="590">
        <v>13</v>
      </c>
      <c r="P3" s="590">
        <v>14</v>
      </c>
      <c r="Q3" s="590">
        <v>15</v>
      </c>
      <c r="R3" s="590">
        <v>16</v>
      </c>
      <c r="S3" s="590">
        <v>17</v>
      </c>
      <c r="T3" s="590">
        <v>18</v>
      </c>
      <c r="U3" s="590">
        <v>19</v>
      </c>
      <c r="V3" s="590">
        <v>20</v>
      </c>
      <c r="W3" s="590">
        <v>21</v>
      </c>
      <c r="X3" s="590">
        <v>22</v>
      </c>
      <c r="Y3" s="590">
        <v>23</v>
      </c>
      <c r="Z3" s="590">
        <v>24</v>
      </c>
      <c r="AA3" s="590">
        <v>25</v>
      </c>
      <c r="AB3" s="590">
        <v>26</v>
      </c>
      <c r="AC3" s="590">
        <v>27</v>
      </c>
      <c r="AD3" s="590">
        <v>28</v>
      </c>
      <c r="AE3" s="590">
        <v>29</v>
      </c>
      <c r="AF3" s="590">
        <v>30</v>
      </c>
      <c r="AG3" s="590">
        <v>31</v>
      </c>
      <c r="AH3" s="590">
        <v>32</v>
      </c>
      <c r="AI3" s="590">
        <v>33</v>
      </c>
      <c r="AJ3" s="590">
        <v>34</v>
      </c>
    </row>
    <row r="4" spans="1:36" ht="33.75" customHeight="1">
      <c r="A4" s="610" t="str">
        <f ca="1">'Home Jam Stats P.1'!A21</f>
        <v>01</v>
      </c>
      <c r="B4" s="584" t="str">
        <f ca="1">'Home Jam Stats P.1'!B21:C21</f>
        <v>Lindsay Blowhan</v>
      </c>
      <c r="C4" s="585"/>
      <c r="D4" s="585"/>
      <c r="E4" s="585"/>
      <c r="F4" s="585"/>
      <c r="G4" s="585"/>
      <c r="H4" s="585"/>
      <c r="I4" s="585"/>
      <c r="J4" s="585"/>
      <c r="K4" s="585"/>
      <c r="L4" s="585"/>
      <c r="M4" s="585"/>
      <c r="N4" s="585"/>
      <c r="O4" s="585"/>
      <c r="P4" s="585"/>
      <c r="Q4" s="585"/>
      <c r="R4" s="585"/>
      <c r="S4" s="585"/>
      <c r="T4" s="585"/>
      <c r="U4" s="585"/>
      <c r="V4" s="585"/>
      <c r="W4" s="585"/>
      <c r="X4" s="585"/>
      <c r="Y4" s="585"/>
      <c r="Z4" s="585"/>
      <c r="AA4" s="585"/>
      <c r="AB4" s="585"/>
      <c r="AC4" s="585"/>
      <c r="AD4" s="585"/>
      <c r="AE4" s="585"/>
      <c r="AF4" s="585"/>
      <c r="AG4" s="585"/>
      <c r="AH4" s="585"/>
      <c r="AI4" s="585"/>
      <c r="AJ4" s="585"/>
    </row>
    <row r="5" spans="1:36" ht="33.75" customHeight="1">
      <c r="A5" s="610" t="str">
        <f ca="1">'Home Jam Stats P.1'!A22</f>
        <v>07</v>
      </c>
      <c r="B5" s="584" t="str">
        <f ca="1">'Home Jam Stats P.1'!B22:C22</f>
        <v>Jackie Daniels</v>
      </c>
      <c r="C5" s="587"/>
      <c r="D5" s="587"/>
      <c r="E5" s="587"/>
      <c r="F5" s="587"/>
      <c r="G5" s="587"/>
      <c r="H5" s="587"/>
      <c r="I5" s="587"/>
      <c r="J5" s="587"/>
      <c r="K5" s="587"/>
      <c r="L5" s="587"/>
      <c r="M5" s="587"/>
      <c r="N5" s="587"/>
      <c r="O5" s="587"/>
      <c r="P5" s="587"/>
      <c r="Q5" s="587"/>
      <c r="R5" s="587"/>
      <c r="S5" s="587"/>
      <c r="T5" s="587"/>
      <c r="U5" s="587"/>
      <c r="V5" s="587"/>
      <c r="W5" s="587"/>
      <c r="X5" s="587"/>
      <c r="Y5" s="587"/>
      <c r="Z5" s="587"/>
      <c r="AA5" s="587"/>
      <c r="AB5" s="587"/>
      <c r="AC5" s="587"/>
      <c r="AD5" s="587"/>
      <c r="AE5" s="587"/>
      <c r="AF5" s="587"/>
      <c r="AG5" s="587"/>
      <c r="AH5" s="587"/>
      <c r="AI5" s="587"/>
      <c r="AJ5" s="587"/>
    </row>
    <row r="6" spans="1:36" ht="33.75" customHeight="1">
      <c r="A6" s="610" t="str">
        <f ca="1">'Home Jam Stats P.1'!A23</f>
        <v>08</v>
      </c>
      <c r="B6" s="584" t="str">
        <f ca="1">'Home Jam Stats P.1'!B23:C23</f>
        <v>Keisha Mei Ash</v>
      </c>
      <c r="C6" s="585"/>
      <c r="D6" s="585"/>
      <c r="E6" s="585"/>
      <c r="F6" s="585"/>
      <c r="G6" s="585"/>
      <c r="H6" s="585"/>
      <c r="I6" s="585"/>
      <c r="J6" s="585"/>
      <c r="K6" s="585"/>
      <c r="L6" s="585"/>
      <c r="M6" s="585"/>
      <c r="N6" s="585"/>
      <c r="O6" s="585"/>
      <c r="P6" s="585"/>
      <c r="Q6" s="585"/>
      <c r="R6" s="585"/>
      <c r="S6" s="585"/>
      <c r="T6" s="585"/>
      <c r="U6" s="585"/>
      <c r="V6" s="585"/>
      <c r="W6" s="585"/>
      <c r="X6" s="585"/>
      <c r="Y6" s="585"/>
      <c r="Z6" s="585"/>
      <c r="AA6" s="585"/>
      <c r="AB6" s="585"/>
      <c r="AC6" s="585"/>
      <c r="AD6" s="585"/>
      <c r="AE6" s="585"/>
      <c r="AF6" s="585"/>
      <c r="AG6" s="585"/>
      <c r="AH6" s="585"/>
      <c r="AI6" s="585"/>
      <c r="AJ6" s="585"/>
    </row>
    <row r="7" spans="1:36" ht="33.75" customHeight="1">
      <c r="A7" s="610" t="str">
        <f ca="1">'Home Jam Stats P.1'!A24</f>
        <v>10</v>
      </c>
      <c r="B7" s="584" t="str">
        <f ca="1">'Home Jam Stats P.1'!B24:C24</f>
        <v>Hot New Girl</v>
      </c>
      <c r="C7" s="587"/>
      <c r="D7" s="587"/>
      <c r="E7" s="587"/>
      <c r="F7" s="587"/>
      <c r="G7" s="587"/>
      <c r="H7" s="587"/>
      <c r="I7" s="587"/>
      <c r="J7" s="587"/>
      <c r="K7" s="587"/>
      <c r="L7" s="587"/>
      <c r="M7" s="587"/>
      <c r="N7" s="587"/>
      <c r="O7" s="587"/>
      <c r="P7" s="587"/>
      <c r="Q7" s="587"/>
      <c r="R7" s="587"/>
      <c r="S7" s="587"/>
      <c r="T7" s="587"/>
      <c r="U7" s="587"/>
      <c r="V7" s="587"/>
      <c r="W7" s="587"/>
      <c r="X7" s="587"/>
      <c r="Y7" s="587"/>
      <c r="Z7" s="587"/>
      <c r="AA7" s="587"/>
      <c r="AB7" s="587"/>
      <c r="AC7" s="587"/>
      <c r="AD7" s="587"/>
      <c r="AE7" s="587"/>
      <c r="AF7" s="587"/>
      <c r="AG7" s="587"/>
      <c r="AH7" s="587"/>
      <c r="AI7" s="587"/>
      <c r="AJ7" s="587"/>
    </row>
    <row r="8" spans="1:36" ht="33.75" customHeight="1">
      <c r="A8" s="610">
        <f ca="1">'Home Jam Stats P.1'!A25</f>
        <v>17</v>
      </c>
      <c r="B8" s="584" t="str">
        <f ca="1">'Home Jam Stats P.1'!B25:C25</f>
        <v>Dot Matrix</v>
      </c>
      <c r="C8" s="585"/>
      <c r="D8" s="585"/>
      <c r="E8" s="585"/>
      <c r="F8" s="585"/>
      <c r="G8" s="585"/>
      <c r="H8" s="585"/>
      <c r="I8" s="585"/>
      <c r="J8" s="585"/>
      <c r="K8" s="585"/>
      <c r="L8" s="585"/>
      <c r="M8" s="585"/>
      <c r="N8" s="585"/>
      <c r="O8" s="585"/>
      <c r="P8" s="585"/>
      <c r="Q8" s="585"/>
      <c r="R8" s="585"/>
      <c r="S8" s="585"/>
      <c r="T8" s="585"/>
      <c r="U8" s="585"/>
      <c r="V8" s="585"/>
      <c r="W8" s="585"/>
      <c r="X8" s="585"/>
      <c r="Y8" s="585"/>
      <c r="Z8" s="585"/>
      <c r="AA8" s="585"/>
      <c r="AB8" s="585"/>
      <c r="AC8" s="585"/>
      <c r="AD8" s="585"/>
      <c r="AE8" s="585"/>
      <c r="AF8" s="585"/>
      <c r="AG8" s="585"/>
      <c r="AH8" s="585"/>
      <c r="AI8" s="585"/>
      <c r="AJ8" s="585"/>
    </row>
    <row r="9" spans="1:36" ht="33.75" customHeight="1">
      <c r="A9" s="610" t="str">
        <f ca="1">'Home Jam Stats P.1'!A26</f>
        <v>21</v>
      </c>
      <c r="B9" s="584" t="str">
        <f ca="1">'Home Jam Stats P.1'!B26:C26</f>
        <v>Disarmin' Darlin</v>
      </c>
      <c r="C9" s="587"/>
      <c r="D9" s="587"/>
      <c r="E9" s="587"/>
      <c r="F9" s="587"/>
      <c r="G9" s="587"/>
      <c r="H9" s="587"/>
      <c r="I9" s="587"/>
      <c r="J9" s="587"/>
      <c r="K9" s="587"/>
      <c r="L9" s="587"/>
      <c r="M9" s="587"/>
      <c r="N9" s="587"/>
      <c r="O9" s="587"/>
      <c r="P9" s="587"/>
      <c r="Q9" s="587"/>
      <c r="R9" s="587"/>
      <c r="S9" s="587"/>
      <c r="T9" s="587"/>
      <c r="U9" s="587"/>
      <c r="V9" s="587"/>
      <c r="W9" s="587"/>
      <c r="X9" s="587"/>
      <c r="Y9" s="587"/>
      <c r="Z9" s="587"/>
      <c r="AA9" s="587"/>
      <c r="AB9" s="587"/>
      <c r="AC9" s="587"/>
      <c r="AD9" s="587"/>
      <c r="AE9" s="587"/>
      <c r="AF9" s="587"/>
      <c r="AG9" s="587"/>
      <c r="AH9" s="587"/>
      <c r="AI9" s="587"/>
      <c r="AJ9" s="587"/>
    </row>
    <row r="10" spans="1:36" ht="33.75" customHeight="1">
      <c r="A10" s="610" t="str">
        <f ca="1">'Home Jam Stats P.1'!A27</f>
        <v>28</v>
      </c>
      <c r="B10" s="584" t="str">
        <f ca="1">'Home Jam Stats P.1'!B27:C27</f>
        <v>Shutter Speed</v>
      </c>
      <c r="C10" s="585"/>
      <c r="D10" s="585"/>
      <c r="E10" s="585"/>
      <c r="F10" s="585"/>
      <c r="G10" s="585"/>
      <c r="H10" s="585"/>
      <c r="I10" s="585"/>
      <c r="J10" s="585"/>
      <c r="K10" s="585"/>
      <c r="L10" s="585"/>
      <c r="M10" s="585"/>
      <c r="N10" s="585"/>
      <c r="O10" s="585"/>
      <c r="P10" s="585"/>
      <c r="Q10" s="585"/>
      <c r="R10" s="585"/>
      <c r="S10" s="585"/>
      <c r="T10" s="585"/>
      <c r="U10" s="585"/>
      <c r="V10" s="585"/>
      <c r="W10" s="585"/>
      <c r="X10" s="585"/>
      <c r="Y10" s="585"/>
      <c r="Z10" s="585"/>
      <c r="AA10" s="585"/>
      <c r="AB10" s="585"/>
      <c r="AC10" s="585"/>
      <c r="AD10" s="585"/>
      <c r="AE10" s="585"/>
      <c r="AF10" s="585"/>
      <c r="AG10" s="585"/>
      <c r="AH10" s="585"/>
      <c r="AI10" s="585"/>
      <c r="AJ10" s="585"/>
    </row>
    <row r="11" spans="1:36" ht="33.75" customHeight="1">
      <c r="A11" s="610" t="str">
        <f ca="1">'Home Jam Stats P.1'!A28</f>
        <v>29</v>
      </c>
      <c r="B11" s="584" t="str">
        <f ca="1">'Home Jam Stats P.1'!B28:C28</f>
        <v>ShamPain4U</v>
      </c>
      <c r="C11" s="587"/>
      <c r="D11" s="587"/>
      <c r="E11" s="587"/>
      <c r="F11" s="587"/>
      <c r="G11" s="587"/>
      <c r="H11" s="587"/>
      <c r="I11" s="587"/>
      <c r="J11" s="587"/>
      <c r="K11" s="587"/>
      <c r="L11" s="587"/>
      <c r="M11" s="587"/>
      <c r="N11" s="587"/>
      <c r="O11" s="587"/>
      <c r="P11" s="587"/>
      <c r="Q11" s="587"/>
      <c r="R11" s="587"/>
      <c r="S11" s="587"/>
      <c r="T11" s="587"/>
      <c r="U11" s="587"/>
      <c r="V11" s="587"/>
      <c r="W11" s="587"/>
      <c r="X11" s="587"/>
      <c r="Y11" s="587"/>
      <c r="Z11" s="587"/>
      <c r="AA11" s="587"/>
      <c r="AB11" s="587"/>
      <c r="AC11" s="587"/>
      <c r="AD11" s="587"/>
      <c r="AE11" s="587"/>
      <c r="AF11" s="587"/>
      <c r="AG11" s="587"/>
      <c r="AH11" s="587"/>
      <c r="AI11" s="587"/>
      <c r="AJ11" s="587"/>
    </row>
    <row r="12" spans="1:36" ht="33.75" customHeight="1">
      <c r="A12" s="610">
        <f ca="1">'Home Jam Stats P.1'!A29</f>
        <v>36</v>
      </c>
      <c r="B12" s="584" t="str">
        <f ca="1">'Home Jam Stats P.1'!B29:C29</f>
        <v>Viva LaBOOM</v>
      </c>
      <c r="C12" s="585"/>
      <c r="D12" s="585"/>
      <c r="E12" s="585"/>
      <c r="F12" s="585"/>
      <c r="G12" s="585"/>
      <c r="H12" s="585"/>
      <c r="I12" s="585"/>
      <c r="J12" s="585"/>
      <c r="K12" s="585"/>
      <c r="L12" s="585"/>
      <c r="M12" s="585"/>
      <c r="N12" s="585"/>
      <c r="O12" s="585"/>
      <c r="P12" s="585"/>
      <c r="Q12" s="585"/>
      <c r="R12" s="585"/>
      <c r="S12" s="585"/>
      <c r="T12" s="585"/>
      <c r="U12" s="585"/>
      <c r="V12" s="585"/>
      <c r="W12" s="585"/>
      <c r="X12" s="585"/>
      <c r="Y12" s="585"/>
      <c r="Z12" s="585"/>
      <c r="AA12" s="585"/>
      <c r="AB12" s="585"/>
      <c r="AC12" s="585"/>
      <c r="AD12" s="585"/>
      <c r="AE12" s="585"/>
      <c r="AF12" s="585"/>
      <c r="AG12" s="585"/>
      <c r="AH12" s="585"/>
      <c r="AI12" s="585"/>
      <c r="AJ12" s="585"/>
    </row>
    <row r="13" spans="1:36" ht="33.75" customHeight="1">
      <c r="A13" s="610" t="str">
        <f ca="1">'Home Jam Stats P.1'!A30</f>
        <v>41</v>
      </c>
      <c r="B13" s="584" t="str">
        <f ca="1">'Home Jam Stats P.1'!B30:C30</f>
        <v>Tone Loco</v>
      </c>
      <c r="C13" s="587"/>
      <c r="D13" s="587"/>
      <c r="E13" s="587"/>
      <c r="F13" s="587"/>
      <c r="G13" s="587"/>
      <c r="H13" s="587"/>
      <c r="I13" s="587"/>
      <c r="J13" s="587"/>
      <c r="K13" s="587"/>
      <c r="L13" s="587"/>
      <c r="M13" s="587"/>
      <c r="N13" s="587"/>
      <c r="O13" s="587"/>
      <c r="P13" s="587"/>
      <c r="Q13" s="587"/>
      <c r="R13" s="587"/>
      <c r="S13" s="587"/>
      <c r="T13" s="587"/>
      <c r="U13" s="587"/>
      <c r="V13" s="587"/>
      <c r="W13" s="587"/>
      <c r="X13" s="587"/>
      <c r="Y13" s="587"/>
      <c r="Z13" s="587"/>
      <c r="AA13" s="587"/>
      <c r="AB13" s="587"/>
      <c r="AC13" s="587"/>
      <c r="AD13" s="587"/>
      <c r="AE13" s="587"/>
      <c r="AF13" s="587"/>
      <c r="AG13" s="587"/>
      <c r="AH13" s="587"/>
      <c r="AI13" s="587"/>
      <c r="AJ13" s="587"/>
    </row>
    <row r="14" spans="1:36" ht="33.75" customHeight="1">
      <c r="A14" s="610">
        <f ca="1">'Home Jam Stats P.1'!A31</f>
        <v>69</v>
      </c>
      <c r="B14" s="584" t="str">
        <f ca="1">'Home Jam Stats P.1'!B31:C31</f>
        <v>QuarterBoy</v>
      </c>
      <c r="C14" s="585"/>
      <c r="D14" s="585"/>
      <c r="E14" s="585"/>
      <c r="F14" s="585"/>
      <c r="G14" s="585"/>
      <c r="H14" s="585"/>
      <c r="I14" s="585"/>
      <c r="J14" s="585"/>
      <c r="K14" s="585"/>
      <c r="L14" s="585"/>
      <c r="M14" s="585"/>
      <c r="N14" s="585"/>
      <c r="O14" s="585"/>
      <c r="P14" s="585"/>
      <c r="Q14" s="585"/>
      <c r="R14" s="585"/>
      <c r="S14" s="585"/>
      <c r="T14" s="585"/>
      <c r="U14" s="585"/>
      <c r="V14" s="585"/>
      <c r="W14" s="585"/>
      <c r="X14" s="585"/>
      <c r="Y14" s="585"/>
      <c r="Z14" s="585"/>
      <c r="AA14" s="585"/>
      <c r="AB14" s="585"/>
      <c r="AC14" s="585"/>
      <c r="AD14" s="585"/>
      <c r="AE14" s="585"/>
      <c r="AF14" s="585"/>
      <c r="AG14" s="585"/>
      <c r="AH14" s="585"/>
      <c r="AI14" s="585"/>
      <c r="AJ14" s="585"/>
    </row>
    <row r="15" spans="1:36" ht="33.75" customHeight="1">
      <c r="A15" s="610">
        <f ca="1">'Home Jam Stats P.1'!A32</f>
        <v>77</v>
      </c>
      <c r="B15" s="584" t="str">
        <f ca="1">'Home Jam Stats P.1'!B32:C32</f>
        <v>Lucy Morals</v>
      </c>
      <c r="C15" s="587"/>
      <c r="D15" s="587"/>
      <c r="E15" s="587"/>
      <c r="F15" s="587"/>
      <c r="G15" s="587"/>
      <c r="H15" s="587"/>
      <c r="I15" s="587"/>
      <c r="J15" s="587"/>
      <c r="K15" s="587"/>
      <c r="L15" s="587"/>
      <c r="M15" s="587"/>
      <c r="N15" s="587"/>
      <c r="O15" s="587"/>
      <c r="P15" s="587"/>
      <c r="Q15" s="587"/>
      <c r="R15" s="587"/>
      <c r="S15" s="587"/>
      <c r="T15" s="587"/>
      <c r="U15" s="587"/>
      <c r="V15" s="587"/>
      <c r="W15" s="587"/>
      <c r="X15" s="587"/>
      <c r="Y15" s="587"/>
      <c r="Z15" s="587"/>
      <c r="AA15" s="587"/>
      <c r="AB15" s="587"/>
      <c r="AC15" s="587"/>
      <c r="AD15" s="587"/>
      <c r="AE15" s="587"/>
      <c r="AF15" s="587"/>
      <c r="AG15" s="587"/>
      <c r="AH15" s="587"/>
      <c r="AI15" s="587"/>
      <c r="AJ15" s="587"/>
    </row>
    <row r="16" spans="1:36" ht="33.75" customHeight="1">
      <c r="A16" s="610">
        <f ca="1">'Home Jam Stats P.1'!A33</f>
        <v>0</v>
      </c>
      <c r="B16" s="584">
        <f ca="1">'Home Jam Stats P.1'!B33:C33</f>
        <v>0</v>
      </c>
      <c r="C16" s="585"/>
      <c r="D16" s="585"/>
      <c r="E16" s="585"/>
      <c r="F16" s="585"/>
      <c r="G16" s="585"/>
      <c r="H16" s="585"/>
      <c r="I16" s="585"/>
      <c r="J16" s="585"/>
      <c r="K16" s="585"/>
      <c r="L16" s="585"/>
      <c r="M16" s="585"/>
      <c r="N16" s="585"/>
      <c r="O16" s="585"/>
      <c r="P16" s="585"/>
      <c r="Q16" s="585"/>
      <c r="R16" s="585"/>
      <c r="S16" s="585"/>
      <c r="T16" s="585"/>
      <c r="U16" s="585"/>
      <c r="V16" s="585"/>
      <c r="W16" s="585"/>
      <c r="X16" s="585"/>
      <c r="Y16" s="585"/>
      <c r="Z16" s="585"/>
      <c r="AA16" s="585"/>
      <c r="AB16" s="585"/>
      <c r="AC16" s="585"/>
      <c r="AD16" s="585"/>
      <c r="AE16" s="585"/>
      <c r="AF16" s="585"/>
      <c r="AG16" s="585"/>
      <c r="AH16" s="585"/>
      <c r="AI16" s="585"/>
      <c r="AJ16" s="585"/>
    </row>
    <row r="17" spans="1:36" ht="33.75" customHeight="1">
      <c r="A17" s="610">
        <f ca="1">'Home Jam Stats P.1'!A34</f>
        <v>0</v>
      </c>
      <c r="B17" s="584">
        <f ca="1">'Home Jam Stats P.1'!B34:C34</f>
        <v>0</v>
      </c>
      <c r="C17" s="587"/>
      <c r="D17" s="587"/>
      <c r="E17" s="587"/>
      <c r="F17" s="587"/>
      <c r="G17" s="587"/>
      <c r="H17" s="587"/>
      <c r="I17" s="587"/>
      <c r="J17" s="587"/>
      <c r="K17" s="587"/>
      <c r="L17" s="587"/>
      <c r="M17" s="587"/>
      <c r="N17" s="587"/>
      <c r="O17" s="587"/>
      <c r="P17" s="587"/>
      <c r="Q17" s="587"/>
      <c r="R17" s="587"/>
      <c r="S17" s="587"/>
      <c r="T17" s="587"/>
      <c r="U17" s="587"/>
      <c r="V17" s="587"/>
      <c r="W17" s="587"/>
      <c r="X17" s="587"/>
      <c r="Y17" s="587"/>
      <c r="Z17" s="587"/>
      <c r="AA17" s="587"/>
      <c r="AB17" s="587"/>
      <c r="AC17" s="587"/>
      <c r="AD17" s="587"/>
      <c r="AE17" s="587"/>
      <c r="AF17" s="587"/>
      <c r="AG17" s="587"/>
      <c r="AH17" s="587"/>
      <c r="AI17" s="587"/>
      <c r="AJ17" s="587"/>
    </row>
    <row r="18" spans="1:36" ht="17">
      <c r="C18" s="589"/>
      <c r="D18" s="588"/>
      <c r="E18" s="588"/>
      <c r="F18" s="16"/>
      <c r="G18" s="589"/>
      <c r="H18" s="588"/>
      <c r="I18" s="588"/>
      <c r="J18" s="16"/>
      <c r="K18" s="589"/>
      <c r="L18" s="588"/>
      <c r="M18" s="588"/>
    </row>
  </sheetData>
  <mergeCells count="2">
    <mergeCell ref="C1:J1"/>
    <mergeCell ref="A1:B1"/>
  </mergeCells>
  <phoneticPr fontId="61" type="noConversion"/>
  <pageMargins left="0.1" right="0.1" top="0.1" bottom="0.1" header="0.5" footer="0.5"/>
  <extLst>
    <ext xmlns:mx="http://schemas.microsoft.com/office/mac/excel/2008/main" uri="http://schemas.microsoft.com/office/mac/excel/2008/main">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AJ18"/>
  <sheetViews>
    <sheetView zoomScale="75" workbookViewId="0">
      <selection sqref="A1:B1"/>
    </sheetView>
  </sheetViews>
  <sheetFormatPr baseColWidth="10" defaultColWidth="8.83203125" defaultRowHeight="12"/>
  <cols>
    <col min="1" max="1" width="13.33203125" customWidth="1"/>
    <col min="2" max="2" width="30.1640625" customWidth="1"/>
    <col min="3" max="27" width="7.33203125" customWidth="1"/>
  </cols>
  <sheetData>
    <row r="1" spans="1:36" ht="36" thickBot="1">
      <c r="A1" s="780">
        <f ca="1">'Print - Line Up H (2)'!A1:B1</f>
        <v>39935</v>
      </c>
      <c r="B1" s="781"/>
      <c r="C1" s="777" t="s">
        <v>181</v>
      </c>
      <c r="D1" s="777"/>
      <c r="E1" s="777"/>
      <c r="F1" s="777"/>
      <c r="G1" s="777"/>
      <c r="H1" s="777"/>
      <c r="I1" s="777"/>
      <c r="J1" s="777"/>
      <c r="K1" s="595"/>
      <c r="L1" s="595"/>
      <c r="M1" s="595"/>
      <c r="N1" s="596" t="str">
        <f ca="1">'Game Summary'!A24</f>
        <v>DDG - All Stars</v>
      </c>
    </row>
    <row r="2" spans="1:36" s="591" customFormat="1" ht="36" customHeight="1">
      <c r="A2" s="593" t="s">
        <v>180</v>
      </c>
      <c r="D2" s="98" t="s">
        <v>3</v>
      </c>
      <c r="E2" s="592"/>
      <c r="F2" s="592"/>
      <c r="G2" s="592"/>
      <c r="H2" s="592"/>
      <c r="I2" s="592"/>
      <c r="J2" s="592"/>
      <c r="K2" s="592"/>
    </row>
    <row r="3" spans="1:36" ht="30" customHeight="1">
      <c r="B3" s="590" t="s">
        <v>134</v>
      </c>
      <c r="C3" s="590">
        <v>1</v>
      </c>
      <c r="D3" s="590">
        <v>2</v>
      </c>
      <c r="E3" s="590">
        <v>3</v>
      </c>
      <c r="F3" s="590">
        <v>4</v>
      </c>
      <c r="G3" s="590">
        <v>5</v>
      </c>
      <c r="H3" s="590">
        <v>6</v>
      </c>
      <c r="I3" s="590">
        <v>7</v>
      </c>
      <c r="J3" s="590">
        <v>8</v>
      </c>
      <c r="K3" s="590">
        <v>9</v>
      </c>
      <c r="L3" s="590">
        <v>10</v>
      </c>
      <c r="M3" s="590">
        <v>11</v>
      </c>
      <c r="N3" s="590">
        <v>12</v>
      </c>
      <c r="O3" s="590">
        <v>13</v>
      </c>
      <c r="P3" s="590">
        <v>14</v>
      </c>
      <c r="Q3" s="590">
        <v>15</v>
      </c>
      <c r="R3" s="590">
        <v>16</v>
      </c>
      <c r="S3" s="590">
        <v>17</v>
      </c>
      <c r="T3" s="590">
        <v>18</v>
      </c>
      <c r="U3" s="590">
        <v>19</v>
      </c>
      <c r="V3" s="590">
        <v>20</v>
      </c>
      <c r="W3" s="590">
        <v>21</v>
      </c>
      <c r="X3" s="590">
        <v>22</v>
      </c>
      <c r="Y3" s="590">
        <v>23</v>
      </c>
      <c r="Z3" s="590">
        <v>24</v>
      </c>
      <c r="AA3" s="590">
        <v>25</v>
      </c>
      <c r="AB3" s="590">
        <v>26</v>
      </c>
      <c r="AC3" s="590">
        <v>27</v>
      </c>
      <c r="AD3" s="590">
        <v>28</v>
      </c>
      <c r="AE3" s="590">
        <v>29</v>
      </c>
      <c r="AF3" s="590">
        <v>30</v>
      </c>
      <c r="AG3" s="590">
        <v>31</v>
      </c>
      <c r="AH3" s="590">
        <v>32</v>
      </c>
      <c r="AI3" s="590">
        <v>33</v>
      </c>
      <c r="AJ3" s="590">
        <v>34</v>
      </c>
    </row>
    <row r="4" spans="1:36" ht="33.75" customHeight="1">
      <c r="A4" s="594">
        <f ca="1">'Home Jam Stats P.2'!A3</f>
        <v>0</v>
      </c>
      <c r="B4" s="586" t="str">
        <f ca="1">'Home Jam Stats P.2'!B3:C3</f>
        <v>Vicious Vixen</v>
      </c>
      <c r="C4" s="585"/>
      <c r="D4" s="585"/>
      <c r="E4" s="585"/>
      <c r="F4" s="585"/>
      <c r="G4" s="585"/>
      <c r="H4" s="585"/>
      <c r="I4" s="585"/>
      <c r="J4" s="585"/>
      <c r="K4" s="585"/>
      <c r="L4" s="585"/>
      <c r="M4" s="585"/>
      <c r="N4" s="585"/>
      <c r="O4" s="585"/>
      <c r="P4" s="585"/>
      <c r="Q4" s="585"/>
      <c r="R4" s="585"/>
      <c r="S4" s="585"/>
      <c r="T4" s="585"/>
      <c r="U4" s="585"/>
      <c r="V4" s="585"/>
      <c r="W4" s="585"/>
      <c r="X4" s="585"/>
      <c r="Y4" s="585"/>
      <c r="Z4" s="585"/>
      <c r="AA4" s="585"/>
      <c r="AB4" s="585"/>
      <c r="AC4" s="585"/>
      <c r="AD4" s="585"/>
      <c r="AE4" s="585"/>
      <c r="AF4" s="585"/>
      <c r="AG4" s="585"/>
      <c r="AH4" s="585"/>
      <c r="AI4" s="585"/>
      <c r="AJ4" s="585"/>
    </row>
    <row r="5" spans="1:36" ht="33.75" customHeight="1">
      <c r="A5" s="594">
        <f ca="1">'Home Jam Stats P.2'!A4</f>
        <v>2.8</v>
      </c>
      <c r="B5" s="586" t="str">
        <f ca="1">'Home Jam Stats P.2'!B4:C4</f>
        <v>Racer McChaseHer</v>
      </c>
      <c r="C5" s="587"/>
      <c r="D5" s="587"/>
      <c r="E5" s="587"/>
      <c r="F5" s="587"/>
      <c r="G5" s="587"/>
      <c r="H5" s="587"/>
      <c r="I5" s="587"/>
      <c r="J5" s="587"/>
      <c r="K5" s="587"/>
      <c r="L5" s="587"/>
      <c r="M5" s="587"/>
      <c r="N5" s="587"/>
      <c r="O5" s="587"/>
      <c r="P5" s="587"/>
      <c r="Q5" s="587"/>
      <c r="R5" s="587"/>
      <c r="S5" s="587"/>
      <c r="T5" s="587"/>
      <c r="U5" s="587"/>
      <c r="V5" s="587"/>
      <c r="W5" s="587"/>
      <c r="X5" s="587"/>
      <c r="Y5" s="587"/>
      <c r="Z5" s="587"/>
      <c r="AA5" s="587"/>
      <c r="AB5" s="587"/>
      <c r="AC5" s="587"/>
      <c r="AD5" s="587"/>
      <c r="AE5" s="587"/>
      <c r="AF5" s="587"/>
      <c r="AG5" s="587"/>
      <c r="AH5" s="587"/>
      <c r="AI5" s="587"/>
      <c r="AJ5" s="587"/>
    </row>
    <row r="6" spans="1:36" ht="33.75" customHeight="1">
      <c r="A6" s="594" t="str">
        <f ca="1">'Home Jam Stats P.2'!A5</f>
        <v>3cc</v>
      </c>
      <c r="B6" s="586" t="str">
        <f ca="1">'Home Jam Stats P.2'!B5:C5</f>
        <v>Roxanna Hardplace</v>
      </c>
      <c r="C6" s="585"/>
      <c r="D6" s="585"/>
      <c r="E6" s="585"/>
      <c r="F6" s="585"/>
      <c r="G6" s="585"/>
      <c r="H6" s="585"/>
      <c r="I6" s="585"/>
      <c r="J6" s="585"/>
      <c r="K6" s="585"/>
      <c r="L6" s="585"/>
      <c r="M6" s="585"/>
      <c r="N6" s="585"/>
      <c r="O6" s="585"/>
      <c r="P6" s="585"/>
      <c r="Q6" s="585"/>
      <c r="R6" s="585"/>
      <c r="S6" s="585"/>
      <c r="T6" s="585"/>
      <c r="U6" s="585"/>
      <c r="V6" s="585"/>
      <c r="W6" s="585"/>
      <c r="X6" s="585"/>
      <c r="Y6" s="585"/>
      <c r="Z6" s="585"/>
      <c r="AA6" s="585"/>
      <c r="AB6" s="585"/>
      <c r="AC6" s="585"/>
      <c r="AD6" s="585"/>
      <c r="AE6" s="585"/>
      <c r="AF6" s="585"/>
      <c r="AG6" s="585"/>
      <c r="AH6" s="585"/>
      <c r="AI6" s="585"/>
      <c r="AJ6" s="585"/>
    </row>
    <row r="7" spans="1:36" ht="33.75" customHeight="1">
      <c r="A7" s="594">
        <f ca="1">'Home Jam Stats P.2'!A6</f>
        <v>5</v>
      </c>
      <c r="B7" s="586" t="str">
        <f ca="1">'Home Jam Stats P.2'!B6:C6</f>
        <v>Sista Slitch'ya</v>
      </c>
      <c r="C7" s="587"/>
      <c r="D7" s="587"/>
      <c r="E7" s="587"/>
      <c r="F7" s="587"/>
      <c r="G7" s="587"/>
      <c r="H7" s="587"/>
      <c r="I7" s="587"/>
      <c r="J7" s="587"/>
      <c r="K7" s="587"/>
      <c r="L7" s="587"/>
      <c r="M7" s="587"/>
      <c r="N7" s="587"/>
      <c r="O7" s="587"/>
      <c r="P7" s="587"/>
      <c r="Q7" s="587"/>
      <c r="R7" s="587"/>
      <c r="S7" s="587"/>
      <c r="T7" s="587"/>
      <c r="U7" s="587"/>
      <c r="V7" s="587"/>
      <c r="W7" s="587"/>
      <c r="X7" s="587"/>
      <c r="Y7" s="587"/>
      <c r="Z7" s="587"/>
      <c r="AA7" s="587"/>
      <c r="AB7" s="587"/>
      <c r="AC7" s="587"/>
      <c r="AD7" s="587"/>
      <c r="AE7" s="587"/>
      <c r="AF7" s="587"/>
      <c r="AG7" s="587"/>
      <c r="AH7" s="587"/>
      <c r="AI7" s="587"/>
      <c r="AJ7" s="587"/>
    </row>
    <row r="8" spans="1:36" ht="33.75" customHeight="1">
      <c r="A8" s="594">
        <f ca="1">'Home Jam Stats P.2'!A7</f>
        <v>6</v>
      </c>
      <c r="B8" s="586" t="str">
        <f ca="1">'Home Jam Stats P.2'!B7:C7</f>
        <v>Elle McFearsome</v>
      </c>
      <c r="C8" s="585"/>
      <c r="D8" s="585"/>
      <c r="E8" s="585"/>
      <c r="F8" s="585"/>
      <c r="G8" s="585"/>
      <c r="H8" s="585"/>
      <c r="I8" s="585"/>
      <c r="J8" s="585"/>
      <c r="K8" s="585"/>
      <c r="L8" s="585"/>
      <c r="M8" s="585"/>
      <c r="N8" s="585"/>
      <c r="O8" s="585"/>
      <c r="P8" s="585"/>
      <c r="Q8" s="585"/>
      <c r="R8" s="585"/>
      <c r="S8" s="585"/>
      <c r="T8" s="585"/>
      <c r="U8" s="585"/>
      <c r="V8" s="585"/>
      <c r="W8" s="585"/>
      <c r="X8" s="585"/>
      <c r="Y8" s="585"/>
      <c r="Z8" s="585"/>
      <c r="AA8" s="585"/>
      <c r="AB8" s="585"/>
      <c r="AC8" s="585"/>
      <c r="AD8" s="585"/>
      <c r="AE8" s="585"/>
      <c r="AF8" s="585"/>
      <c r="AG8" s="585"/>
      <c r="AH8" s="585"/>
      <c r="AI8" s="585"/>
      <c r="AJ8" s="585"/>
    </row>
    <row r="9" spans="1:36" ht="33.75" customHeight="1">
      <c r="A9" s="594" t="str">
        <f ca="1">'Home Jam Stats P.2'!A8</f>
        <v>24/7</v>
      </c>
      <c r="B9" s="586" t="str">
        <f ca="1">'Home Jam Stats P.2'!B8:C8</f>
        <v>boo d. livers</v>
      </c>
      <c r="C9" s="587"/>
      <c r="D9" s="587"/>
      <c r="E9" s="587"/>
      <c r="F9" s="587"/>
      <c r="G9" s="587"/>
      <c r="H9" s="587"/>
      <c r="I9" s="587"/>
      <c r="J9" s="587"/>
      <c r="K9" s="587"/>
      <c r="L9" s="587"/>
      <c r="M9" s="587"/>
      <c r="N9" s="587"/>
      <c r="O9" s="587"/>
      <c r="P9" s="587"/>
      <c r="Q9" s="587"/>
      <c r="R9" s="587"/>
      <c r="S9" s="587"/>
      <c r="T9" s="587"/>
      <c r="U9" s="587"/>
      <c r="V9" s="587"/>
      <c r="W9" s="587"/>
      <c r="X9" s="587"/>
      <c r="Y9" s="587"/>
      <c r="Z9" s="587"/>
      <c r="AA9" s="587"/>
      <c r="AB9" s="587"/>
      <c r="AC9" s="587"/>
      <c r="AD9" s="587"/>
      <c r="AE9" s="587"/>
      <c r="AF9" s="587"/>
      <c r="AG9" s="587"/>
      <c r="AH9" s="587"/>
      <c r="AI9" s="587"/>
      <c r="AJ9" s="587"/>
    </row>
    <row r="10" spans="1:36" ht="33.75" customHeight="1">
      <c r="A10" s="594" t="str">
        <f ca="1">'Home Jam Stats P.2'!A9</f>
        <v>33 1/3</v>
      </c>
      <c r="B10" s="586" t="str">
        <f ca="1">'Home Jam Stats P.2'!B9:C9</f>
        <v>Cookie Rumble</v>
      </c>
      <c r="C10" s="585"/>
      <c r="D10" s="585"/>
      <c r="E10" s="585"/>
      <c r="F10" s="585"/>
      <c r="G10" s="585"/>
      <c r="H10" s="585"/>
      <c r="I10" s="585"/>
      <c r="J10" s="585"/>
      <c r="K10" s="585"/>
      <c r="L10" s="585"/>
      <c r="M10" s="585"/>
      <c r="N10" s="585"/>
      <c r="O10" s="585"/>
      <c r="P10" s="585"/>
      <c r="Q10" s="585"/>
      <c r="R10" s="585"/>
      <c r="S10" s="585"/>
      <c r="T10" s="585"/>
      <c r="U10" s="585"/>
      <c r="V10" s="585"/>
      <c r="W10" s="585"/>
      <c r="X10" s="585"/>
      <c r="Y10" s="585"/>
      <c r="Z10" s="585"/>
      <c r="AA10" s="585"/>
      <c r="AB10" s="585"/>
      <c r="AC10" s="585"/>
      <c r="AD10" s="585"/>
      <c r="AE10" s="585"/>
      <c r="AF10" s="585"/>
      <c r="AG10" s="585"/>
      <c r="AH10" s="585"/>
      <c r="AI10" s="585"/>
      <c r="AJ10" s="585"/>
    </row>
    <row r="11" spans="1:36" ht="33.75" customHeight="1">
      <c r="A11" s="594">
        <f ca="1">'Home Jam Stats P.2'!A10</f>
        <v>46</v>
      </c>
      <c r="B11" s="586" t="str">
        <f ca="1">'Home Jam Stats P.2'!B10:C10</f>
        <v>Fatal Femme</v>
      </c>
      <c r="C11" s="587"/>
      <c r="D11" s="587"/>
      <c r="E11" s="587"/>
      <c r="F11" s="587"/>
      <c r="G11" s="587"/>
      <c r="H11" s="587"/>
      <c r="I11" s="587"/>
      <c r="J11" s="587"/>
      <c r="K11" s="587"/>
      <c r="L11" s="587"/>
      <c r="M11" s="587"/>
      <c r="N11" s="587"/>
      <c r="O11" s="587"/>
      <c r="P11" s="587"/>
      <c r="Q11" s="587"/>
      <c r="R11" s="587"/>
      <c r="S11" s="587"/>
      <c r="T11" s="587"/>
      <c r="U11" s="587"/>
      <c r="V11" s="587"/>
      <c r="W11" s="587"/>
      <c r="X11" s="587"/>
      <c r="Y11" s="587"/>
      <c r="Z11" s="587"/>
      <c r="AA11" s="587"/>
      <c r="AB11" s="587"/>
      <c r="AC11" s="587"/>
      <c r="AD11" s="587"/>
      <c r="AE11" s="587"/>
      <c r="AF11" s="587"/>
      <c r="AG11" s="587"/>
      <c r="AH11" s="587"/>
      <c r="AI11" s="587"/>
      <c r="AJ11" s="587"/>
    </row>
    <row r="12" spans="1:36" ht="33.75" customHeight="1">
      <c r="A12" s="594" t="str">
        <f ca="1">'Home Jam Stats P.2'!A11</f>
        <v>I-75</v>
      </c>
      <c r="B12" s="586" t="str">
        <f ca="1">'Home Jam Stats P.2'!B11:C11</f>
        <v>Diesel Doll</v>
      </c>
      <c r="C12" s="585"/>
      <c r="D12" s="585"/>
      <c r="E12" s="585"/>
      <c r="F12" s="585"/>
      <c r="G12" s="585"/>
      <c r="H12" s="585"/>
      <c r="I12" s="585"/>
      <c r="J12" s="585"/>
      <c r="K12" s="585"/>
      <c r="L12" s="585"/>
      <c r="M12" s="585"/>
      <c r="N12" s="585"/>
      <c r="O12" s="585"/>
      <c r="P12" s="585"/>
      <c r="Q12" s="585"/>
      <c r="R12" s="585"/>
      <c r="S12" s="585"/>
      <c r="T12" s="585"/>
      <c r="U12" s="585"/>
      <c r="V12" s="585"/>
      <c r="W12" s="585"/>
      <c r="X12" s="585"/>
      <c r="Y12" s="585"/>
      <c r="Z12" s="585"/>
      <c r="AA12" s="585"/>
      <c r="AB12" s="585"/>
      <c r="AC12" s="585"/>
      <c r="AD12" s="585"/>
      <c r="AE12" s="585"/>
      <c r="AF12" s="585"/>
      <c r="AG12" s="585"/>
      <c r="AH12" s="585"/>
      <c r="AI12" s="585"/>
      <c r="AJ12" s="585"/>
    </row>
    <row r="13" spans="1:36" ht="33.75" customHeight="1">
      <c r="A13" s="594">
        <f ca="1">'Home Jam Stats P.2'!A12</f>
        <v>76</v>
      </c>
      <c r="B13" s="586" t="str">
        <f ca="1">'Home Jam Stats P.2'!B12:C12</f>
        <v>Del Bomber</v>
      </c>
      <c r="C13" s="587"/>
      <c r="D13" s="587"/>
      <c r="E13" s="587"/>
      <c r="F13" s="587"/>
      <c r="G13" s="587"/>
      <c r="H13" s="587"/>
      <c r="I13" s="587"/>
      <c r="J13" s="587"/>
      <c r="K13" s="587"/>
      <c r="L13" s="587"/>
      <c r="M13" s="587"/>
      <c r="N13" s="587"/>
      <c r="O13" s="587"/>
      <c r="P13" s="587"/>
      <c r="Q13" s="587"/>
      <c r="R13" s="587"/>
      <c r="S13" s="587"/>
      <c r="T13" s="587"/>
      <c r="U13" s="587"/>
      <c r="V13" s="587"/>
      <c r="W13" s="587"/>
      <c r="X13" s="587"/>
      <c r="Y13" s="587"/>
      <c r="Z13" s="587"/>
      <c r="AA13" s="587"/>
      <c r="AB13" s="587"/>
      <c r="AC13" s="587"/>
      <c r="AD13" s="587"/>
      <c r="AE13" s="587"/>
      <c r="AF13" s="587"/>
      <c r="AG13" s="587"/>
      <c r="AH13" s="587"/>
      <c r="AI13" s="587"/>
      <c r="AJ13" s="587"/>
    </row>
    <row r="14" spans="1:36" ht="33.75" customHeight="1">
      <c r="A14" s="594">
        <f ca="1">'Home Jam Stats P.2'!A13</f>
        <v>1</v>
      </c>
      <c r="B14" s="586" t="str">
        <f ca="1">'Home Jam Stats P.2'!B13:C13</f>
        <v>Polly Fester</v>
      </c>
      <c r="C14" s="585"/>
      <c r="D14" s="585"/>
      <c r="E14" s="585"/>
      <c r="F14" s="585"/>
      <c r="G14" s="585"/>
      <c r="H14" s="585"/>
      <c r="I14" s="585"/>
      <c r="J14" s="585"/>
      <c r="K14" s="585"/>
      <c r="L14" s="585"/>
      <c r="M14" s="585"/>
      <c r="N14" s="585"/>
      <c r="O14" s="585"/>
      <c r="P14" s="585"/>
      <c r="Q14" s="585"/>
      <c r="R14" s="585"/>
      <c r="S14" s="585"/>
      <c r="T14" s="585"/>
      <c r="U14" s="585"/>
      <c r="V14" s="585"/>
      <c r="W14" s="585"/>
      <c r="X14" s="585"/>
      <c r="Y14" s="585"/>
      <c r="Z14" s="585"/>
      <c r="AA14" s="585"/>
      <c r="AB14" s="585"/>
      <c r="AC14" s="585"/>
      <c r="AD14" s="585"/>
      <c r="AE14" s="585"/>
      <c r="AF14" s="585"/>
      <c r="AG14" s="585"/>
      <c r="AH14" s="585"/>
      <c r="AI14" s="585"/>
      <c r="AJ14" s="585"/>
    </row>
    <row r="15" spans="1:36" ht="33.75" customHeight="1">
      <c r="A15" s="594">
        <f ca="1">'Home Jam Stats P.2'!A14</f>
        <v>303</v>
      </c>
      <c r="B15" s="586" t="str">
        <f ca="1">'Home Jam Stats P.2'!B14:C14</f>
        <v>Bruisie Siouxxx</v>
      </c>
      <c r="C15" s="587"/>
      <c r="D15" s="587"/>
      <c r="E15" s="587"/>
      <c r="F15" s="587"/>
      <c r="G15" s="587"/>
      <c r="H15" s="587"/>
      <c r="I15" s="587"/>
      <c r="J15" s="587"/>
      <c r="K15" s="587"/>
      <c r="L15" s="587"/>
      <c r="M15" s="587"/>
      <c r="N15" s="587"/>
      <c r="O15" s="587"/>
      <c r="P15" s="587"/>
      <c r="Q15" s="587"/>
      <c r="R15" s="587"/>
      <c r="S15" s="587"/>
      <c r="T15" s="587"/>
      <c r="U15" s="587"/>
      <c r="V15" s="587"/>
      <c r="W15" s="587"/>
      <c r="X15" s="587"/>
      <c r="Y15" s="587"/>
      <c r="Z15" s="587"/>
      <c r="AA15" s="587"/>
      <c r="AB15" s="587"/>
      <c r="AC15" s="587"/>
      <c r="AD15" s="587"/>
      <c r="AE15" s="587"/>
      <c r="AF15" s="587"/>
      <c r="AG15" s="587"/>
      <c r="AH15" s="587"/>
      <c r="AI15" s="587"/>
      <c r="AJ15" s="587"/>
    </row>
    <row r="16" spans="1:36" ht="33.75" customHeight="1">
      <c r="A16" s="594">
        <f ca="1">'Home Jam Stats P.2'!A15</f>
        <v>989</v>
      </c>
      <c r="B16" s="586" t="str">
        <f ca="1">'Home Jam Stats P.2'!B15:C15</f>
        <v>Sarah (KillBox) Hipel</v>
      </c>
      <c r="C16" s="585"/>
      <c r="D16" s="585"/>
      <c r="E16" s="585"/>
      <c r="F16" s="585"/>
      <c r="G16" s="585"/>
      <c r="H16" s="585"/>
      <c r="I16" s="585"/>
      <c r="J16" s="585"/>
      <c r="K16" s="585"/>
      <c r="L16" s="585"/>
      <c r="M16" s="585"/>
      <c r="N16" s="585"/>
      <c r="O16" s="585"/>
      <c r="P16" s="585"/>
      <c r="Q16" s="585"/>
      <c r="R16" s="585"/>
      <c r="S16" s="585"/>
      <c r="T16" s="585"/>
      <c r="U16" s="585"/>
      <c r="V16" s="585"/>
      <c r="W16" s="585"/>
      <c r="X16" s="585"/>
      <c r="Y16" s="585"/>
      <c r="Z16" s="585"/>
      <c r="AA16" s="585"/>
      <c r="AB16" s="585"/>
      <c r="AC16" s="585"/>
      <c r="AD16" s="585"/>
      <c r="AE16" s="585"/>
      <c r="AF16" s="585"/>
      <c r="AG16" s="585"/>
      <c r="AH16" s="585"/>
      <c r="AI16" s="585"/>
      <c r="AJ16" s="585"/>
    </row>
    <row r="17" spans="1:36" ht="33.75" customHeight="1">
      <c r="A17" s="594">
        <f ca="1">'Home Jam Stats P.2'!A16</f>
        <v>90028</v>
      </c>
      <c r="B17" s="586" t="str">
        <f ca="1">'Home Jam Stats P.2'!B16:C16</f>
        <v>Kat Von D'Stroya</v>
      </c>
      <c r="C17" s="587"/>
      <c r="D17" s="587"/>
      <c r="E17" s="587"/>
      <c r="F17" s="587"/>
      <c r="G17" s="587"/>
      <c r="H17" s="587"/>
      <c r="I17" s="587"/>
      <c r="J17" s="587"/>
      <c r="K17" s="587"/>
      <c r="L17" s="587"/>
      <c r="M17" s="587"/>
      <c r="N17" s="587"/>
      <c r="O17" s="587"/>
      <c r="P17" s="587"/>
      <c r="Q17" s="587"/>
      <c r="R17" s="587"/>
      <c r="S17" s="587"/>
      <c r="T17" s="587"/>
      <c r="U17" s="587"/>
      <c r="V17" s="587"/>
      <c r="W17" s="587"/>
      <c r="X17" s="587"/>
      <c r="Y17" s="587"/>
      <c r="Z17" s="587"/>
      <c r="AA17" s="587"/>
      <c r="AB17" s="587"/>
      <c r="AC17" s="587"/>
      <c r="AD17" s="587"/>
      <c r="AE17" s="587"/>
      <c r="AF17" s="587"/>
      <c r="AG17" s="587"/>
      <c r="AH17" s="587"/>
      <c r="AI17" s="587"/>
      <c r="AJ17" s="587"/>
    </row>
    <row r="18" spans="1:36" ht="17">
      <c r="A18" s="16"/>
      <c r="B18" s="16"/>
      <c r="C18" s="589"/>
      <c r="D18" s="588"/>
      <c r="E18" s="588"/>
      <c r="F18" s="16"/>
      <c r="G18" s="589"/>
      <c r="H18" s="588"/>
      <c r="I18" s="588"/>
      <c r="J18" s="16"/>
      <c r="K18" s="589"/>
      <c r="L18" s="588"/>
      <c r="M18" s="588"/>
    </row>
  </sheetData>
  <mergeCells count="2">
    <mergeCell ref="C1:J1"/>
    <mergeCell ref="A1:B1"/>
  </mergeCells>
  <phoneticPr fontId="61" type="noConversion"/>
  <pageMargins left="0.1" right="0.1" top="0.1" bottom="0.1" header="0.5" footer="0.5"/>
  <extLst>
    <ext xmlns:mx="http://schemas.microsoft.com/office/mac/excel/2008/main" uri="http://schemas.microsoft.com/office/mac/excel/2008/main">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pageSetUpPr fitToPage="1"/>
  </sheetPr>
  <dimension ref="A1:M17"/>
  <sheetViews>
    <sheetView zoomScale="75" workbookViewId="0"/>
  </sheetViews>
  <sheetFormatPr baseColWidth="10" defaultColWidth="8.83203125" defaultRowHeight="12"/>
  <cols>
    <col min="2" max="2" width="26" customWidth="1"/>
  </cols>
  <sheetData>
    <row r="1" spans="1:13" ht="30" thickBot="1">
      <c r="A1" s="598"/>
      <c r="B1" s="599" t="str">
        <f ca="1">'Game Summary'!A4</f>
        <v>GRRG - All Stars</v>
      </c>
      <c r="C1" s="493"/>
      <c r="D1" s="784" t="s">
        <v>252</v>
      </c>
      <c r="E1" s="695"/>
      <c r="F1" s="695"/>
      <c r="G1" s="695"/>
      <c r="H1" s="695"/>
      <c r="I1" s="785"/>
      <c r="J1" s="784" t="s">
        <v>253</v>
      </c>
      <c r="K1" s="695"/>
      <c r="L1" s="695"/>
      <c r="M1" s="785"/>
    </row>
    <row r="2" spans="1:13" ht="28" thickBot="1">
      <c r="A2" s="205" t="s">
        <v>254</v>
      </c>
      <c r="B2" s="493"/>
      <c r="C2" s="494"/>
      <c r="D2" s="786" t="s">
        <v>57</v>
      </c>
      <c r="E2" s="787"/>
      <c r="F2" s="787"/>
      <c r="G2" s="787"/>
      <c r="H2" s="787"/>
      <c r="I2" s="788"/>
      <c r="J2" s="786" t="s">
        <v>58</v>
      </c>
      <c r="K2" s="787"/>
      <c r="L2" s="786" t="s">
        <v>59</v>
      </c>
      <c r="M2" s="788"/>
    </row>
    <row r="3" spans="1:13" ht="135" thickBot="1">
      <c r="A3" s="782" t="s">
        <v>166</v>
      </c>
      <c r="B3" s="783"/>
      <c r="C3" s="495" t="s">
        <v>256</v>
      </c>
      <c r="D3" s="496" t="s">
        <v>223</v>
      </c>
      <c r="E3" s="497" t="s">
        <v>218</v>
      </c>
      <c r="F3" s="498" t="s">
        <v>50</v>
      </c>
      <c r="G3" s="498" t="s">
        <v>220</v>
      </c>
      <c r="H3" s="498" t="s">
        <v>257</v>
      </c>
      <c r="I3" s="499" t="s">
        <v>258</v>
      </c>
      <c r="J3" s="497" t="s">
        <v>226</v>
      </c>
      <c r="K3" s="498" t="s">
        <v>227</v>
      </c>
      <c r="L3" s="496" t="s">
        <v>259</v>
      </c>
      <c r="M3" s="499" t="s">
        <v>260</v>
      </c>
    </row>
    <row r="4" spans="1:13" ht="23">
      <c r="A4" s="565" t="str">
        <f ca="1">'Home Jam Stats P.2'!A21</f>
        <v>01</v>
      </c>
      <c r="B4" s="565" t="str">
        <f ca="1">'Home Jam Stats P.2'!B21</f>
        <v>Lindsay Blowhan</v>
      </c>
      <c r="C4" s="501"/>
      <c r="D4" s="325"/>
      <c r="E4" s="489"/>
      <c r="F4" s="367"/>
      <c r="G4" s="367"/>
      <c r="H4" s="367"/>
      <c r="I4" s="368"/>
      <c r="J4" s="221"/>
      <c r="K4" s="368"/>
      <c r="L4" s="221"/>
      <c r="M4" s="368"/>
    </row>
    <row r="5" spans="1:13" ht="23">
      <c r="A5" s="565" t="str">
        <f ca="1">'Home Jam Stats P.2'!A22</f>
        <v>07</v>
      </c>
      <c r="B5" s="565" t="str">
        <f ca="1">'Home Jam Stats P.2'!B22</f>
        <v>Jackie Daniels</v>
      </c>
      <c r="C5" s="502"/>
      <c r="D5" s="503"/>
      <c r="E5" s="504"/>
      <c r="F5" s="505"/>
      <c r="G5" s="505"/>
      <c r="H5" s="505"/>
      <c r="I5" s="506"/>
      <c r="J5" s="507"/>
      <c r="K5" s="506"/>
      <c r="L5" s="507"/>
      <c r="M5" s="506"/>
    </row>
    <row r="6" spans="1:13" ht="23">
      <c r="A6" s="565" t="str">
        <f ca="1">'Home Jam Stats P.2'!A23</f>
        <v>08</v>
      </c>
      <c r="B6" s="565" t="str">
        <f ca="1">'Home Jam Stats P.2'!B23</f>
        <v>Keisha Mei Ash</v>
      </c>
      <c r="C6" s="508"/>
      <c r="D6" s="326"/>
      <c r="E6" s="490"/>
      <c r="F6" s="378"/>
      <c r="G6" s="378"/>
      <c r="H6" s="378"/>
      <c r="I6" s="379"/>
      <c r="J6" s="222"/>
      <c r="K6" s="379"/>
      <c r="L6" s="222"/>
      <c r="M6" s="379"/>
    </row>
    <row r="7" spans="1:13" ht="23">
      <c r="A7" s="565" t="str">
        <f ca="1">'Home Jam Stats P.2'!A24</f>
        <v>10</v>
      </c>
      <c r="B7" s="565" t="str">
        <f ca="1">'Home Jam Stats P.2'!B24</f>
        <v>Hot New Girl</v>
      </c>
      <c r="C7" s="502"/>
      <c r="D7" s="503"/>
      <c r="E7" s="504"/>
      <c r="F7" s="505"/>
      <c r="G7" s="505"/>
      <c r="H7" s="505"/>
      <c r="I7" s="506"/>
      <c r="J7" s="507"/>
      <c r="K7" s="506"/>
      <c r="L7" s="507"/>
      <c r="M7" s="506"/>
    </row>
    <row r="8" spans="1:13" ht="23">
      <c r="A8" s="565">
        <f ca="1">'Home Jam Stats P.2'!A25</f>
        <v>17</v>
      </c>
      <c r="B8" s="565" t="str">
        <f ca="1">'Home Jam Stats P.2'!B25</f>
        <v>Dot Matrix</v>
      </c>
      <c r="C8" s="508"/>
      <c r="D8" s="326"/>
      <c r="E8" s="490"/>
      <c r="F8" s="378"/>
      <c r="G8" s="378"/>
      <c r="H8" s="378"/>
      <c r="I8" s="379"/>
      <c r="J8" s="222"/>
      <c r="K8" s="379"/>
      <c r="L8" s="222"/>
      <c r="M8" s="379"/>
    </row>
    <row r="9" spans="1:13" ht="23">
      <c r="A9" s="565" t="str">
        <f ca="1">'Home Jam Stats P.2'!A26</f>
        <v>21</v>
      </c>
      <c r="B9" s="565" t="str">
        <f ca="1">'Home Jam Stats P.2'!B26</f>
        <v>Disarmin' Darlin</v>
      </c>
      <c r="C9" s="502"/>
      <c r="D9" s="503"/>
      <c r="E9" s="504"/>
      <c r="F9" s="505"/>
      <c r="G9" s="505"/>
      <c r="H9" s="505"/>
      <c r="I9" s="506"/>
      <c r="J9" s="507"/>
      <c r="K9" s="506"/>
      <c r="L9" s="507"/>
      <c r="M9" s="506"/>
    </row>
    <row r="10" spans="1:13" ht="23">
      <c r="A10" s="565" t="str">
        <f ca="1">'Home Jam Stats P.2'!A27</f>
        <v>28</v>
      </c>
      <c r="B10" s="565" t="str">
        <f ca="1">'Home Jam Stats P.2'!B27</f>
        <v>Shutter Speed</v>
      </c>
      <c r="C10" s="508"/>
      <c r="D10" s="326"/>
      <c r="E10" s="490"/>
      <c r="F10" s="378"/>
      <c r="G10" s="378"/>
      <c r="H10" s="378"/>
      <c r="I10" s="379"/>
      <c r="J10" s="222"/>
      <c r="K10" s="379"/>
      <c r="L10" s="222"/>
      <c r="M10" s="379"/>
    </row>
    <row r="11" spans="1:13" ht="23">
      <c r="A11" s="565" t="str">
        <f ca="1">'Home Jam Stats P.2'!A28</f>
        <v>29</v>
      </c>
      <c r="B11" s="565" t="str">
        <f ca="1">'Home Jam Stats P.2'!B28</f>
        <v>ShamPain4U</v>
      </c>
      <c r="C11" s="502"/>
      <c r="D11" s="503"/>
      <c r="E11" s="504"/>
      <c r="F11" s="505"/>
      <c r="G11" s="505"/>
      <c r="H11" s="505"/>
      <c r="I11" s="506"/>
      <c r="J11" s="507"/>
      <c r="K11" s="506"/>
      <c r="L11" s="507"/>
      <c r="M11" s="506"/>
    </row>
    <row r="12" spans="1:13" ht="23">
      <c r="A12" s="565">
        <f ca="1">'Home Jam Stats P.2'!A29</f>
        <v>36</v>
      </c>
      <c r="B12" s="565" t="str">
        <f ca="1">'Home Jam Stats P.2'!B29</f>
        <v>Viva LaBOOM</v>
      </c>
      <c r="C12" s="508"/>
      <c r="D12" s="326"/>
      <c r="E12" s="490"/>
      <c r="F12" s="378"/>
      <c r="G12" s="378"/>
      <c r="H12" s="378"/>
      <c r="I12" s="379"/>
      <c r="J12" s="222"/>
      <c r="K12" s="379"/>
      <c r="L12" s="222"/>
      <c r="M12" s="379"/>
    </row>
    <row r="13" spans="1:13" ht="23">
      <c r="A13" s="565" t="str">
        <f ca="1">'Home Jam Stats P.2'!A30</f>
        <v>41</v>
      </c>
      <c r="B13" s="565" t="str">
        <f ca="1">'Home Jam Stats P.2'!B30</f>
        <v>Tone Loco</v>
      </c>
      <c r="C13" s="502"/>
      <c r="D13" s="503"/>
      <c r="E13" s="504"/>
      <c r="F13" s="505"/>
      <c r="G13" s="505"/>
      <c r="H13" s="505"/>
      <c r="I13" s="506"/>
      <c r="J13" s="507"/>
      <c r="K13" s="506"/>
      <c r="L13" s="507"/>
      <c r="M13" s="506"/>
    </row>
    <row r="14" spans="1:13" ht="23">
      <c r="A14" s="565">
        <f ca="1">'Home Jam Stats P.2'!A31</f>
        <v>69</v>
      </c>
      <c r="B14" s="565" t="str">
        <f ca="1">'Home Jam Stats P.2'!B31</f>
        <v>QuarterBoy</v>
      </c>
      <c r="C14" s="508"/>
      <c r="D14" s="326"/>
      <c r="E14" s="490"/>
      <c r="F14" s="378"/>
      <c r="G14" s="378"/>
      <c r="H14" s="378"/>
      <c r="I14" s="379"/>
      <c r="J14" s="222"/>
      <c r="K14" s="379"/>
      <c r="L14" s="222"/>
      <c r="M14" s="379"/>
    </row>
    <row r="15" spans="1:13" ht="23">
      <c r="A15" s="565">
        <f ca="1">'Home Jam Stats P.2'!A32</f>
        <v>77</v>
      </c>
      <c r="B15" s="565" t="str">
        <f ca="1">'Home Jam Stats P.2'!B32</f>
        <v>Lucy Morals</v>
      </c>
      <c r="C15" s="502"/>
      <c r="D15" s="503"/>
      <c r="E15" s="504"/>
      <c r="F15" s="505"/>
      <c r="G15" s="505"/>
      <c r="H15" s="505"/>
      <c r="I15" s="506"/>
      <c r="J15" s="507"/>
      <c r="K15" s="506"/>
      <c r="L15" s="507"/>
      <c r="M15" s="506"/>
    </row>
    <row r="16" spans="1:13" ht="23">
      <c r="A16" s="565">
        <f ca="1">'Home Jam Stats P.2'!A33</f>
        <v>0</v>
      </c>
      <c r="B16" s="565">
        <f ca="1">'Home Jam Stats P.2'!B33</f>
        <v>0</v>
      </c>
      <c r="C16" s="508"/>
      <c r="D16" s="326"/>
      <c r="E16" s="490"/>
      <c r="F16" s="378"/>
      <c r="G16" s="378"/>
      <c r="H16" s="378"/>
      <c r="I16" s="379"/>
      <c r="J16" s="222"/>
      <c r="K16" s="379"/>
      <c r="L16" s="222"/>
      <c r="M16" s="379"/>
    </row>
    <row r="17" spans="1:13" ht="23">
      <c r="A17" s="565">
        <f ca="1">'Home Jam Stats P.2'!A34</f>
        <v>0</v>
      </c>
      <c r="B17" s="565">
        <f ca="1">'Home Jam Stats P.2'!B34</f>
        <v>0</v>
      </c>
      <c r="C17" s="502"/>
      <c r="D17" s="503"/>
      <c r="E17" s="504"/>
      <c r="F17" s="505"/>
      <c r="G17" s="505"/>
      <c r="H17" s="505"/>
      <c r="I17" s="506"/>
      <c r="J17" s="507"/>
      <c r="K17" s="506"/>
      <c r="L17" s="507"/>
      <c r="M17" s="506"/>
    </row>
  </sheetData>
  <mergeCells count="6">
    <mergeCell ref="A3:B3"/>
    <mergeCell ref="D1:I1"/>
    <mergeCell ref="J1:M1"/>
    <mergeCell ref="D2:I2"/>
    <mergeCell ref="J2:K2"/>
    <mergeCell ref="L2:M2"/>
  </mergeCells>
  <phoneticPr fontId="61" type="noConversion"/>
  <pageMargins left="0.25" right="0.1" top="0.25" bottom="0.25" header="0.5" footer="0.5"/>
  <extLst>
    <ext xmlns:mx="http://schemas.microsoft.com/office/mac/excel/2008/main" uri="http://schemas.microsoft.com/office/mac/excel/2008/main">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pageSetUpPr fitToPage="1"/>
  </sheetPr>
  <dimension ref="A1:M17"/>
  <sheetViews>
    <sheetView zoomScale="75" workbookViewId="0"/>
  </sheetViews>
  <sheetFormatPr baseColWidth="10" defaultColWidth="8.83203125" defaultRowHeight="12"/>
  <cols>
    <col min="2" max="2" width="34.5" bestFit="1" customWidth="1"/>
  </cols>
  <sheetData>
    <row r="1" spans="1:13" ht="22.5" customHeight="1" thickBot="1">
      <c r="A1" s="492"/>
      <c r="B1" s="599" t="str">
        <f ca="1">'Game Summary'!A24</f>
        <v>DDG - All Stars</v>
      </c>
      <c r="C1" s="493"/>
      <c r="D1" s="784" t="s">
        <v>252</v>
      </c>
      <c r="E1" s="695"/>
      <c r="F1" s="695"/>
      <c r="G1" s="695"/>
      <c r="H1" s="695"/>
      <c r="I1" s="785"/>
      <c r="J1" s="784" t="s">
        <v>253</v>
      </c>
      <c r="K1" s="695"/>
      <c r="L1" s="695"/>
      <c r="M1" s="785"/>
    </row>
    <row r="2" spans="1:13" ht="28" thickBot="1">
      <c r="A2" s="205" t="s">
        <v>254</v>
      </c>
      <c r="B2" s="493"/>
      <c r="C2" s="494"/>
      <c r="D2" s="786" t="s">
        <v>57</v>
      </c>
      <c r="E2" s="787"/>
      <c r="F2" s="787"/>
      <c r="G2" s="787"/>
      <c r="H2" s="787"/>
      <c r="I2" s="788"/>
      <c r="J2" s="786" t="s">
        <v>58</v>
      </c>
      <c r="K2" s="787"/>
      <c r="L2" s="786" t="s">
        <v>59</v>
      </c>
      <c r="M2" s="788"/>
    </row>
    <row r="3" spans="1:13" ht="135" thickBot="1">
      <c r="A3" s="782" t="s">
        <v>255</v>
      </c>
      <c r="B3" s="783"/>
      <c r="C3" s="495" t="s">
        <v>256</v>
      </c>
      <c r="D3" s="496" t="s">
        <v>223</v>
      </c>
      <c r="E3" s="497" t="s">
        <v>218</v>
      </c>
      <c r="F3" s="498" t="s">
        <v>50</v>
      </c>
      <c r="G3" s="498" t="s">
        <v>220</v>
      </c>
      <c r="H3" s="498" t="s">
        <v>257</v>
      </c>
      <c r="I3" s="499" t="s">
        <v>258</v>
      </c>
      <c r="J3" s="497" t="s">
        <v>226</v>
      </c>
      <c r="K3" s="498" t="s">
        <v>227</v>
      </c>
      <c r="L3" s="496" t="s">
        <v>259</v>
      </c>
      <c r="M3" s="499" t="s">
        <v>260</v>
      </c>
    </row>
    <row r="4" spans="1:13" ht="23">
      <c r="A4" s="566">
        <f ca="1">'Home Jam Stats P.2'!A3</f>
        <v>0</v>
      </c>
      <c r="B4" s="500" t="str">
        <f ca="1">'Home Jam Stats P.2'!B3</f>
        <v>Vicious Vixen</v>
      </c>
      <c r="C4" s="501"/>
      <c r="D4" s="325"/>
      <c r="E4" s="489"/>
      <c r="F4" s="367"/>
      <c r="G4" s="367"/>
      <c r="H4" s="367"/>
      <c r="I4" s="368"/>
      <c r="J4" s="221"/>
      <c r="K4" s="368"/>
      <c r="L4" s="221"/>
      <c r="M4" s="368"/>
    </row>
    <row r="5" spans="1:13" ht="23">
      <c r="A5" s="566">
        <f ca="1">'Home Jam Stats P.2'!A4</f>
        <v>2.8</v>
      </c>
      <c r="B5" s="500" t="str">
        <f ca="1">'Home Jam Stats P.2'!B4</f>
        <v>Racer McChaseHer</v>
      </c>
      <c r="C5" s="502"/>
      <c r="D5" s="503"/>
      <c r="E5" s="504"/>
      <c r="F5" s="505"/>
      <c r="G5" s="505"/>
      <c r="H5" s="505"/>
      <c r="I5" s="506"/>
      <c r="J5" s="507"/>
      <c r="K5" s="506"/>
      <c r="L5" s="507"/>
      <c r="M5" s="506"/>
    </row>
    <row r="6" spans="1:13" ht="23">
      <c r="A6" s="566" t="str">
        <f ca="1">'Home Jam Stats P.2'!A5</f>
        <v>3cc</v>
      </c>
      <c r="B6" s="500" t="str">
        <f ca="1">'Home Jam Stats P.2'!B5</f>
        <v>Roxanna Hardplace</v>
      </c>
      <c r="C6" s="508"/>
      <c r="D6" s="326"/>
      <c r="E6" s="490"/>
      <c r="F6" s="378"/>
      <c r="G6" s="378"/>
      <c r="H6" s="378"/>
      <c r="I6" s="379"/>
      <c r="J6" s="222"/>
      <c r="K6" s="379"/>
      <c r="L6" s="222"/>
      <c r="M6" s="379"/>
    </row>
    <row r="7" spans="1:13" ht="23">
      <c r="A7" s="566">
        <f ca="1">'Home Jam Stats P.2'!A6</f>
        <v>5</v>
      </c>
      <c r="B7" s="500" t="str">
        <f ca="1">'Home Jam Stats P.2'!B6</f>
        <v>Sista Slitch'ya</v>
      </c>
      <c r="C7" s="502"/>
      <c r="D7" s="503"/>
      <c r="E7" s="504"/>
      <c r="F7" s="505"/>
      <c r="G7" s="505"/>
      <c r="H7" s="505"/>
      <c r="I7" s="506"/>
      <c r="J7" s="507"/>
      <c r="K7" s="506"/>
      <c r="L7" s="507"/>
      <c r="M7" s="506"/>
    </row>
    <row r="8" spans="1:13" ht="23">
      <c r="A8" s="566">
        <f ca="1">'Home Jam Stats P.2'!A7</f>
        <v>6</v>
      </c>
      <c r="B8" s="500" t="str">
        <f ca="1">'Home Jam Stats P.2'!B7</f>
        <v>Elle McFearsome</v>
      </c>
      <c r="C8" s="508"/>
      <c r="D8" s="326"/>
      <c r="E8" s="490"/>
      <c r="F8" s="378"/>
      <c r="G8" s="378"/>
      <c r="H8" s="378"/>
      <c r="I8" s="379"/>
      <c r="J8" s="222"/>
      <c r="K8" s="379"/>
      <c r="L8" s="222"/>
      <c r="M8" s="379"/>
    </row>
    <row r="9" spans="1:13" ht="23">
      <c r="A9" s="566" t="str">
        <f ca="1">'Home Jam Stats P.2'!A8</f>
        <v>24/7</v>
      </c>
      <c r="B9" s="500" t="str">
        <f ca="1">'Home Jam Stats P.2'!B8</f>
        <v>boo d. livers</v>
      </c>
      <c r="C9" s="502"/>
      <c r="D9" s="503"/>
      <c r="E9" s="504"/>
      <c r="F9" s="505"/>
      <c r="G9" s="505"/>
      <c r="H9" s="505"/>
      <c r="I9" s="506"/>
      <c r="J9" s="507"/>
      <c r="K9" s="506"/>
      <c r="L9" s="507"/>
      <c r="M9" s="506"/>
    </row>
    <row r="10" spans="1:13" ht="23">
      <c r="A10" s="566" t="str">
        <f ca="1">'Home Jam Stats P.2'!A9</f>
        <v>33 1/3</v>
      </c>
      <c r="B10" s="500" t="str">
        <f ca="1">'Home Jam Stats P.2'!B9</f>
        <v>Cookie Rumble</v>
      </c>
      <c r="C10" s="508"/>
      <c r="D10" s="326"/>
      <c r="E10" s="490"/>
      <c r="F10" s="378"/>
      <c r="G10" s="378"/>
      <c r="H10" s="378"/>
      <c r="I10" s="379"/>
      <c r="J10" s="222"/>
      <c r="K10" s="379"/>
      <c r="L10" s="222"/>
      <c r="M10" s="379"/>
    </row>
    <row r="11" spans="1:13" ht="23">
      <c r="A11" s="566">
        <f ca="1">'Home Jam Stats P.2'!A10</f>
        <v>46</v>
      </c>
      <c r="B11" s="500" t="str">
        <f ca="1">'Home Jam Stats P.2'!B10</f>
        <v>Fatal Femme</v>
      </c>
      <c r="C11" s="502"/>
      <c r="D11" s="503"/>
      <c r="E11" s="504"/>
      <c r="F11" s="505"/>
      <c r="G11" s="505"/>
      <c r="H11" s="505"/>
      <c r="I11" s="506"/>
      <c r="J11" s="507"/>
      <c r="K11" s="506"/>
      <c r="L11" s="507"/>
      <c r="M11" s="506"/>
    </row>
    <row r="12" spans="1:13" ht="23">
      <c r="A12" s="566" t="str">
        <f ca="1">'Home Jam Stats P.2'!A11</f>
        <v>I-75</v>
      </c>
      <c r="B12" s="500" t="str">
        <f ca="1">'Home Jam Stats P.2'!B11</f>
        <v>Diesel Doll</v>
      </c>
      <c r="C12" s="508"/>
      <c r="D12" s="326"/>
      <c r="E12" s="490"/>
      <c r="F12" s="378"/>
      <c r="G12" s="378"/>
      <c r="H12" s="378"/>
      <c r="I12" s="379"/>
      <c r="J12" s="222"/>
      <c r="K12" s="379"/>
      <c r="L12" s="222"/>
      <c r="M12" s="379"/>
    </row>
    <row r="13" spans="1:13" ht="23">
      <c r="A13" s="567">
        <f ca="1">'Home Jam Stats P.2'!A12</f>
        <v>76</v>
      </c>
      <c r="B13" s="500" t="str">
        <f ca="1">'Home Jam Stats P.2'!B12</f>
        <v>Del Bomber</v>
      </c>
      <c r="C13" s="502"/>
      <c r="D13" s="503"/>
      <c r="E13" s="504"/>
      <c r="F13" s="505"/>
      <c r="G13" s="505"/>
      <c r="H13" s="505"/>
      <c r="I13" s="506"/>
      <c r="J13" s="507"/>
      <c r="K13" s="506"/>
      <c r="L13" s="507"/>
      <c r="M13" s="506"/>
    </row>
    <row r="14" spans="1:13" ht="23">
      <c r="A14" s="567">
        <f ca="1">'Home Jam Stats P.2'!A13</f>
        <v>1</v>
      </c>
      <c r="B14" s="500" t="str">
        <f ca="1">'Home Jam Stats P.2'!B13</f>
        <v>Polly Fester</v>
      </c>
      <c r="C14" s="508"/>
      <c r="D14" s="326"/>
      <c r="E14" s="490"/>
      <c r="F14" s="378"/>
      <c r="G14" s="378"/>
      <c r="H14" s="378"/>
      <c r="I14" s="379"/>
      <c r="J14" s="222"/>
      <c r="K14" s="379"/>
      <c r="L14" s="222"/>
      <c r="M14" s="379"/>
    </row>
    <row r="15" spans="1:13" ht="23">
      <c r="A15" s="568">
        <f ca="1">'Home Jam Stats P.2'!A14</f>
        <v>303</v>
      </c>
      <c r="B15" s="500" t="str">
        <f ca="1">'Home Jam Stats P.2'!B14</f>
        <v>Bruisie Siouxxx</v>
      </c>
      <c r="C15" s="502"/>
      <c r="D15" s="503"/>
      <c r="E15" s="504"/>
      <c r="F15" s="505"/>
      <c r="G15" s="505"/>
      <c r="H15" s="505"/>
      <c r="I15" s="506"/>
      <c r="J15" s="507"/>
      <c r="K15" s="506"/>
      <c r="L15" s="507"/>
      <c r="M15" s="506"/>
    </row>
    <row r="16" spans="1:13" ht="23">
      <c r="A16" s="568">
        <f ca="1">'Home Jam Stats P.2'!A15</f>
        <v>989</v>
      </c>
      <c r="B16" s="500" t="str">
        <f ca="1">'Home Jam Stats P.2'!B15</f>
        <v>Sarah (KillBox) Hipel</v>
      </c>
      <c r="C16" s="508"/>
      <c r="D16" s="326"/>
      <c r="E16" s="490"/>
      <c r="F16" s="378"/>
      <c r="G16" s="378"/>
      <c r="H16" s="378"/>
      <c r="I16" s="379"/>
      <c r="J16" s="222"/>
      <c r="K16" s="379"/>
      <c r="L16" s="222"/>
      <c r="M16" s="379"/>
    </row>
    <row r="17" spans="1:13" ht="23">
      <c r="A17" s="567">
        <f ca="1">'Home Jam Stats P.2'!A16</f>
        <v>90028</v>
      </c>
      <c r="B17" s="500" t="str">
        <f ca="1">'Home Jam Stats P.2'!B16</f>
        <v>Kat Von D'Stroya</v>
      </c>
      <c r="C17" s="502"/>
      <c r="D17" s="503"/>
      <c r="E17" s="504"/>
      <c r="F17" s="505"/>
      <c r="G17" s="505"/>
      <c r="H17" s="505"/>
      <c r="I17" s="506"/>
      <c r="J17" s="507"/>
      <c r="K17" s="506"/>
      <c r="L17" s="507"/>
      <c r="M17" s="506"/>
    </row>
  </sheetData>
  <sheetCalcPr fullCalcOnLoad="1"/>
  <mergeCells count="6">
    <mergeCell ref="A3:B3"/>
    <mergeCell ref="D1:I1"/>
    <mergeCell ref="J1:M1"/>
    <mergeCell ref="D2:I2"/>
    <mergeCell ref="J2:K2"/>
    <mergeCell ref="L2:M2"/>
  </mergeCells>
  <phoneticPr fontId="61" type="noConversion"/>
  <pageMargins left="0.25" right="0.1" top="0.5" bottom="0.1" header="0.5" footer="0.5"/>
  <extLst>
    <ext xmlns:mx="http://schemas.microsoft.com/office/mac/excel/2008/main" uri="http://schemas.microsoft.com/office/mac/excel/2008/main">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AI39"/>
  <sheetViews>
    <sheetView zoomScale="50" workbookViewId="0"/>
  </sheetViews>
  <sheetFormatPr baseColWidth="10" defaultColWidth="9.1640625" defaultRowHeight="30" customHeight="1"/>
  <cols>
    <col min="1" max="1" width="20" style="519" customWidth="1"/>
    <col min="2" max="2" width="32.5" style="519" customWidth="1"/>
    <col min="3" max="3" width="1.6640625" style="520" customWidth="1"/>
    <col min="4" max="4" width="3.33203125" style="519" customWidth="1"/>
    <col min="5" max="8" width="9.1640625" style="520" customWidth="1"/>
    <col min="9" max="9" width="2.1640625" style="519" customWidth="1"/>
    <col min="10" max="13" width="9.1640625" style="520" customWidth="1"/>
    <col min="14" max="14" width="2.1640625" style="519" customWidth="1"/>
    <col min="15" max="18" width="9.1640625" style="520" customWidth="1"/>
    <col min="19" max="19" width="2.1640625" style="519" customWidth="1"/>
    <col min="20" max="23" width="9.1640625" style="520" customWidth="1"/>
    <col min="24" max="24" width="2.1640625" style="519" customWidth="1"/>
    <col min="25" max="28" width="8.5" style="520" customWidth="1"/>
    <col min="29" max="29" width="9.1640625" style="519"/>
    <col min="30" max="31" width="11.83203125" style="520" hidden="1" customWidth="1"/>
    <col min="32" max="16384" width="9.1640625" style="519"/>
  </cols>
  <sheetData>
    <row r="1" spans="1:35" s="512" customFormat="1" ht="35.25" customHeight="1">
      <c r="A1" s="509" t="s">
        <v>261</v>
      </c>
      <c r="B1" s="804"/>
      <c r="C1" s="805"/>
      <c r="D1" s="510"/>
      <c r="E1" s="801" t="s">
        <v>89</v>
      </c>
      <c r="F1" s="801"/>
      <c r="G1" s="801"/>
      <c r="H1" s="801"/>
      <c r="I1" s="511"/>
      <c r="J1" s="801" t="s">
        <v>90</v>
      </c>
      <c r="K1" s="801"/>
      <c r="L1" s="801"/>
      <c r="M1" s="801"/>
      <c r="N1" s="511"/>
      <c r="O1" s="802" t="s">
        <v>91</v>
      </c>
      <c r="P1" s="801"/>
      <c r="Q1" s="801"/>
      <c r="R1" s="801"/>
      <c r="S1" s="511"/>
      <c r="T1" s="801" t="s">
        <v>92</v>
      </c>
      <c r="U1" s="801"/>
      <c r="V1" s="801"/>
      <c r="W1" s="801"/>
      <c r="X1" s="511"/>
      <c r="Y1" s="801" t="s">
        <v>93</v>
      </c>
      <c r="Z1" s="801"/>
      <c r="AA1" s="801"/>
      <c r="AB1" s="801"/>
      <c r="AD1" s="513"/>
      <c r="AE1" s="513"/>
    </row>
    <row r="2" spans="1:35" s="512" customFormat="1" ht="35.25" customHeight="1">
      <c r="A2" s="611">
        <f ca="1">'Print - Line Up H (2)'!A1:B1</f>
        <v>39935</v>
      </c>
      <c r="B2" s="806"/>
      <c r="C2" s="807"/>
      <c r="D2" s="514"/>
      <c r="E2" s="801" t="s">
        <v>94</v>
      </c>
      <c r="F2" s="801"/>
      <c r="G2" s="801"/>
      <c r="H2" s="801"/>
      <c r="I2" s="511"/>
      <c r="J2" s="801" t="s">
        <v>95</v>
      </c>
      <c r="K2" s="801"/>
      <c r="L2" s="801"/>
      <c r="M2" s="801"/>
      <c r="N2" s="511"/>
      <c r="O2" s="801" t="s">
        <v>96</v>
      </c>
      <c r="P2" s="801"/>
      <c r="Q2" s="801"/>
      <c r="R2" s="801"/>
      <c r="S2" s="511"/>
      <c r="T2" s="801" t="s">
        <v>97</v>
      </c>
      <c r="U2" s="801"/>
      <c r="V2" s="801"/>
      <c r="W2" s="801"/>
      <c r="Y2" s="801" t="s">
        <v>98</v>
      </c>
      <c r="Z2" s="801"/>
      <c r="AA2" s="801"/>
      <c r="AB2" s="801"/>
      <c r="AD2" s="513"/>
      <c r="AE2" s="513"/>
    </row>
    <row r="3" spans="1:35" ht="35.25" customHeight="1">
      <c r="A3" s="515" t="s">
        <v>99</v>
      </c>
      <c r="B3" s="516"/>
      <c r="C3" s="517"/>
      <c r="D3" s="518"/>
      <c r="E3" s="801" t="s">
        <v>100</v>
      </c>
      <c r="F3" s="801"/>
      <c r="G3" s="801"/>
      <c r="H3" s="801"/>
      <c r="I3" s="511"/>
      <c r="J3" s="802" t="s">
        <v>101</v>
      </c>
      <c r="K3" s="801"/>
      <c r="L3" s="801"/>
      <c r="M3" s="801"/>
      <c r="N3" s="511"/>
      <c r="O3" s="803" t="s">
        <v>102</v>
      </c>
      <c r="P3" s="803"/>
      <c r="Q3" s="803"/>
      <c r="R3" s="803"/>
      <c r="S3" s="511"/>
      <c r="T3" s="512"/>
      <c r="U3" s="512"/>
      <c r="V3" s="512"/>
      <c r="W3" s="512"/>
      <c r="X3" s="511"/>
      <c r="Y3" s="801" t="s">
        <v>103</v>
      </c>
      <c r="Z3" s="801"/>
      <c r="AA3" s="801"/>
      <c r="AB3" s="801"/>
    </row>
    <row r="4" spans="1:35" s="512" customFormat="1" ht="35.25" customHeight="1">
      <c r="A4" s="515" t="s">
        <v>169</v>
      </c>
      <c r="B4" s="516"/>
      <c r="C4" s="517"/>
      <c r="D4" s="510"/>
      <c r="E4" s="523" t="s">
        <v>183</v>
      </c>
      <c r="I4" s="511"/>
      <c r="N4" s="511"/>
      <c r="S4" s="511"/>
      <c r="X4" s="511"/>
      <c r="AC4" s="523"/>
      <c r="AD4" s="524"/>
      <c r="AE4" s="524"/>
      <c r="AF4" s="523"/>
      <c r="AG4" s="523"/>
      <c r="AH4" s="523"/>
      <c r="AI4" s="523"/>
    </row>
    <row r="5" spans="1:35" s="512" customFormat="1" ht="16.5" customHeight="1" thickBot="1">
      <c r="A5" s="571"/>
      <c r="B5" s="572"/>
      <c r="C5" s="572"/>
      <c r="D5" s="510"/>
      <c r="E5" s="522"/>
      <c r="I5" s="511"/>
      <c r="N5" s="511"/>
      <c r="S5" s="511"/>
      <c r="X5" s="511"/>
      <c r="AC5" s="523"/>
      <c r="AD5" s="524"/>
      <c r="AE5" s="524"/>
      <c r="AF5" s="523"/>
      <c r="AG5" s="523"/>
      <c r="AH5" s="523"/>
      <c r="AI5" s="523"/>
    </row>
    <row r="6" spans="1:35" ht="30.75" customHeight="1" thickBot="1">
      <c r="A6" s="525" t="s">
        <v>104</v>
      </c>
      <c r="B6" s="799" t="str">
        <f ca="1">'Game Summary'!A4</f>
        <v>GRRG - All Stars</v>
      </c>
      <c r="C6" s="800"/>
      <c r="D6" s="526"/>
      <c r="E6" s="791" t="s">
        <v>167</v>
      </c>
      <c r="F6" s="792"/>
      <c r="G6" s="792"/>
      <c r="H6" s="792"/>
      <c r="I6" s="792"/>
      <c r="J6" s="792"/>
      <c r="K6" s="792"/>
      <c r="L6" s="792"/>
      <c r="M6" s="792"/>
      <c r="N6" s="792"/>
      <c r="O6" s="792"/>
      <c r="P6" s="792"/>
      <c r="Q6" s="792"/>
      <c r="R6" s="792"/>
      <c r="S6" s="792"/>
      <c r="T6" s="792"/>
      <c r="U6" s="792"/>
      <c r="V6" s="792"/>
      <c r="W6" s="793"/>
      <c r="X6" s="526"/>
      <c r="Y6" s="794" t="s">
        <v>168</v>
      </c>
      <c r="Z6" s="795"/>
      <c r="AA6" s="795"/>
      <c r="AB6" s="796"/>
    </row>
    <row r="7" spans="1:35" s="512" customFormat="1" ht="30.75" customHeight="1" thickBot="1">
      <c r="A7" s="527" t="s">
        <v>105</v>
      </c>
      <c r="B7" s="797" t="s">
        <v>106</v>
      </c>
      <c r="C7" s="798"/>
      <c r="D7" s="521"/>
      <c r="E7" s="528">
        <v>1</v>
      </c>
      <c r="F7" s="528">
        <v>2</v>
      </c>
      <c r="G7" s="529">
        <v>3</v>
      </c>
      <c r="H7" s="528">
        <v>4</v>
      </c>
      <c r="I7" s="521"/>
      <c r="J7" s="528">
        <v>5</v>
      </c>
      <c r="K7" s="528">
        <v>6</v>
      </c>
      <c r="L7" s="529">
        <v>7</v>
      </c>
      <c r="M7" s="528">
        <v>8</v>
      </c>
      <c r="N7" s="521"/>
      <c r="O7" s="528">
        <v>9</v>
      </c>
      <c r="P7" s="528">
        <v>10</v>
      </c>
      <c r="Q7" s="529">
        <v>11</v>
      </c>
      <c r="R7" s="528">
        <v>12</v>
      </c>
      <c r="S7" s="521"/>
      <c r="T7" s="528">
        <v>13</v>
      </c>
      <c r="U7" s="528">
        <v>14</v>
      </c>
      <c r="V7" s="529">
        <v>15</v>
      </c>
      <c r="W7" s="528">
        <v>16</v>
      </c>
      <c r="X7" s="521"/>
      <c r="Y7" s="530" t="s">
        <v>107</v>
      </c>
      <c r="Z7" s="530" t="s">
        <v>108</v>
      </c>
      <c r="AA7" s="530" t="s">
        <v>109</v>
      </c>
      <c r="AB7" s="530" t="s">
        <v>110</v>
      </c>
      <c r="AD7" s="531" t="s">
        <v>111</v>
      </c>
      <c r="AE7" s="532" t="s">
        <v>112</v>
      </c>
    </row>
    <row r="8" spans="1:35" s="512" customFormat="1" ht="43.5" customHeight="1" thickBot="1">
      <c r="A8" s="569" t="str">
        <f ca="1">'Print - Pk Sts Hm (40)'!A4</f>
        <v>01</v>
      </c>
      <c r="B8" s="569" t="str">
        <f ca="1">'Print - Pk Sts Hm (40)'!B4</f>
        <v>Lindsay Blowhan</v>
      </c>
      <c r="C8" s="535"/>
      <c r="D8" s="521"/>
      <c r="E8" s="536"/>
      <c r="F8" s="536"/>
      <c r="G8" s="537"/>
      <c r="H8" s="536"/>
      <c r="I8" s="521"/>
      <c r="J8" s="536"/>
      <c r="K8" s="536"/>
      <c r="L8" s="537"/>
      <c r="M8" s="536"/>
      <c r="N8" s="521"/>
      <c r="O8" s="536"/>
      <c r="P8" s="536"/>
      <c r="Q8" s="537"/>
      <c r="R8" s="536"/>
      <c r="S8" s="521"/>
      <c r="T8" s="536"/>
      <c r="U8" s="536"/>
      <c r="V8" s="537"/>
      <c r="W8" s="536"/>
      <c r="X8" s="521"/>
      <c r="Y8" s="538"/>
      <c r="Z8" s="538"/>
      <c r="AA8" s="538"/>
      <c r="AB8" s="538"/>
      <c r="AD8" s="539">
        <f t="shared" ref="AD8:AD21" si="0">COUNTA(E8:H8,J8:M8,O8:R8)</f>
        <v>0</v>
      </c>
      <c r="AE8" s="539">
        <f>COUNTA(Y8:AB8)</f>
        <v>0</v>
      </c>
    </row>
    <row r="9" spans="1:35" s="512" customFormat="1" ht="43.5" customHeight="1" thickBot="1">
      <c r="A9" s="570" t="str">
        <f ca="1">'Print - Pk Sts Hm (40)'!A5</f>
        <v>07</v>
      </c>
      <c r="B9" s="570" t="str">
        <f ca="1">'Print - Pk Sts Hm (40)'!B5</f>
        <v>Jackie Daniels</v>
      </c>
      <c r="C9" s="541"/>
      <c r="D9" s="521"/>
      <c r="E9" s="542"/>
      <c r="F9" s="542"/>
      <c r="G9" s="543"/>
      <c r="H9" s="542"/>
      <c r="I9" s="521"/>
      <c r="J9" s="542"/>
      <c r="K9" s="542"/>
      <c r="L9" s="543"/>
      <c r="M9" s="542"/>
      <c r="N9" s="521"/>
      <c r="O9" s="542"/>
      <c r="P9" s="542"/>
      <c r="Q9" s="543"/>
      <c r="R9" s="542"/>
      <c r="S9" s="521"/>
      <c r="T9" s="542"/>
      <c r="U9" s="542"/>
      <c r="V9" s="543"/>
      <c r="W9" s="542"/>
      <c r="X9" s="521"/>
      <c r="Y9" s="530"/>
      <c r="Z9" s="530"/>
      <c r="AA9" s="530"/>
      <c r="AB9" s="530"/>
      <c r="AD9" s="539">
        <f t="shared" si="0"/>
        <v>0</v>
      </c>
      <c r="AE9" s="539">
        <f t="shared" ref="AE9:AE21" si="1">COUNTA(Y9:AB9)</f>
        <v>0</v>
      </c>
    </row>
    <row r="10" spans="1:35" s="512" customFormat="1" ht="43.5" customHeight="1" thickBot="1">
      <c r="A10" s="569" t="str">
        <f ca="1">'Print - Pk Sts Hm (40)'!A6</f>
        <v>08</v>
      </c>
      <c r="B10" s="569" t="str">
        <f ca="1">'Print - Pk Sts Hm (40)'!B6</f>
        <v>Keisha Mei Ash</v>
      </c>
      <c r="C10" s="535"/>
      <c r="D10" s="521"/>
      <c r="E10" s="536"/>
      <c r="F10" s="536"/>
      <c r="G10" s="537"/>
      <c r="H10" s="536"/>
      <c r="I10" s="521"/>
      <c r="J10" s="536"/>
      <c r="K10" s="536"/>
      <c r="L10" s="537"/>
      <c r="M10" s="536"/>
      <c r="N10" s="521"/>
      <c r="O10" s="536"/>
      <c r="P10" s="536"/>
      <c r="Q10" s="537"/>
      <c r="R10" s="536"/>
      <c r="S10" s="521"/>
      <c r="T10" s="536"/>
      <c r="U10" s="536"/>
      <c r="V10" s="537"/>
      <c r="W10" s="536"/>
      <c r="X10" s="521"/>
      <c r="Y10" s="538"/>
      <c r="Z10" s="538"/>
      <c r="AA10" s="538"/>
      <c r="AB10" s="538"/>
      <c r="AD10" s="539">
        <f t="shared" si="0"/>
        <v>0</v>
      </c>
      <c r="AE10" s="539">
        <f t="shared" si="1"/>
        <v>0</v>
      </c>
    </row>
    <row r="11" spans="1:35" s="512" customFormat="1" ht="43.5" customHeight="1" thickBot="1">
      <c r="A11" s="570" t="str">
        <f ca="1">'Print - Pk Sts Hm (40)'!A7</f>
        <v>10</v>
      </c>
      <c r="B11" s="570" t="str">
        <f ca="1">'Print - Pk Sts Hm (40)'!B7</f>
        <v>Hot New Girl</v>
      </c>
      <c r="C11" s="541"/>
      <c r="D11" s="521"/>
      <c r="E11" s="542"/>
      <c r="F11" s="542"/>
      <c r="G11" s="543"/>
      <c r="H11" s="542"/>
      <c r="I11" s="521"/>
      <c r="J11" s="542"/>
      <c r="K11" s="542"/>
      <c r="L11" s="543"/>
      <c r="M11" s="542"/>
      <c r="N11" s="521"/>
      <c r="O11" s="542"/>
      <c r="P11" s="542"/>
      <c r="Q11" s="543"/>
      <c r="R11" s="542"/>
      <c r="S11" s="521"/>
      <c r="T11" s="542"/>
      <c r="U11" s="542"/>
      <c r="V11" s="543"/>
      <c r="W11" s="542"/>
      <c r="X11" s="521"/>
      <c r="Y11" s="530"/>
      <c r="Z11" s="530"/>
      <c r="AA11" s="530"/>
      <c r="AB11" s="530"/>
      <c r="AD11" s="539">
        <f t="shared" si="0"/>
        <v>0</v>
      </c>
      <c r="AE11" s="539">
        <f t="shared" si="1"/>
        <v>0</v>
      </c>
    </row>
    <row r="12" spans="1:35" s="512" customFormat="1" ht="43.5" customHeight="1" thickBot="1">
      <c r="A12" s="569">
        <f ca="1">'Print - Pk Sts Hm (40)'!A8</f>
        <v>17</v>
      </c>
      <c r="B12" s="569" t="str">
        <f ca="1">'Print - Pk Sts Hm (40)'!B8</f>
        <v>Dot Matrix</v>
      </c>
      <c r="C12" s="535"/>
      <c r="D12" s="521"/>
      <c r="E12" s="536"/>
      <c r="F12" s="536"/>
      <c r="G12" s="537"/>
      <c r="H12" s="536"/>
      <c r="I12" s="521"/>
      <c r="J12" s="536"/>
      <c r="K12" s="536"/>
      <c r="L12" s="537"/>
      <c r="M12" s="536"/>
      <c r="N12" s="521"/>
      <c r="O12" s="536"/>
      <c r="P12" s="536"/>
      <c r="Q12" s="537"/>
      <c r="R12" s="536"/>
      <c r="S12" s="521"/>
      <c r="T12" s="536"/>
      <c r="U12" s="536"/>
      <c r="V12" s="537"/>
      <c r="W12" s="536"/>
      <c r="X12" s="521"/>
      <c r="Y12" s="538"/>
      <c r="Z12" s="538"/>
      <c r="AA12" s="538"/>
      <c r="AB12" s="538"/>
      <c r="AD12" s="539">
        <f t="shared" si="0"/>
        <v>0</v>
      </c>
      <c r="AE12" s="539">
        <f t="shared" si="1"/>
        <v>0</v>
      </c>
    </row>
    <row r="13" spans="1:35" s="512" customFormat="1" ht="43.5" customHeight="1" thickBot="1">
      <c r="A13" s="570" t="str">
        <f ca="1">'Print - Pk Sts Hm (40)'!A9</f>
        <v>21</v>
      </c>
      <c r="B13" s="570" t="str">
        <f ca="1">'Print - Pk Sts Hm (40)'!B9</f>
        <v>Disarmin' Darlin</v>
      </c>
      <c r="C13" s="541"/>
      <c r="D13" s="521"/>
      <c r="E13" s="542"/>
      <c r="F13" s="542"/>
      <c r="G13" s="543"/>
      <c r="H13" s="542"/>
      <c r="I13" s="521"/>
      <c r="J13" s="542"/>
      <c r="K13" s="542"/>
      <c r="L13" s="543"/>
      <c r="M13" s="542"/>
      <c r="N13" s="521"/>
      <c r="O13" s="542"/>
      <c r="P13" s="542"/>
      <c r="Q13" s="543"/>
      <c r="R13" s="542"/>
      <c r="S13" s="521"/>
      <c r="T13" s="542"/>
      <c r="U13" s="542"/>
      <c r="V13" s="543"/>
      <c r="W13" s="542"/>
      <c r="X13" s="521"/>
      <c r="Y13" s="530"/>
      <c r="Z13" s="530"/>
      <c r="AA13" s="530"/>
      <c r="AB13" s="530"/>
      <c r="AD13" s="539">
        <f t="shared" si="0"/>
        <v>0</v>
      </c>
      <c r="AE13" s="539">
        <f t="shared" si="1"/>
        <v>0</v>
      </c>
    </row>
    <row r="14" spans="1:35" s="512" customFormat="1" ht="43.5" customHeight="1" thickBot="1">
      <c r="A14" s="569" t="str">
        <f ca="1">'Print - Pk Sts Hm (40)'!A10</f>
        <v>28</v>
      </c>
      <c r="B14" s="569" t="str">
        <f ca="1">'Print - Pk Sts Hm (40)'!B10</f>
        <v>Shutter Speed</v>
      </c>
      <c r="C14" s="535"/>
      <c r="D14" s="521"/>
      <c r="E14" s="536"/>
      <c r="F14" s="536"/>
      <c r="G14" s="537"/>
      <c r="H14" s="536"/>
      <c r="I14" s="521"/>
      <c r="J14" s="536"/>
      <c r="K14" s="536"/>
      <c r="L14" s="537"/>
      <c r="M14" s="536"/>
      <c r="N14" s="521"/>
      <c r="O14" s="536"/>
      <c r="P14" s="536"/>
      <c r="Q14" s="537"/>
      <c r="R14" s="536"/>
      <c r="S14" s="521"/>
      <c r="T14" s="536"/>
      <c r="U14" s="536"/>
      <c r="V14" s="537"/>
      <c r="W14" s="536"/>
      <c r="X14" s="521"/>
      <c r="Y14" s="538"/>
      <c r="Z14" s="538"/>
      <c r="AA14" s="538"/>
      <c r="AB14" s="538"/>
      <c r="AD14" s="539">
        <f t="shared" si="0"/>
        <v>0</v>
      </c>
      <c r="AE14" s="539">
        <f t="shared" si="1"/>
        <v>0</v>
      </c>
    </row>
    <row r="15" spans="1:35" s="512" customFormat="1" ht="43.5" customHeight="1" thickBot="1">
      <c r="A15" s="570" t="str">
        <f ca="1">'Print - Pk Sts Hm (40)'!A11</f>
        <v>29</v>
      </c>
      <c r="B15" s="570" t="str">
        <f ca="1">'Print - Pk Sts Hm (40)'!B11</f>
        <v>ShamPain4U</v>
      </c>
      <c r="C15" s="541"/>
      <c r="D15" s="521"/>
      <c r="E15" s="542"/>
      <c r="F15" s="542"/>
      <c r="G15" s="543"/>
      <c r="H15" s="542"/>
      <c r="I15" s="521"/>
      <c r="J15" s="542"/>
      <c r="K15" s="542"/>
      <c r="L15" s="543"/>
      <c r="M15" s="542"/>
      <c r="N15" s="521"/>
      <c r="O15" s="542"/>
      <c r="P15" s="542"/>
      <c r="Q15" s="543"/>
      <c r="R15" s="542"/>
      <c r="S15" s="521"/>
      <c r="T15" s="542"/>
      <c r="U15" s="542"/>
      <c r="V15" s="543"/>
      <c r="W15" s="542"/>
      <c r="X15" s="521"/>
      <c r="Y15" s="530"/>
      <c r="Z15" s="530"/>
      <c r="AA15" s="530"/>
      <c r="AB15" s="530"/>
      <c r="AD15" s="539">
        <f t="shared" si="0"/>
        <v>0</v>
      </c>
      <c r="AE15" s="539">
        <f t="shared" si="1"/>
        <v>0</v>
      </c>
    </row>
    <row r="16" spans="1:35" s="512" customFormat="1" ht="43.5" customHeight="1" thickBot="1">
      <c r="A16" s="569">
        <f ca="1">'Print - Pk Sts Hm (40)'!A12</f>
        <v>36</v>
      </c>
      <c r="B16" s="569" t="str">
        <f ca="1">'Print - Pk Sts Hm (40)'!B12</f>
        <v>Viva LaBOOM</v>
      </c>
      <c r="C16" s="535"/>
      <c r="D16" s="521"/>
      <c r="E16" s="536"/>
      <c r="F16" s="536"/>
      <c r="G16" s="537"/>
      <c r="H16" s="536"/>
      <c r="I16" s="521"/>
      <c r="J16" s="536"/>
      <c r="K16" s="536"/>
      <c r="L16" s="537"/>
      <c r="M16" s="536"/>
      <c r="N16" s="521"/>
      <c r="O16" s="536"/>
      <c r="P16" s="536"/>
      <c r="Q16" s="537"/>
      <c r="R16" s="536"/>
      <c r="S16" s="521"/>
      <c r="T16" s="536"/>
      <c r="U16" s="536"/>
      <c r="V16" s="537"/>
      <c r="W16" s="536"/>
      <c r="X16" s="521"/>
      <c r="Y16" s="538"/>
      <c r="Z16" s="538"/>
      <c r="AA16" s="538"/>
      <c r="AB16" s="538"/>
      <c r="AD16" s="539">
        <f t="shared" si="0"/>
        <v>0</v>
      </c>
      <c r="AE16" s="539">
        <f t="shared" si="1"/>
        <v>0</v>
      </c>
    </row>
    <row r="17" spans="1:31" s="512" customFormat="1" ht="43.5" customHeight="1" thickBot="1">
      <c r="A17" s="570" t="str">
        <f ca="1">'Print - Pk Sts Hm (40)'!A13</f>
        <v>41</v>
      </c>
      <c r="B17" s="570" t="str">
        <f ca="1">'Print - Pk Sts Hm (40)'!B13</f>
        <v>Tone Loco</v>
      </c>
      <c r="C17" s="541"/>
      <c r="D17" s="521"/>
      <c r="E17" s="542"/>
      <c r="F17" s="542"/>
      <c r="G17" s="543"/>
      <c r="H17" s="542"/>
      <c r="I17" s="521"/>
      <c r="J17" s="542"/>
      <c r="K17" s="542"/>
      <c r="L17" s="543"/>
      <c r="M17" s="542"/>
      <c r="N17" s="521"/>
      <c r="O17" s="542"/>
      <c r="P17" s="542"/>
      <c r="Q17" s="543"/>
      <c r="R17" s="542"/>
      <c r="S17" s="521"/>
      <c r="T17" s="542"/>
      <c r="U17" s="542"/>
      <c r="V17" s="543"/>
      <c r="W17" s="542"/>
      <c r="X17" s="521"/>
      <c r="Y17" s="530"/>
      <c r="Z17" s="530"/>
      <c r="AA17" s="530"/>
      <c r="AB17" s="530"/>
      <c r="AD17" s="539">
        <f t="shared" si="0"/>
        <v>0</v>
      </c>
      <c r="AE17" s="539">
        <f t="shared" si="1"/>
        <v>0</v>
      </c>
    </row>
    <row r="18" spans="1:31" s="512" customFormat="1" ht="43.5" customHeight="1" thickBot="1">
      <c r="A18" s="569">
        <f ca="1">'Print - Pk Sts Hm (40)'!A14</f>
        <v>69</v>
      </c>
      <c r="B18" s="569" t="str">
        <f ca="1">'Print - Pk Sts Hm (40)'!B14</f>
        <v>QuarterBoy</v>
      </c>
      <c r="C18" s="535"/>
      <c r="D18" s="521"/>
      <c r="E18" s="536"/>
      <c r="F18" s="536"/>
      <c r="G18" s="537"/>
      <c r="H18" s="536"/>
      <c r="I18" s="521"/>
      <c r="J18" s="536"/>
      <c r="K18" s="536"/>
      <c r="L18" s="537"/>
      <c r="M18" s="536"/>
      <c r="N18" s="521"/>
      <c r="O18" s="536"/>
      <c r="P18" s="536"/>
      <c r="Q18" s="537"/>
      <c r="R18" s="536"/>
      <c r="S18" s="521"/>
      <c r="T18" s="536"/>
      <c r="U18" s="536"/>
      <c r="V18" s="537"/>
      <c r="W18" s="536"/>
      <c r="X18" s="521"/>
      <c r="Y18" s="538"/>
      <c r="Z18" s="538"/>
      <c r="AA18" s="538"/>
      <c r="AB18" s="538"/>
      <c r="AD18" s="539">
        <f t="shared" si="0"/>
        <v>0</v>
      </c>
      <c r="AE18" s="539">
        <f t="shared" si="1"/>
        <v>0</v>
      </c>
    </row>
    <row r="19" spans="1:31" s="512" customFormat="1" ht="43.5" customHeight="1" thickBot="1">
      <c r="A19" s="570">
        <f ca="1">'Print - Pk Sts Hm (40)'!A15</f>
        <v>77</v>
      </c>
      <c r="B19" s="570" t="str">
        <f ca="1">'Print - Pk Sts Hm (40)'!B15</f>
        <v>Lucy Morals</v>
      </c>
      <c r="C19" s="541"/>
      <c r="D19" s="521"/>
      <c r="E19" s="542"/>
      <c r="F19" s="542"/>
      <c r="G19" s="543"/>
      <c r="H19" s="542"/>
      <c r="I19" s="521"/>
      <c r="J19" s="542"/>
      <c r="K19" s="542"/>
      <c r="L19" s="543"/>
      <c r="M19" s="542"/>
      <c r="N19" s="521"/>
      <c r="O19" s="542"/>
      <c r="P19" s="542"/>
      <c r="Q19" s="543"/>
      <c r="R19" s="542"/>
      <c r="S19" s="521"/>
      <c r="T19" s="542"/>
      <c r="U19" s="542"/>
      <c r="V19" s="543"/>
      <c r="W19" s="542"/>
      <c r="X19" s="521"/>
      <c r="Y19" s="530"/>
      <c r="Z19" s="530"/>
      <c r="AA19" s="530"/>
      <c r="AB19" s="530"/>
      <c r="AD19" s="539">
        <f t="shared" si="0"/>
        <v>0</v>
      </c>
      <c r="AE19" s="539">
        <f t="shared" si="1"/>
        <v>0</v>
      </c>
    </row>
    <row r="20" spans="1:31" s="512" customFormat="1" ht="43.5" customHeight="1" thickBot="1">
      <c r="A20" s="533"/>
      <c r="B20" s="534"/>
      <c r="C20" s="535"/>
      <c r="D20" s="521"/>
      <c r="E20" s="536"/>
      <c r="F20" s="536"/>
      <c r="G20" s="537"/>
      <c r="H20" s="536"/>
      <c r="I20" s="521"/>
      <c r="J20" s="536"/>
      <c r="K20" s="536"/>
      <c r="L20" s="537"/>
      <c r="M20" s="536"/>
      <c r="N20" s="521"/>
      <c r="O20" s="536"/>
      <c r="P20" s="536"/>
      <c r="Q20" s="537"/>
      <c r="R20" s="536"/>
      <c r="S20" s="521"/>
      <c r="T20" s="536"/>
      <c r="U20" s="536"/>
      <c r="V20" s="537"/>
      <c r="W20" s="536"/>
      <c r="X20" s="521"/>
      <c r="Y20" s="538"/>
      <c r="Z20" s="538"/>
      <c r="AA20" s="538"/>
      <c r="AB20" s="538"/>
      <c r="AD20" s="539">
        <f t="shared" si="0"/>
        <v>0</v>
      </c>
      <c r="AE20" s="539">
        <f t="shared" si="1"/>
        <v>0</v>
      </c>
    </row>
    <row r="21" spans="1:31" s="512" customFormat="1" ht="43.5" customHeight="1" thickBot="1">
      <c r="A21" s="545"/>
      <c r="B21" s="540"/>
      <c r="C21" s="541"/>
      <c r="D21" s="521"/>
      <c r="E21" s="542"/>
      <c r="F21" s="542"/>
      <c r="G21" s="543"/>
      <c r="H21" s="542"/>
      <c r="I21" s="521"/>
      <c r="J21" s="542"/>
      <c r="K21" s="542"/>
      <c r="L21" s="543"/>
      <c r="M21" s="542"/>
      <c r="N21" s="521"/>
      <c r="O21" s="542"/>
      <c r="P21" s="542"/>
      <c r="Q21" s="543"/>
      <c r="R21" s="542"/>
      <c r="S21" s="521"/>
      <c r="T21" s="542"/>
      <c r="U21" s="542"/>
      <c r="V21" s="543"/>
      <c r="W21" s="542"/>
      <c r="X21" s="521"/>
      <c r="Y21" s="530"/>
      <c r="Z21" s="530"/>
      <c r="AA21" s="530"/>
      <c r="AB21" s="530"/>
      <c r="AD21" s="539">
        <f t="shared" si="0"/>
        <v>0</v>
      </c>
      <c r="AE21" s="539">
        <f t="shared" si="1"/>
        <v>0</v>
      </c>
    </row>
    <row r="22" spans="1:31" ht="18" customHeight="1" thickBot="1">
      <c r="A22" s="526"/>
      <c r="B22" s="526"/>
      <c r="C22" s="544"/>
      <c r="D22" s="526"/>
      <c r="E22" s="544"/>
      <c r="F22" s="544"/>
      <c r="G22" s="544"/>
      <c r="H22" s="544"/>
      <c r="I22" s="526"/>
      <c r="J22" s="544"/>
      <c r="K22" s="544"/>
      <c r="L22" s="544"/>
      <c r="M22" s="544"/>
      <c r="N22" s="526"/>
      <c r="O22" s="544"/>
      <c r="P22" s="544"/>
      <c r="Q22" s="544"/>
      <c r="R22" s="544"/>
      <c r="S22" s="526"/>
      <c r="T22" s="544"/>
      <c r="U22" s="544"/>
      <c r="V22" s="544"/>
      <c r="W22" s="544"/>
      <c r="X22" s="526"/>
      <c r="Y22" s="544"/>
      <c r="Z22" s="544"/>
      <c r="AA22" s="544"/>
      <c r="AB22" s="544"/>
    </row>
    <row r="23" spans="1:31" ht="30.75" customHeight="1" thickBot="1">
      <c r="A23" s="525" t="s">
        <v>104</v>
      </c>
      <c r="B23" s="789" t="str">
        <f ca="1">'Game Summary'!A24</f>
        <v>DDG - All Stars</v>
      </c>
      <c r="C23" s="790"/>
      <c r="D23" s="521"/>
      <c r="E23" s="791" t="s">
        <v>167</v>
      </c>
      <c r="F23" s="792"/>
      <c r="G23" s="792"/>
      <c r="H23" s="792"/>
      <c r="I23" s="792"/>
      <c r="J23" s="792"/>
      <c r="K23" s="792"/>
      <c r="L23" s="792"/>
      <c r="M23" s="792"/>
      <c r="N23" s="792"/>
      <c r="O23" s="792"/>
      <c r="P23" s="792"/>
      <c r="Q23" s="792"/>
      <c r="R23" s="792"/>
      <c r="S23" s="792"/>
      <c r="T23" s="792"/>
      <c r="U23" s="792"/>
      <c r="V23" s="792"/>
      <c r="W23" s="793"/>
      <c r="X23" s="521"/>
      <c r="Y23" s="794" t="s">
        <v>168</v>
      </c>
      <c r="Z23" s="795"/>
      <c r="AA23" s="795"/>
      <c r="AB23" s="796"/>
    </row>
    <row r="24" spans="1:31" ht="30.75" customHeight="1" thickBot="1">
      <c r="A24" s="527" t="s">
        <v>105</v>
      </c>
      <c r="B24" s="797" t="s">
        <v>106</v>
      </c>
      <c r="C24" s="798"/>
      <c r="D24" s="521"/>
      <c r="E24" s="528">
        <v>1</v>
      </c>
      <c r="F24" s="528">
        <v>2</v>
      </c>
      <c r="G24" s="529">
        <v>3</v>
      </c>
      <c r="H24" s="528">
        <v>4</v>
      </c>
      <c r="I24" s="521"/>
      <c r="J24" s="528">
        <v>5</v>
      </c>
      <c r="K24" s="528">
        <v>6</v>
      </c>
      <c r="L24" s="529">
        <v>7</v>
      </c>
      <c r="M24" s="528">
        <v>8</v>
      </c>
      <c r="N24" s="521"/>
      <c r="O24" s="528">
        <v>9</v>
      </c>
      <c r="P24" s="528">
        <v>10</v>
      </c>
      <c r="Q24" s="529">
        <v>11</v>
      </c>
      <c r="R24" s="528">
        <v>12</v>
      </c>
      <c r="S24" s="521"/>
      <c r="T24" s="528">
        <v>13</v>
      </c>
      <c r="U24" s="528">
        <v>14</v>
      </c>
      <c r="V24" s="529">
        <v>15</v>
      </c>
      <c r="W24" s="528">
        <v>16</v>
      </c>
      <c r="X24" s="521"/>
      <c r="Y24" s="530" t="s">
        <v>107</v>
      </c>
      <c r="Z24" s="530" t="s">
        <v>108</v>
      </c>
      <c r="AA24" s="530" t="s">
        <v>109</v>
      </c>
      <c r="AB24" s="530" t="s">
        <v>110</v>
      </c>
    </row>
    <row r="25" spans="1:31" ht="43.5" customHeight="1" thickBot="1">
      <c r="A25" s="546">
        <f ca="1">'Print - Pk Sts Aw (40)'!A4</f>
        <v>0</v>
      </c>
      <c r="B25" s="546" t="str">
        <f ca="1">'Print - Pk Sts Aw (40)'!B4</f>
        <v>Vicious Vixen</v>
      </c>
      <c r="C25" s="547"/>
      <c r="D25" s="521"/>
      <c r="E25" s="536"/>
      <c r="F25" s="536"/>
      <c r="G25" s="537"/>
      <c r="H25" s="536"/>
      <c r="I25" s="521"/>
      <c r="J25" s="536"/>
      <c r="K25" s="536"/>
      <c r="L25" s="537"/>
      <c r="M25" s="536"/>
      <c r="N25" s="521"/>
      <c r="O25" s="536"/>
      <c r="P25" s="536"/>
      <c r="Q25" s="537"/>
      <c r="R25" s="536"/>
      <c r="S25" s="521"/>
      <c r="T25" s="536"/>
      <c r="U25" s="536"/>
      <c r="V25" s="537"/>
      <c r="W25" s="536"/>
      <c r="X25" s="521"/>
      <c r="Y25" s="538"/>
      <c r="Z25" s="538"/>
      <c r="AA25" s="538"/>
      <c r="AB25" s="538"/>
    </row>
    <row r="26" spans="1:31" ht="43.5" customHeight="1" thickBot="1">
      <c r="A26" s="548">
        <f ca="1">'Print - Pk Sts Aw (40)'!A5</f>
        <v>2.8</v>
      </c>
      <c r="B26" s="548" t="str">
        <f ca="1">'Print - Pk Sts Aw (40)'!B5</f>
        <v>Racer McChaseHer</v>
      </c>
      <c r="C26" s="549"/>
      <c r="D26" s="521"/>
      <c r="E26" s="542"/>
      <c r="F26" s="542"/>
      <c r="G26" s="543"/>
      <c r="H26" s="542"/>
      <c r="I26" s="521"/>
      <c r="J26" s="542"/>
      <c r="K26" s="542"/>
      <c r="L26" s="543"/>
      <c r="M26" s="542"/>
      <c r="N26" s="521"/>
      <c r="O26" s="542"/>
      <c r="P26" s="542"/>
      <c r="Q26" s="543"/>
      <c r="R26" s="542"/>
      <c r="S26" s="521"/>
      <c r="T26" s="542"/>
      <c r="U26" s="542"/>
      <c r="V26" s="543"/>
      <c r="W26" s="542"/>
      <c r="X26" s="521"/>
      <c r="Y26" s="530"/>
      <c r="Z26" s="530"/>
      <c r="AA26" s="530"/>
      <c r="AB26" s="530"/>
    </row>
    <row r="27" spans="1:31" ht="43.5" customHeight="1" thickBot="1">
      <c r="A27" s="546" t="str">
        <f ca="1">'Print - Pk Sts Aw (40)'!A6</f>
        <v>3cc</v>
      </c>
      <c r="B27" s="546" t="str">
        <f ca="1">'Print - Pk Sts Aw (40)'!B6</f>
        <v>Roxanna Hardplace</v>
      </c>
      <c r="C27" s="547"/>
      <c r="D27" s="521"/>
      <c r="E27" s="536"/>
      <c r="F27" s="536"/>
      <c r="G27" s="537"/>
      <c r="H27" s="536"/>
      <c r="I27" s="521"/>
      <c r="J27" s="536"/>
      <c r="K27" s="536"/>
      <c r="L27" s="537"/>
      <c r="M27" s="536"/>
      <c r="N27" s="521"/>
      <c r="O27" s="536"/>
      <c r="P27" s="536"/>
      <c r="Q27" s="537"/>
      <c r="R27" s="536"/>
      <c r="S27" s="521"/>
      <c r="T27" s="536"/>
      <c r="U27" s="536"/>
      <c r="V27" s="537"/>
      <c r="W27" s="536"/>
      <c r="X27" s="521"/>
      <c r="Y27" s="538"/>
      <c r="Z27" s="538"/>
      <c r="AA27" s="538"/>
      <c r="AB27" s="538"/>
    </row>
    <row r="28" spans="1:31" ht="43.5" customHeight="1" thickBot="1">
      <c r="A28" s="548">
        <f ca="1">'Print - Pk Sts Aw (40)'!A7</f>
        <v>5</v>
      </c>
      <c r="B28" s="548" t="str">
        <f ca="1">'Print - Pk Sts Aw (40)'!B7</f>
        <v>Sista Slitch'ya</v>
      </c>
      <c r="C28" s="549"/>
      <c r="D28" s="521"/>
      <c r="E28" s="542"/>
      <c r="F28" s="542"/>
      <c r="G28" s="543"/>
      <c r="H28" s="542"/>
      <c r="I28" s="521"/>
      <c r="J28" s="542"/>
      <c r="K28" s="542"/>
      <c r="L28" s="543"/>
      <c r="M28" s="542"/>
      <c r="N28" s="521"/>
      <c r="O28" s="542"/>
      <c r="P28" s="542"/>
      <c r="Q28" s="543"/>
      <c r="R28" s="542"/>
      <c r="S28" s="521"/>
      <c r="T28" s="542"/>
      <c r="U28" s="542"/>
      <c r="V28" s="543"/>
      <c r="W28" s="542"/>
      <c r="X28" s="521"/>
      <c r="Y28" s="530"/>
      <c r="Z28" s="530"/>
      <c r="AA28" s="530"/>
      <c r="AB28" s="530"/>
    </row>
    <row r="29" spans="1:31" ht="43.5" customHeight="1" thickBot="1">
      <c r="A29" s="546">
        <f ca="1">'Print - Pk Sts Aw (40)'!A8</f>
        <v>6</v>
      </c>
      <c r="B29" s="546" t="str">
        <f ca="1">'Print - Pk Sts Aw (40)'!B8</f>
        <v>Elle McFearsome</v>
      </c>
      <c r="C29" s="547"/>
      <c r="D29" s="521"/>
      <c r="E29" s="536"/>
      <c r="F29" s="536"/>
      <c r="G29" s="537"/>
      <c r="H29" s="536"/>
      <c r="I29" s="521"/>
      <c r="J29" s="536"/>
      <c r="K29" s="536"/>
      <c r="L29" s="537"/>
      <c r="M29" s="536"/>
      <c r="N29" s="521"/>
      <c r="O29" s="536"/>
      <c r="P29" s="536"/>
      <c r="Q29" s="537"/>
      <c r="R29" s="536"/>
      <c r="S29" s="521"/>
      <c r="T29" s="536"/>
      <c r="U29" s="536"/>
      <c r="V29" s="537"/>
      <c r="W29" s="536"/>
      <c r="X29" s="521"/>
      <c r="Y29" s="538"/>
      <c r="Z29" s="538"/>
      <c r="AA29" s="538"/>
      <c r="AB29" s="538"/>
    </row>
    <row r="30" spans="1:31" ht="43.5" customHeight="1" thickBot="1">
      <c r="A30" s="548" t="str">
        <f ca="1">'Print - Pk Sts Aw (40)'!A9</f>
        <v>24/7</v>
      </c>
      <c r="B30" s="548" t="str">
        <f ca="1">'Print - Pk Sts Aw (40)'!B9</f>
        <v>boo d. livers</v>
      </c>
      <c r="C30" s="549"/>
      <c r="D30" s="521"/>
      <c r="E30" s="542"/>
      <c r="F30" s="542"/>
      <c r="G30" s="543"/>
      <c r="H30" s="542"/>
      <c r="I30" s="521"/>
      <c r="J30" s="542"/>
      <c r="K30" s="542"/>
      <c r="L30" s="543"/>
      <c r="M30" s="542"/>
      <c r="N30" s="521"/>
      <c r="O30" s="542"/>
      <c r="P30" s="542"/>
      <c r="Q30" s="543"/>
      <c r="R30" s="542"/>
      <c r="S30" s="521"/>
      <c r="T30" s="542"/>
      <c r="U30" s="542"/>
      <c r="V30" s="543"/>
      <c r="W30" s="542"/>
      <c r="X30" s="521"/>
      <c r="Y30" s="530"/>
      <c r="Z30" s="530"/>
      <c r="AA30" s="530"/>
      <c r="AB30" s="530"/>
    </row>
    <row r="31" spans="1:31" ht="43.5" customHeight="1" thickBot="1">
      <c r="A31" s="546" t="str">
        <f ca="1">'Print - Pk Sts Aw (40)'!A10</f>
        <v>33 1/3</v>
      </c>
      <c r="B31" s="546" t="str">
        <f ca="1">'Print - Pk Sts Aw (40)'!B10</f>
        <v>Cookie Rumble</v>
      </c>
      <c r="C31" s="547"/>
      <c r="D31" s="521"/>
      <c r="E31" s="536"/>
      <c r="F31" s="536"/>
      <c r="G31" s="537"/>
      <c r="H31" s="536"/>
      <c r="I31" s="521"/>
      <c r="J31" s="536"/>
      <c r="K31" s="536"/>
      <c r="L31" s="537"/>
      <c r="M31" s="536"/>
      <c r="N31" s="521"/>
      <c r="O31" s="536"/>
      <c r="P31" s="536"/>
      <c r="Q31" s="537"/>
      <c r="R31" s="536"/>
      <c r="S31" s="521"/>
      <c r="T31" s="536"/>
      <c r="U31" s="536"/>
      <c r="V31" s="537"/>
      <c r="W31" s="536"/>
      <c r="X31" s="521"/>
      <c r="Y31" s="538"/>
      <c r="Z31" s="538"/>
      <c r="AA31" s="538"/>
      <c r="AB31" s="538"/>
    </row>
    <row r="32" spans="1:31" ht="43.5" customHeight="1" thickBot="1">
      <c r="A32" s="548">
        <f ca="1">'Print - Pk Sts Aw (40)'!A11</f>
        <v>46</v>
      </c>
      <c r="B32" s="548" t="str">
        <f ca="1">'Print - Pk Sts Aw (40)'!B11</f>
        <v>Fatal Femme</v>
      </c>
      <c r="C32" s="549"/>
      <c r="D32" s="521"/>
      <c r="E32" s="542"/>
      <c r="F32" s="542"/>
      <c r="G32" s="543"/>
      <c r="H32" s="542"/>
      <c r="I32" s="521"/>
      <c r="J32" s="542"/>
      <c r="K32" s="542"/>
      <c r="L32" s="543"/>
      <c r="M32" s="542"/>
      <c r="N32" s="521"/>
      <c r="O32" s="542"/>
      <c r="P32" s="542"/>
      <c r="Q32" s="543"/>
      <c r="R32" s="542"/>
      <c r="S32" s="521"/>
      <c r="T32" s="542"/>
      <c r="U32" s="542"/>
      <c r="V32" s="543"/>
      <c r="W32" s="542"/>
      <c r="X32" s="521"/>
      <c r="Y32" s="530"/>
      <c r="Z32" s="530"/>
      <c r="AA32" s="530"/>
      <c r="AB32" s="530"/>
    </row>
    <row r="33" spans="1:28" ht="43.5" customHeight="1" thickBot="1">
      <c r="A33" s="546" t="str">
        <f ca="1">'Print - Pk Sts Aw (40)'!A12</f>
        <v>I-75</v>
      </c>
      <c r="B33" s="546" t="str">
        <f ca="1">'Print - Pk Sts Aw (40)'!B12</f>
        <v>Diesel Doll</v>
      </c>
      <c r="C33" s="547"/>
      <c r="D33" s="521"/>
      <c r="E33" s="536"/>
      <c r="F33" s="536"/>
      <c r="G33" s="537"/>
      <c r="H33" s="536"/>
      <c r="I33" s="521"/>
      <c r="J33" s="536"/>
      <c r="K33" s="536"/>
      <c r="L33" s="537"/>
      <c r="M33" s="536"/>
      <c r="N33" s="521"/>
      <c r="O33" s="536"/>
      <c r="P33" s="536"/>
      <c r="Q33" s="537"/>
      <c r="R33" s="536"/>
      <c r="S33" s="521"/>
      <c r="T33" s="536"/>
      <c r="U33" s="536"/>
      <c r="V33" s="537"/>
      <c r="W33" s="536"/>
      <c r="X33" s="521"/>
      <c r="Y33" s="538"/>
      <c r="Z33" s="538"/>
      <c r="AA33" s="538"/>
      <c r="AB33" s="538"/>
    </row>
    <row r="34" spans="1:28" ht="43.5" customHeight="1" thickBot="1">
      <c r="A34" s="548">
        <f ca="1">'Print - Pk Sts Aw (40)'!A13</f>
        <v>76</v>
      </c>
      <c r="B34" s="548" t="str">
        <f ca="1">'Print - Pk Sts Aw (40)'!B13</f>
        <v>Del Bomber</v>
      </c>
      <c r="C34" s="549"/>
      <c r="D34" s="521"/>
      <c r="E34" s="542"/>
      <c r="F34" s="542"/>
      <c r="G34" s="543"/>
      <c r="H34" s="542"/>
      <c r="I34" s="521"/>
      <c r="J34" s="542"/>
      <c r="K34" s="542"/>
      <c r="L34" s="543"/>
      <c r="M34" s="542"/>
      <c r="N34" s="521"/>
      <c r="O34" s="542"/>
      <c r="P34" s="542"/>
      <c r="Q34" s="543"/>
      <c r="R34" s="542"/>
      <c r="S34" s="521"/>
      <c r="T34" s="542"/>
      <c r="U34" s="542"/>
      <c r="V34" s="543"/>
      <c r="W34" s="542"/>
      <c r="X34" s="521"/>
      <c r="Y34" s="530"/>
      <c r="Z34" s="530"/>
      <c r="AA34" s="530"/>
      <c r="AB34" s="530"/>
    </row>
    <row r="35" spans="1:28" ht="43.5" customHeight="1" thickBot="1">
      <c r="A35" s="546">
        <f ca="1">'Print - Pk Sts Aw (40)'!A14</f>
        <v>1</v>
      </c>
      <c r="B35" s="546" t="str">
        <f ca="1">'Print - Pk Sts Aw (40)'!B14</f>
        <v>Polly Fester</v>
      </c>
      <c r="C35" s="547"/>
      <c r="D35" s="521"/>
      <c r="E35" s="536"/>
      <c r="F35" s="536"/>
      <c r="G35" s="537"/>
      <c r="H35" s="536"/>
      <c r="I35" s="521"/>
      <c r="J35" s="536"/>
      <c r="K35" s="536"/>
      <c r="L35" s="537"/>
      <c r="M35" s="536"/>
      <c r="N35" s="521"/>
      <c r="O35" s="536"/>
      <c r="P35" s="536"/>
      <c r="Q35" s="537"/>
      <c r="R35" s="536"/>
      <c r="S35" s="521"/>
      <c r="T35" s="536"/>
      <c r="U35" s="536"/>
      <c r="V35" s="537"/>
      <c r="W35" s="536"/>
      <c r="X35" s="521"/>
      <c r="Y35" s="538"/>
      <c r="Z35" s="538"/>
      <c r="AA35" s="538"/>
      <c r="AB35" s="538"/>
    </row>
    <row r="36" spans="1:28" ht="43.5" customHeight="1" thickBot="1">
      <c r="A36" s="548">
        <f ca="1">'Print - Pk Sts Aw (40)'!A15</f>
        <v>303</v>
      </c>
      <c r="B36" s="548" t="str">
        <f ca="1">'Print - Pk Sts Aw (40)'!B15</f>
        <v>Bruisie Siouxxx</v>
      </c>
      <c r="C36" s="549"/>
      <c r="D36" s="521"/>
      <c r="E36" s="542"/>
      <c r="F36" s="542"/>
      <c r="G36" s="543"/>
      <c r="H36" s="542"/>
      <c r="I36" s="521"/>
      <c r="J36" s="542"/>
      <c r="K36" s="542"/>
      <c r="L36" s="543"/>
      <c r="M36" s="542"/>
      <c r="N36" s="521"/>
      <c r="O36" s="542"/>
      <c r="P36" s="542"/>
      <c r="Q36" s="543"/>
      <c r="R36" s="542"/>
      <c r="S36" s="521"/>
      <c r="T36" s="542"/>
      <c r="U36" s="542"/>
      <c r="V36" s="543"/>
      <c r="W36" s="542"/>
      <c r="X36" s="521"/>
      <c r="Y36" s="530"/>
      <c r="Z36" s="530"/>
      <c r="AA36" s="530"/>
      <c r="AB36" s="530"/>
    </row>
    <row r="37" spans="1:28" ht="43.5" customHeight="1" thickBot="1">
      <c r="A37" s="546">
        <f ca="1">'Print - Pk Sts Aw (40)'!A16</f>
        <v>989</v>
      </c>
      <c r="B37" s="546" t="str">
        <f ca="1">'Print - Pk Sts Aw (40)'!B16</f>
        <v>Sarah (KillBox) Hipel</v>
      </c>
      <c r="C37" s="547"/>
      <c r="D37" s="521"/>
      <c r="E37" s="536"/>
      <c r="F37" s="536"/>
      <c r="G37" s="537"/>
      <c r="H37" s="536"/>
      <c r="I37" s="521"/>
      <c r="J37" s="536"/>
      <c r="K37" s="536"/>
      <c r="L37" s="537"/>
      <c r="M37" s="536"/>
      <c r="N37" s="521"/>
      <c r="O37" s="536"/>
      <c r="P37" s="536"/>
      <c r="Q37" s="537"/>
      <c r="R37" s="536"/>
      <c r="S37" s="521"/>
      <c r="T37" s="536"/>
      <c r="U37" s="536"/>
      <c r="V37" s="537"/>
      <c r="W37" s="536"/>
      <c r="X37" s="521"/>
      <c r="Y37" s="538"/>
      <c r="Z37" s="538"/>
      <c r="AA37" s="538"/>
      <c r="AB37" s="538"/>
    </row>
    <row r="38" spans="1:28" ht="43.5" customHeight="1" thickBot="1">
      <c r="A38" s="548">
        <f ca="1">'Print - Pk Sts Aw (40)'!A17</f>
        <v>90028</v>
      </c>
      <c r="B38" s="548" t="str">
        <f ca="1">'Print - Pk Sts Aw (40)'!B17</f>
        <v>Kat Von D'Stroya</v>
      </c>
      <c r="C38" s="549"/>
      <c r="D38" s="521"/>
      <c r="E38" s="542"/>
      <c r="F38" s="542"/>
      <c r="G38" s="543"/>
      <c r="H38" s="542"/>
      <c r="I38" s="521"/>
      <c r="J38" s="542"/>
      <c r="K38" s="542"/>
      <c r="L38" s="543"/>
      <c r="M38" s="542"/>
      <c r="N38" s="521"/>
      <c r="O38" s="542"/>
      <c r="P38" s="542"/>
      <c r="Q38" s="543"/>
      <c r="R38" s="542"/>
      <c r="S38" s="521"/>
      <c r="T38" s="542"/>
      <c r="U38" s="542"/>
      <c r="V38" s="543"/>
      <c r="W38" s="542"/>
      <c r="X38" s="521"/>
      <c r="Y38" s="530"/>
      <c r="Z38" s="530"/>
      <c r="AA38" s="530"/>
      <c r="AB38" s="530"/>
    </row>
    <row r="39" spans="1:28" ht="18" customHeight="1"/>
  </sheetData>
  <sheetCalcPr fullCalcOnLoad="1"/>
  <mergeCells count="24">
    <mergeCell ref="T1:W1"/>
    <mergeCell ref="Y1:AB1"/>
    <mergeCell ref="T2:W2"/>
    <mergeCell ref="Y2:AB2"/>
    <mergeCell ref="J1:M1"/>
    <mergeCell ref="O1:R1"/>
    <mergeCell ref="B1:C1"/>
    <mergeCell ref="E1:H1"/>
    <mergeCell ref="B2:C2"/>
    <mergeCell ref="E2:H2"/>
    <mergeCell ref="E3:H3"/>
    <mergeCell ref="J3:M3"/>
    <mergeCell ref="O3:R3"/>
    <mergeCell ref="Y3:AB3"/>
    <mergeCell ref="J2:M2"/>
    <mergeCell ref="O2:R2"/>
    <mergeCell ref="B23:C23"/>
    <mergeCell ref="E23:W23"/>
    <mergeCell ref="Y23:AB23"/>
    <mergeCell ref="B24:C24"/>
    <mergeCell ref="B6:C6"/>
    <mergeCell ref="E6:W6"/>
    <mergeCell ref="Y6:AB6"/>
    <mergeCell ref="B7:C7"/>
  </mergeCells>
  <phoneticPr fontId="61" type="noConversion"/>
  <pageMargins left="0.1" right="0.1" top="1" bottom="1" header="0.5" footer="0.5"/>
  <rowBreaks count="1" manualBreakCount="1">
    <brk id="22" max="16383" man="1"/>
  </rowBreaks>
  <extLst>
    <ext xmlns:mx="http://schemas.microsoft.com/office/mac/excel/2008/main" uri="http://schemas.microsoft.com/office/mac/excel/2008/main">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AS27"/>
  <sheetViews>
    <sheetView zoomScale="75" workbookViewId="0"/>
  </sheetViews>
  <sheetFormatPr baseColWidth="10" defaultColWidth="8.83203125" defaultRowHeight="12"/>
  <cols>
    <col min="1" max="1" width="14.33203125" customWidth="1"/>
    <col min="2" max="2" width="28.6640625" customWidth="1"/>
    <col min="3" max="3" width="24.33203125" customWidth="1"/>
    <col min="4" max="4" width="5" customWidth="1"/>
    <col min="5" max="5" width="10.5" customWidth="1"/>
    <col min="6" max="11" width="6.5" customWidth="1"/>
    <col min="12" max="12" width="6.33203125" customWidth="1"/>
    <col min="13" max="13" width="9.33203125" customWidth="1"/>
    <col min="15" max="15" width="31.6640625" customWidth="1"/>
    <col min="16" max="16" width="6.6640625" customWidth="1"/>
    <col min="17" max="20" width="3.6640625" customWidth="1"/>
    <col min="22" max="22" width="10.1640625" customWidth="1"/>
    <col min="25" max="25" width="31.6640625" customWidth="1"/>
    <col min="26" max="26" width="6.6640625" customWidth="1"/>
    <col min="27" max="30" width="3.6640625" customWidth="1"/>
    <col min="32" max="32" width="10.1640625" customWidth="1"/>
  </cols>
  <sheetData>
    <row r="1" spans="1:45" ht="21" customHeight="1" thickBot="1">
      <c r="A1" s="573" t="s">
        <v>170</v>
      </c>
      <c r="B1" s="574"/>
      <c r="C1" s="426"/>
      <c r="D1" s="426"/>
      <c r="E1" s="426"/>
      <c r="F1" s="426"/>
      <c r="G1" s="426"/>
      <c r="H1" s="426"/>
      <c r="I1" s="426"/>
      <c r="J1" s="426"/>
      <c r="K1" s="426"/>
      <c r="L1" s="426"/>
      <c r="M1" s="426"/>
    </row>
    <row r="2" spans="1:45" ht="21" customHeight="1" thickBot="1">
      <c r="A2" s="573" t="s">
        <v>171</v>
      </c>
      <c r="B2" s="491"/>
      <c r="C2" s="491"/>
      <c r="D2" s="491"/>
      <c r="E2" s="491"/>
      <c r="F2" s="491"/>
      <c r="G2" s="491"/>
      <c r="H2" s="491"/>
      <c r="I2" s="491"/>
      <c r="J2" s="491"/>
      <c r="K2" s="491"/>
      <c r="L2" s="491"/>
      <c r="M2" s="491"/>
    </row>
    <row r="3" spans="1:45" ht="21" customHeight="1" thickBot="1">
      <c r="A3" s="573" t="s">
        <v>169</v>
      </c>
      <c r="B3" s="426"/>
      <c r="C3" s="16"/>
      <c r="D3" s="16"/>
      <c r="E3" s="16"/>
      <c r="F3" s="16"/>
      <c r="G3" s="16"/>
      <c r="H3" s="16"/>
      <c r="I3" s="16"/>
      <c r="J3" s="16"/>
      <c r="K3" s="16"/>
      <c r="L3" s="16"/>
      <c r="M3" s="16"/>
    </row>
    <row r="4" spans="1:45" ht="21" customHeight="1" thickBot="1">
      <c r="A4" s="573" t="s">
        <v>172</v>
      </c>
      <c r="B4" s="491"/>
      <c r="C4" s="16"/>
      <c r="D4" s="16"/>
      <c r="E4" s="575" t="s">
        <v>173</v>
      </c>
      <c r="F4" s="808"/>
      <c r="G4" s="808"/>
      <c r="H4" s="808"/>
      <c r="I4" s="808"/>
      <c r="J4" s="808"/>
      <c r="K4" s="808"/>
      <c r="L4" s="808"/>
      <c r="M4" s="808"/>
    </row>
    <row r="5" spans="1:45" ht="14.25" customHeight="1">
      <c r="A5" s="576"/>
      <c r="B5" s="16"/>
      <c r="C5" s="16"/>
      <c r="D5" s="16"/>
      <c r="E5" s="577"/>
      <c r="F5" s="16"/>
      <c r="G5" s="16"/>
      <c r="H5" s="16"/>
      <c r="I5" s="16"/>
      <c r="J5" s="16"/>
      <c r="K5" s="16"/>
      <c r="L5" s="16"/>
      <c r="M5" s="16"/>
    </row>
    <row r="6" spans="1:45">
      <c r="A6" s="578"/>
      <c r="B6" s="578"/>
      <c r="C6" s="579"/>
      <c r="D6" s="579"/>
      <c r="E6" s="579"/>
      <c r="F6" s="809" t="s">
        <v>174</v>
      </c>
      <c r="G6" s="810"/>
      <c r="H6" s="810"/>
      <c r="I6" s="810"/>
      <c r="J6" s="810"/>
      <c r="K6" s="811"/>
      <c r="L6" s="578"/>
      <c r="M6" s="578"/>
    </row>
    <row r="7" spans="1:45" s="208" customFormat="1" ht="36">
      <c r="A7" s="580" t="s">
        <v>175</v>
      </c>
      <c r="B7" s="427" t="s">
        <v>176</v>
      </c>
      <c r="C7" s="427" t="s">
        <v>132</v>
      </c>
      <c r="D7" s="580" t="s">
        <v>177</v>
      </c>
      <c r="E7" s="580" t="s">
        <v>182</v>
      </c>
      <c r="F7" s="581">
        <v>1</v>
      </c>
      <c r="G7" s="581">
        <v>2</v>
      </c>
      <c r="H7" s="581">
        <v>3</v>
      </c>
      <c r="I7" s="581">
        <v>4</v>
      </c>
      <c r="J7" s="581">
        <v>5</v>
      </c>
      <c r="K7" s="581">
        <v>6</v>
      </c>
      <c r="L7" s="580" t="s">
        <v>178</v>
      </c>
      <c r="M7" s="580" t="s">
        <v>179</v>
      </c>
      <c r="N7"/>
      <c r="O7"/>
      <c r="P7"/>
      <c r="Q7"/>
      <c r="R7"/>
      <c r="S7"/>
      <c r="T7"/>
      <c r="U7"/>
      <c r="V7"/>
      <c r="W7"/>
      <c r="X7"/>
      <c r="Y7"/>
      <c r="Z7"/>
      <c r="AA7"/>
      <c r="AB7"/>
      <c r="AC7"/>
      <c r="AD7"/>
      <c r="AE7"/>
      <c r="AF7"/>
      <c r="AG7"/>
      <c r="AH7"/>
      <c r="AI7"/>
      <c r="AJ7"/>
      <c r="AK7"/>
      <c r="AL7"/>
      <c r="AM7"/>
      <c r="AN7"/>
      <c r="AO7"/>
      <c r="AP7"/>
      <c r="AQ7"/>
      <c r="AR7"/>
      <c r="AS7"/>
    </row>
    <row r="8" spans="1:45" ht="21.75" customHeight="1">
      <c r="A8" s="582"/>
      <c r="B8" s="582"/>
      <c r="C8" s="582"/>
      <c r="D8" s="582"/>
      <c r="E8" s="582"/>
      <c r="F8" s="583"/>
      <c r="G8" s="583"/>
      <c r="H8" s="583"/>
      <c r="I8" s="583"/>
      <c r="J8" s="583"/>
      <c r="K8" s="583"/>
      <c r="L8" s="583"/>
      <c r="M8" s="583"/>
    </row>
    <row r="9" spans="1:45" ht="21.75" customHeight="1">
      <c r="A9" s="582"/>
      <c r="B9" s="582"/>
      <c r="C9" s="582"/>
      <c r="D9" s="582"/>
      <c r="E9" s="582"/>
      <c r="F9" s="583"/>
      <c r="G9" s="583"/>
      <c r="H9" s="583"/>
      <c r="I9" s="583"/>
      <c r="J9" s="583"/>
      <c r="K9" s="583"/>
      <c r="L9" s="583"/>
      <c r="M9" s="583"/>
    </row>
    <row r="10" spans="1:45" ht="21.75" customHeight="1">
      <c r="A10" s="582"/>
      <c r="B10" s="582"/>
      <c r="C10" s="582"/>
      <c r="D10" s="582"/>
      <c r="E10" s="582"/>
      <c r="F10" s="583"/>
      <c r="G10" s="583"/>
      <c r="H10" s="583"/>
      <c r="I10" s="583"/>
      <c r="J10" s="583"/>
      <c r="K10" s="583"/>
      <c r="L10" s="583"/>
      <c r="M10" s="583"/>
    </row>
    <row r="11" spans="1:45" ht="21.75" customHeight="1">
      <c r="A11" s="582"/>
      <c r="B11" s="582"/>
      <c r="C11" s="582"/>
      <c r="D11" s="582"/>
      <c r="E11" s="582"/>
      <c r="F11" s="583"/>
      <c r="G11" s="583"/>
      <c r="H11" s="583"/>
      <c r="I11" s="583"/>
      <c r="J11" s="583"/>
      <c r="K11" s="583"/>
      <c r="L11" s="583"/>
      <c r="M11" s="583"/>
    </row>
    <row r="12" spans="1:45" ht="21.75" customHeight="1">
      <c r="A12" s="582"/>
      <c r="B12" s="582"/>
      <c r="C12" s="582"/>
      <c r="D12" s="582"/>
      <c r="E12" s="582"/>
      <c r="F12" s="583"/>
      <c r="G12" s="583"/>
      <c r="H12" s="583"/>
      <c r="I12" s="583"/>
      <c r="J12" s="583"/>
      <c r="K12" s="583"/>
      <c r="L12" s="583"/>
      <c r="M12" s="583"/>
    </row>
    <row r="13" spans="1:45" ht="21.75" customHeight="1">
      <c r="A13" s="582"/>
      <c r="B13" s="582"/>
      <c r="C13" s="582"/>
      <c r="D13" s="582"/>
      <c r="E13" s="582"/>
      <c r="F13" s="583"/>
      <c r="G13" s="583"/>
      <c r="H13" s="583"/>
      <c r="I13" s="583"/>
      <c r="J13" s="583"/>
      <c r="K13" s="583"/>
      <c r="L13" s="583"/>
      <c r="M13" s="583"/>
    </row>
    <row r="14" spans="1:45" ht="21.75" customHeight="1">
      <c r="A14" s="582"/>
      <c r="B14" s="582"/>
      <c r="C14" s="582"/>
      <c r="D14" s="582"/>
      <c r="E14" s="582"/>
      <c r="F14" s="583"/>
      <c r="G14" s="583"/>
      <c r="H14" s="583"/>
      <c r="I14" s="583"/>
      <c r="J14" s="583"/>
      <c r="K14" s="583"/>
      <c r="L14" s="583"/>
      <c r="M14" s="583"/>
    </row>
    <row r="15" spans="1:45" ht="21.75" customHeight="1">
      <c r="A15" s="582"/>
      <c r="B15" s="582"/>
      <c r="C15" s="582"/>
      <c r="D15" s="582"/>
      <c r="E15" s="582"/>
      <c r="F15" s="583"/>
      <c r="G15" s="583"/>
      <c r="H15" s="583"/>
      <c r="I15" s="583"/>
      <c r="J15" s="583"/>
      <c r="K15" s="583"/>
      <c r="L15" s="583"/>
      <c r="M15" s="583"/>
    </row>
    <row r="16" spans="1:45" ht="21.75" customHeight="1">
      <c r="A16" s="582"/>
      <c r="B16" s="582"/>
      <c r="C16" s="582"/>
      <c r="D16" s="582"/>
      <c r="E16" s="582"/>
      <c r="F16" s="583"/>
      <c r="G16" s="583"/>
      <c r="H16" s="583"/>
      <c r="I16" s="583"/>
      <c r="J16" s="583"/>
      <c r="K16" s="583"/>
      <c r="L16" s="583"/>
      <c r="M16" s="583"/>
    </row>
    <row r="17" spans="1:13" ht="21.75" customHeight="1">
      <c r="A17" s="582"/>
      <c r="B17" s="582"/>
      <c r="C17" s="582"/>
      <c r="D17" s="582"/>
      <c r="E17" s="582"/>
      <c r="F17" s="583"/>
      <c r="G17" s="583"/>
      <c r="H17" s="583"/>
      <c r="I17" s="583"/>
      <c r="J17" s="583"/>
      <c r="K17" s="583"/>
      <c r="L17" s="583"/>
      <c r="M17" s="583"/>
    </row>
    <row r="18" spans="1:13" ht="21.75" customHeight="1">
      <c r="A18" s="582"/>
      <c r="B18" s="582"/>
      <c r="C18" s="582"/>
      <c r="D18" s="582"/>
      <c r="E18" s="582"/>
      <c r="F18" s="583"/>
      <c r="G18" s="583"/>
      <c r="H18" s="583"/>
      <c r="I18" s="583"/>
      <c r="J18" s="583"/>
      <c r="K18" s="583"/>
      <c r="L18" s="583"/>
      <c r="M18" s="583"/>
    </row>
    <row r="19" spans="1:13" ht="21.75" customHeight="1">
      <c r="A19" s="582"/>
      <c r="B19" s="582"/>
      <c r="C19" s="582"/>
      <c r="D19" s="582"/>
      <c r="E19" s="582"/>
      <c r="F19" s="583"/>
      <c r="G19" s="583"/>
      <c r="H19" s="583"/>
      <c r="I19" s="583"/>
      <c r="J19" s="583"/>
      <c r="K19" s="583"/>
      <c r="L19" s="583"/>
      <c r="M19" s="583"/>
    </row>
    <row r="20" spans="1:13" ht="21.75" customHeight="1">
      <c r="A20" s="582"/>
      <c r="B20" s="582"/>
      <c r="C20" s="582"/>
      <c r="D20" s="582"/>
      <c r="E20" s="582"/>
      <c r="F20" s="583"/>
      <c r="G20" s="583"/>
      <c r="H20" s="583"/>
      <c r="I20" s="583"/>
      <c r="J20" s="583"/>
      <c r="K20" s="583"/>
      <c r="L20" s="583"/>
      <c r="M20" s="583"/>
    </row>
    <row r="21" spans="1:13" ht="21.75" customHeight="1">
      <c r="A21" s="582"/>
      <c r="B21" s="583"/>
      <c r="C21" s="583"/>
      <c r="D21" s="583"/>
      <c r="E21" s="583"/>
      <c r="F21" s="583"/>
      <c r="G21" s="583"/>
      <c r="H21" s="583"/>
      <c r="I21" s="583"/>
      <c r="J21" s="583"/>
      <c r="K21" s="583"/>
      <c r="L21" s="583"/>
      <c r="M21" s="583"/>
    </row>
    <row r="22" spans="1:13" ht="21.75" customHeight="1">
      <c r="A22" s="582"/>
      <c r="B22" s="583"/>
      <c r="C22" s="583"/>
      <c r="D22" s="583"/>
      <c r="E22" s="583"/>
      <c r="F22" s="583"/>
      <c r="G22" s="583"/>
      <c r="H22" s="583"/>
      <c r="I22" s="583"/>
      <c r="J22" s="583"/>
      <c r="K22" s="583"/>
      <c r="L22" s="583"/>
      <c r="M22" s="583"/>
    </row>
    <row r="23" spans="1:13" ht="21.75" customHeight="1">
      <c r="A23" s="582"/>
      <c r="B23" s="583"/>
      <c r="C23" s="583"/>
      <c r="D23" s="583"/>
      <c r="E23" s="583"/>
      <c r="F23" s="583"/>
      <c r="G23" s="583"/>
      <c r="H23" s="583"/>
      <c r="I23" s="583"/>
      <c r="J23" s="583"/>
      <c r="K23" s="583"/>
      <c r="L23" s="583"/>
      <c r="M23" s="583"/>
    </row>
    <row r="24" spans="1:13" ht="21.75" customHeight="1">
      <c r="A24" s="582"/>
      <c r="B24" s="583"/>
      <c r="C24" s="583"/>
      <c r="D24" s="583"/>
      <c r="E24" s="583"/>
      <c r="F24" s="583"/>
      <c r="G24" s="583"/>
      <c r="H24" s="583"/>
      <c r="I24" s="583"/>
      <c r="J24" s="583"/>
      <c r="K24" s="583"/>
      <c r="L24" s="583"/>
      <c r="M24" s="583"/>
    </row>
    <row r="25" spans="1:13" ht="21.75" customHeight="1">
      <c r="A25" s="582"/>
      <c r="B25" s="583"/>
      <c r="C25" s="583"/>
      <c r="D25" s="583"/>
      <c r="E25" s="583"/>
      <c r="F25" s="583"/>
      <c r="G25" s="583"/>
      <c r="H25" s="583"/>
      <c r="I25" s="583"/>
      <c r="J25" s="583"/>
      <c r="K25" s="583"/>
      <c r="L25" s="583"/>
      <c r="M25" s="583"/>
    </row>
    <row r="26" spans="1:13" ht="21.75" customHeight="1">
      <c r="A26" s="582"/>
      <c r="B26" s="583"/>
      <c r="C26" s="583"/>
      <c r="D26" s="583"/>
      <c r="E26" s="583"/>
      <c r="F26" s="583"/>
      <c r="G26" s="583"/>
      <c r="H26" s="583"/>
      <c r="I26" s="583"/>
      <c r="J26" s="583"/>
      <c r="K26" s="583"/>
      <c r="L26" s="583"/>
      <c r="M26" s="583"/>
    </row>
    <row r="27" spans="1:13" ht="21.75" customHeight="1">
      <c r="A27" s="582"/>
      <c r="B27" s="583"/>
      <c r="C27" s="583"/>
      <c r="D27" s="583"/>
      <c r="E27" s="583"/>
      <c r="F27" s="583"/>
      <c r="G27" s="583"/>
      <c r="H27" s="583"/>
      <c r="I27" s="583"/>
      <c r="J27" s="583"/>
      <c r="K27" s="583"/>
      <c r="L27" s="583"/>
      <c r="M27" s="583"/>
    </row>
  </sheetData>
  <sheetCalcPr fullCalcOnLoad="1"/>
  <mergeCells count="2">
    <mergeCell ref="F4:M4"/>
    <mergeCell ref="F6:K6"/>
  </mergeCells>
  <phoneticPr fontId="61" type="noConversion"/>
  <pageMargins left="0.1" right="0.1" top="0.2" bottom="0.2" header="0.5" footer="0.5"/>
  <extLst>
    <ext xmlns:mx="http://schemas.microsoft.com/office/mac/excel/2008/main" uri="http://schemas.microsoft.com/office/mac/excel/2008/main">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K40"/>
  <sheetViews>
    <sheetView zoomScale="75" workbookViewId="0"/>
  </sheetViews>
  <sheetFormatPr baseColWidth="10" defaultColWidth="8.83203125" defaultRowHeight="15"/>
  <cols>
    <col min="1" max="1" width="6.33203125" customWidth="1"/>
    <col min="2" max="2" width="11.33203125" customWidth="1"/>
    <col min="3" max="3" width="13.83203125" style="93" customWidth="1"/>
    <col min="4" max="4" width="11.33203125" customWidth="1"/>
    <col min="5" max="5" width="12.1640625" customWidth="1"/>
    <col min="6" max="6" width="11.33203125" customWidth="1"/>
    <col min="7" max="7" width="16.83203125" customWidth="1"/>
    <col min="8" max="8" width="11.33203125" customWidth="1"/>
    <col min="9" max="9" width="13.5" customWidth="1"/>
    <col min="10" max="10" width="11.33203125" customWidth="1"/>
    <col min="11" max="11" width="13.5" customWidth="1"/>
  </cols>
  <sheetData>
    <row r="1" spans="1:11" s="605" customFormat="1" ht="17">
      <c r="A1" s="605" t="s">
        <v>4</v>
      </c>
      <c r="K1" s="607" t="s">
        <v>3</v>
      </c>
    </row>
    <row r="2" spans="1:11" s="605" customFormat="1" ht="17">
      <c r="E2" s="606"/>
      <c r="K2" s="607"/>
    </row>
    <row r="3" spans="1:11" s="605" customFormat="1" ht="17">
      <c r="A3" s="605" t="s">
        <v>5</v>
      </c>
      <c r="E3" s="606"/>
      <c r="K3" s="606">
        <f ca="1">'Game Summary'!L2</f>
        <v>39935</v>
      </c>
    </row>
    <row r="6" spans="1:11" s="205" customFormat="1" ht="24">
      <c r="A6" s="608" t="s">
        <v>134</v>
      </c>
      <c r="B6" s="592" t="s">
        <v>105</v>
      </c>
      <c r="C6" s="609" t="s">
        <v>7</v>
      </c>
      <c r="D6" s="592" t="s">
        <v>105</v>
      </c>
      <c r="E6" s="609" t="s">
        <v>7</v>
      </c>
      <c r="F6" s="592" t="s">
        <v>105</v>
      </c>
      <c r="G6" s="609" t="s">
        <v>7</v>
      </c>
      <c r="H6" s="592" t="s">
        <v>105</v>
      </c>
      <c r="I6" s="609" t="s">
        <v>7</v>
      </c>
      <c r="J6" s="592" t="s">
        <v>105</v>
      </c>
      <c r="K6" s="609" t="s">
        <v>7</v>
      </c>
    </row>
    <row r="7" spans="1:11" ht="41.25" customHeight="1">
      <c r="A7" s="604">
        <v>1</v>
      </c>
      <c r="B7" s="602"/>
      <c r="C7" s="603" t="s">
        <v>6</v>
      </c>
      <c r="D7" s="602"/>
      <c r="E7" s="603" t="s">
        <v>6</v>
      </c>
      <c r="F7" s="602"/>
      <c r="G7" s="603" t="s">
        <v>6</v>
      </c>
      <c r="H7" s="602"/>
      <c r="I7" s="603" t="s">
        <v>6</v>
      </c>
      <c r="J7" s="602"/>
      <c r="K7" s="603" t="s">
        <v>6</v>
      </c>
    </row>
    <row r="8" spans="1:11" ht="41.25" customHeight="1">
      <c r="A8" s="600">
        <v>2</v>
      </c>
      <c r="B8" s="583"/>
      <c r="C8" s="601" t="s">
        <v>6</v>
      </c>
      <c r="D8" s="583"/>
      <c r="E8" s="601" t="s">
        <v>6</v>
      </c>
      <c r="F8" s="583"/>
      <c r="G8" s="601" t="s">
        <v>6</v>
      </c>
      <c r="H8" s="583"/>
      <c r="I8" s="601" t="s">
        <v>6</v>
      </c>
      <c r="J8" s="583"/>
      <c r="K8" s="601" t="s">
        <v>6</v>
      </c>
    </row>
    <row r="9" spans="1:11" ht="41.25" customHeight="1">
      <c r="A9" s="604">
        <v>3</v>
      </c>
      <c r="B9" s="602"/>
      <c r="C9" s="603" t="s">
        <v>6</v>
      </c>
      <c r="D9" s="602"/>
      <c r="E9" s="603" t="s">
        <v>6</v>
      </c>
      <c r="F9" s="602"/>
      <c r="G9" s="603" t="s">
        <v>6</v>
      </c>
      <c r="H9" s="602"/>
      <c r="I9" s="603" t="s">
        <v>6</v>
      </c>
      <c r="J9" s="602"/>
      <c r="K9" s="603" t="s">
        <v>6</v>
      </c>
    </row>
    <row r="10" spans="1:11" ht="41.25" customHeight="1">
      <c r="A10" s="600">
        <v>4</v>
      </c>
      <c r="B10" s="583"/>
      <c r="C10" s="601" t="s">
        <v>6</v>
      </c>
      <c r="D10" s="583"/>
      <c r="E10" s="601" t="s">
        <v>6</v>
      </c>
      <c r="F10" s="583"/>
      <c r="G10" s="601" t="s">
        <v>6</v>
      </c>
      <c r="H10" s="583"/>
      <c r="I10" s="601" t="s">
        <v>6</v>
      </c>
      <c r="J10" s="583"/>
      <c r="K10" s="601" t="s">
        <v>6</v>
      </c>
    </row>
    <row r="11" spans="1:11" ht="41.25" customHeight="1">
      <c r="A11" s="604">
        <v>5</v>
      </c>
      <c r="B11" s="602"/>
      <c r="C11" s="603" t="s">
        <v>6</v>
      </c>
      <c r="D11" s="602"/>
      <c r="E11" s="603" t="s">
        <v>6</v>
      </c>
      <c r="F11" s="602"/>
      <c r="G11" s="603" t="s">
        <v>6</v>
      </c>
      <c r="H11" s="602"/>
      <c r="I11" s="603" t="s">
        <v>6</v>
      </c>
      <c r="J11" s="602"/>
      <c r="K11" s="603" t="s">
        <v>6</v>
      </c>
    </row>
    <row r="12" spans="1:11" ht="41.25" customHeight="1">
      <c r="A12" s="600">
        <v>6</v>
      </c>
      <c r="B12" s="583"/>
      <c r="C12" s="601" t="s">
        <v>6</v>
      </c>
      <c r="D12" s="583"/>
      <c r="E12" s="601" t="s">
        <v>6</v>
      </c>
      <c r="F12" s="583"/>
      <c r="G12" s="601" t="s">
        <v>6</v>
      </c>
      <c r="H12" s="583"/>
      <c r="I12" s="601" t="s">
        <v>6</v>
      </c>
      <c r="J12" s="583"/>
      <c r="K12" s="601" t="s">
        <v>6</v>
      </c>
    </row>
    <row r="13" spans="1:11" ht="41.25" customHeight="1">
      <c r="A13" s="604">
        <v>7</v>
      </c>
      <c r="B13" s="602"/>
      <c r="C13" s="603" t="s">
        <v>6</v>
      </c>
      <c r="D13" s="602"/>
      <c r="E13" s="603" t="s">
        <v>6</v>
      </c>
      <c r="F13" s="602"/>
      <c r="G13" s="603" t="s">
        <v>6</v>
      </c>
      <c r="H13" s="602"/>
      <c r="I13" s="603" t="s">
        <v>6</v>
      </c>
      <c r="J13" s="602"/>
      <c r="K13" s="603" t="s">
        <v>6</v>
      </c>
    </row>
    <row r="14" spans="1:11" ht="41.25" customHeight="1">
      <c r="A14" s="600">
        <v>8</v>
      </c>
      <c r="B14" s="583"/>
      <c r="C14" s="601" t="s">
        <v>6</v>
      </c>
      <c r="D14" s="583"/>
      <c r="E14" s="601" t="s">
        <v>6</v>
      </c>
      <c r="F14" s="583"/>
      <c r="G14" s="601" t="s">
        <v>6</v>
      </c>
      <c r="H14" s="583"/>
      <c r="I14" s="601" t="s">
        <v>6</v>
      </c>
      <c r="J14" s="583"/>
      <c r="K14" s="601" t="s">
        <v>6</v>
      </c>
    </row>
    <row r="15" spans="1:11" ht="41.25" customHeight="1">
      <c r="A15" s="604">
        <v>9</v>
      </c>
      <c r="B15" s="602"/>
      <c r="C15" s="603" t="s">
        <v>6</v>
      </c>
      <c r="D15" s="602"/>
      <c r="E15" s="603" t="s">
        <v>6</v>
      </c>
      <c r="F15" s="602"/>
      <c r="G15" s="603" t="s">
        <v>6</v>
      </c>
      <c r="H15" s="602"/>
      <c r="I15" s="603" t="s">
        <v>6</v>
      </c>
      <c r="J15" s="602"/>
      <c r="K15" s="603" t="s">
        <v>6</v>
      </c>
    </row>
    <row r="16" spans="1:11" ht="41.25" customHeight="1">
      <c r="A16" s="600">
        <v>10</v>
      </c>
      <c r="B16" s="583"/>
      <c r="C16" s="601" t="s">
        <v>6</v>
      </c>
      <c r="D16" s="583"/>
      <c r="E16" s="601" t="s">
        <v>6</v>
      </c>
      <c r="F16" s="583"/>
      <c r="G16" s="601" t="s">
        <v>6</v>
      </c>
      <c r="H16" s="583"/>
      <c r="I16" s="601" t="s">
        <v>6</v>
      </c>
      <c r="J16" s="583"/>
      <c r="K16" s="601" t="s">
        <v>6</v>
      </c>
    </row>
    <row r="17" spans="1:11" ht="41.25" customHeight="1">
      <c r="A17" s="604">
        <v>11</v>
      </c>
      <c r="B17" s="602"/>
      <c r="C17" s="603" t="s">
        <v>6</v>
      </c>
      <c r="D17" s="602"/>
      <c r="E17" s="603" t="s">
        <v>6</v>
      </c>
      <c r="F17" s="602"/>
      <c r="G17" s="603" t="s">
        <v>6</v>
      </c>
      <c r="H17" s="602"/>
      <c r="I17" s="603" t="s">
        <v>6</v>
      </c>
      <c r="J17" s="602"/>
      <c r="K17" s="603" t="s">
        <v>6</v>
      </c>
    </row>
    <row r="18" spans="1:11" ht="41.25" customHeight="1">
      <c r="A18" s="600">
        <v>12</v>
      </c>
      <c r="B18" s="583"/>
      <c r="C18" s="601" t="s">
        <v>6</v>
      </c>
      <c r="D18" s="583"/>
      <c r="E18" s="601" t="s">
        <v>6</v>
      </c>
      <c r="F18" s="583"/>
      <c r="G18" s="601" t="s">
        <v>6</v>
      </c>
      <c r="H18" s="583"/>
      <c r="I18" s="601" t="s">
        <v>6</v>
      </c>
      <c r="J18" s="583"/>
      <c r="K18" s="601" t="s">
        <v>6</v>
      </c>
    </row>
    <row r="19" spans="1:11" ht="41.25" customHeight="1">
      <c r="A19" s="604">
        <v>13</v>
      </c>
      <c r="B19" s="602"/>
      <c r="C19" s="603" t="s">
        <v>6</v>
      </c>
      <c r="D19" s="602"/>
      <c r="E19" s="603" t="s">
        <v>6</v>
      </c>
      <c r="F19" s="602"/>
      <c r="G19" s="603" t="s">
        <v>6</v>
      </c>
      <c r="H19" s="602"/>
      <c r="I19" s="603" t="s">
        <v>6</v>
      </c>
      <c r="J19" s="602"/>
      <c r="K19" s="603" t="s">
        <v>6</v>
      </c>
    </row>
    <row r="20" spans="1:11" ht="41.25" customHeight="1">
      <c r="A20" s="600">
        <v>14</v>
      </c>
      <c r="B20" s="583"/>
      <c r="C20" s="601" t="s">
        <v>6</v>
      </c>
      <c r="D20" s="583"/>
      <c r="E20" s="601" t="s">
        <v>6</v>
      </c>
      <c r="F20" s="583"/>
      <c r="G20" s="601" t="s">
        <v>6</v>
      </c>
      <c r="H20" s="583"/>
      <c r="I20" s="601" t="s">
        <v>6</v>
      </c>
      <c r="J20" s="583"/>
      <c r="K20" s="601" t="s">
        <v>6</v>
      </c>
    </row>
    <row r="21" spans="1:11" ht="41.25" customHeight="1">
      <c r="A21" s="604">
        <v>15</v>
      </c>
      <c r="B21" s="602"/>
      <c r="C21" s="603" t="s">
        <v>6</v>
      </c>
      <c r="D21" s="602"/>
      <c r="E21" s="603" t="s">
        <v>6</v>
      </c>
      <c r="F21" s="602"/>
      <c r="G21" s="603" t="s">
        <v>6</v>
      </c>
      <c r="H21" s="602"/>
      <c r="I21" s="603" t="s">
        <v>6</v>
      </c>
      <c r="J21" s="602"/>
      <c r="K21" s="603" t="s">
        <v>6</v>
      </c>
    </row>
    <row r="22" spans="1:11" ht="41.25" customHeight="1">
      <c r="A22" s="600">
        <v>16</v>
      </c>
      <c r="B22" s="583"/>
      <c r="C22" s="601" t="s">
        <v>6</v>
      </c>
      <c r="D22" s="583"/>
      <c r="E22" s="601" t="s">
        <v>6</v>
      </c>
      <c r="F22" s="583"/>
      <c r="G22" s="601" t="s">
        <v>6</v>
      </c>
      <c r="H22" s="583"/>
      <c r="I22" s="601" t="s">
        <v>6</v>
      </c>
      <c r="J22" s="583"/>
      <c r="K22" s="601" t="s">
        <v>6</v>
      </c>
    </row>
    <row r="23" spans="1:11" ht="41.25" customHeight="1">
      <c r="A23" s="604">
        <v>17</v>
      </c>
      <c r="B23" s="602"/>
      <c r="C23" s="603" t="s">
        <v>6</v>
      </c>
      <c r="D23" s="602"/>
      <c r="E23" s="603" t="s">
        <v>6</v>
      </c>
      <c r="F23" s="602"/>
      <c r="G23" s="603" t="s">
        <v>6</v>
      </c>
      <c r="H23" s="602"/>
      <c r="I23" s="603" t="s">
        <v>6</v>
      </c>
      <c r="J23" s="602"/>
      <c r="K23" s="603" t="s">
        <v>6</v>
      </c>
    </row>
    <row r="24" spans="1:11" ht="41.25" customHeight="1">
      <c r="A24" s="600">
        <v>18</v>
      </c>
      <c r="B24" s="583"/>
      <c r="C24" s="601" t="s">
        <v>6</v>
      </c>
      <c r="D24" s="583"/>
      <c r="E24" s="601" t="s">
        <v>6</v>
      </c>
      <c r="F24" s="583"/>
      <c r="G24" s="601" t="s">
        <v>6</v>
      </c>
      <c r="H24" s="583"/>
      <c r="I24" s="601" t="s">
        <v>6</v>
      </c>
      <c r="J24" s="583"/>
      <c r="K24" s="601" t="s">
        <v>6</v>
      </c>
    </row>
    <row r="25" spans="1:11" ht="41.25" customHeight="1">
      <c r="A25" s="604">
        <v>19</v>
      </c>
      <c r="B25" s="602"/>
      <c r="C25" s="603" t="s">
        <v>6</v>
      </c>
      <c r="D25" s="602"/>
      <c r="E25" s="603" t="s">
        <v>6</v>
      </c>
      <c r="F25" s="602"/>
      <c r="G25" s="603" t="s">
        <v>6</v>
      </c>
      <c r="H25" s="602"/>
      <c r="I25" s="603" t="s">
        <v>6</v>
      </c>
      <c r="J25" s="602"/>
      <c r="K25" s="603" t="s">
        <v>6</v>
      </c>
    </row>
    <row r="26" spans="1:11" ht="41.25" customHeight="1">
      <c r="A26" s="600">
        <v>20</v>
      </c>
      <c r="B26" s="583"/>
      <c r="C26" s="601" t="s">
        <v>6</v>
      </c>
      <c r="D26" s="583"/>
      <c r="E26" s="601" t="s">
        <v>6</v>
      </c>
      <c r="F26" s="583"/>
      <c r="G26" s="601" t="s">
        <v>6</v>
      </c>
      <c r="H26" s="583"/>
      <c r="I26" s="601" t="s">
        <v>6</v>
      </c>
      <c r="J26" s="583"/>
      <c r="K26" s="601" t="s">
        <v>6</v>
      </c>
    </row>
    <row r="27" spans="1:11" ht="41.25" customHeight="1">
      <c r="A27" s="604">
        <v>21</v>
      </c>
      <c r="B27" s="602"/>
      <c r="C27" s="603" t="s">
        <v>6</v>
      </c>
      <c r="D27" s="602"/>
      <c r="E27" s="603" t="s">
        <v>6</v>
      </c>
      <c r="F27" s="602"/>
      <c r="G27" s="603" t="s">
        <v>6</v>
      </c>
      <c r="H27" s="602"/>
      <c r="I27" s="603" t="s">
        <v>6</v>
      </c>
      <c r="J27" s="602"/>
      <c r="K27" s="603" t="s">
        <v>6</v>
      </c>
    </row>
    <row r="28" spans="1:11" ht="41.25" customHeight="1">
      <c r="A28" s="600">
        <v>22</v>
      </c>
      <c r="B28" s="583"/>
      <c r="C28" s="601" t="s">
        <v>6</v>
      </c>
      <c r="D28" s="583"/>
      <c r="E28" s="601" t="s">
        <v>6</v>
      </c>
      <c r="F28" s="583"/>
      <c r="G28" s="601" t="s">
        <v>6</v>
      </c>
      <c r="H28" s="583"/>
      <c r="I28" s="601" t="s">
        <v>6</v>
      </c>
      <c r="J28" s="583"/>
      <c r="K28" s="601" t="s">
        <v>6</v>
      </c>
    </row>
    <row r="29" spans="1:11" ht="41.25" customHeight="1">
      <c r="A29" s="604">
        <v>23</v>
      </c>
      <c r="B29" s="602"/>
      <c r="C29" s="603" t="s">
        <v>6</v>
      </c>
      <c r="D29" s="602"/>
      <c r="E29" s="603" t="s">
        <v>6</v>
      </c>
      <c r="F29" s="602"/>
      <c r="G29" s="603" t="s">
        <v>6</v>
      </c>
      <c r="H29" s="602"/>
      <c r="I29" s="603" t="s">
        <v>6</v>
      </c>
      <c r="J29" s="602"/>
      <c r="K29" s="603" t="s">
        <v>6</v>
      </c>
    </row>
    <row r="30" spans="1:11" ht="41.25" customHeight="1">
      <c r="A30" s="600">
        <v>24</v>
      </c>
      <c r="B30" s="583"/>
      <c r="C30" s="601" t="s">
        <v>6</v>
      </c>
      <c r="D30" s="583"/>
      <c r="E30" s="601" t="s">
        <v>6</v>
      </c>
      <c r="F30" s="583"/>
      <c r="G30" s="601" t="s">
        <v>6</v>
      </c>
      <c r="H30" s="583"/>
      <c r="I30" s="601" t="s">
        <v>6</v>
      </c>
      <c r="J30" s="583"/>
      <c r="K30" s="601" t="s">
        <v>6</v>
      </c>
    </row>
    <row r="31" spans="1:11" ht="41.25" customHeight="1">
      <c r="A31" s="604">
        <v>25</v>
      </c>
      <c r="B31" s="602"/>
      <c r="C31" s="603" t="s">
        <v>6</v>
      </c>
      <c r="D31" s="602"/>
      <c r="E31" s="603" t="s">
        <v>6</v>
      </c>
      <c r="F31" s="602"/>
      <c r="G31" s="603" t="s">
        <v>6</v>
      </c>
      <c r="H31" s="602"/>
      <c r="I31" s="603" t="s">
        <v>6</v>
      </c>
      <c r="J31" s="602"/>
      <c r="K31" s="603" t="s">
        <v>6</v>
      </c>
    </row>
    <row r="32" spans="1:11" ht="41.25" customHeight="1">
      <c r="A32" s="600">
        <v>26</v>
      </c>
      <c r="B32" s="583"/>
      <c r="C32" s="601" t="s">
        <v>6</v>
      </c>
      <c r="D32" s="583"/>
      <c r="E32" s="601" t="s">
        <v>6</v>
      </c>
      <c r="F32" s="583"/>
      <c r="G32" s="601" t="s">
        <v>6</v>
      </c>
      <c r="H32" s="583"/>
      <c r="I32" s="601" t="s">
        <v>6</v>
      </c>
      <c r="J32" s="583"/>
      <c r="K32" s="601" t="s">
        <v>6</v>
      </c>
    </row>
    <row r="33" spans="1:11" ht="41.25" customHeight="1">
      <c r="A33" s="604">
        <v>27</v>
      </c>
      <c r="B33" s="602"/>
      <c r="C33" s="603" t="s">
        <v>6</v>
      </c>
      <c r="D33" s="602"/>
      <c r="E33" s="603" t="s">
        <v>6</v>
      </c>
      <c r="F33" s="602"/>
      <c r="G33" s="603" t="s">
        <v>6</v>
      </c>
      <c r="H33" s="602"/>
      <c r="I33" s="603" t="s">
        <v>6</v>
      </c>
      <c r="J33" s="602"/>
      <c r="K33" s="603" t="s">
        <v>6</v>
      </c>
    </row>
    <row r="34" spans="1:11" ht="41.25" customHeight="1">
      <c r="A34" s="600">
        <v>28</v>
      </c>
      <c r="B34" s="583"/>
      <c r="C34" s="601" t="s">
        <v>6</v>
      </c>
      <c r="D34" s="583"/>
      <c r="E34" s="601" t="s">
        <v>6</v>
      </c>
      <c r="F34" s="583"/>
      <c r="G34" s="601" t="s">
        <v>6</v>
      </c>
      <c r="H34" s="583"/>
      <c r="I34" s="601" t="s">
        <v>6</v>
      </c>
      <c r="J34" s="583"/>
      <c r="K34" s="601" t="s">
        <v>6</v>
      </c>
    </row>
    <row r="35" spans="1:11" ht="41.25" customHeight="1">
      <c r="A35" s="604">
        <v>29</v>
      </c>
      <c r="B35" s="602"/>
      <c r="C35" s="603" t="s">
        <v>6</v>
      </c>
      <c r="D35" s="602"/>
      <c r="E35" s="603" t="s">
        <v>6</v>
      </c>
      <c r="F35" s="602"/>
      <c r="G35" s="603" t="s">
        <v>6</v>
      </c>
      <c r="H35" s="602"/>
      <c r="I35" s="603" t="s">
        <v>6</v>
      </c>
      <c r="J35" s="602"/>
      <c r="K35" s="603" t="s">
        <v>6</v>
      </c>
    </row>
    <row r="36" spans="1:11" ht="41.25" customHeight="1">
      <c r="A36" s="600">
        <v>30</v>
      </c>
      <c r="B36" s="583"/>
      <c r="C36" s="601" t="s">
        <v>6</v>
      </c>
      <c r="D36" s="583"/>
      <c r="E36" s="601" t="s">
        <v>6</v>
      </c>
      <c r="F36" s="583"/>
      <c r="G36" s="601" t="s">
        <v>6</v>
      </c>
      <c r="H36" s="583"/>
      <c r="I36" s="601" t="s">
        <v>6</v>
      </c>
      <c r="J36" s="583"/>
      <c r="K36" s="601" t="s">
        <v>6</v>
      </c>
    </row>
    <row r="37" spans="1:11" ht="41.25" customHeight="1">
      <c r="A37" s="604">
        <v>31</v>
      </c>
      <c r="B37" s="602"/>
      <c r="C37" s="603" t="s">
        <v>6</v>
      </c>
      <c r="D37" s="602"/>
      <c r="E37" s="603" t="s">
        <v>6</v>
      </c>
      <c r="F37" s="602"/>
      <c r="G37" s="603" t="s">
        <v>6</v>
      </c>
      <c r="H37" s="602"/>
      <c r="I37" s="603" t="s">
        <v>6</v>
      </c>
      <c r="J37" s="602"/>
      <c r="K37" s="603" t="s">
        <v>6</v>
      </c>
    </row>
    <row r="38" spans="1:11" ht="41.25" customHeight="1">
      <c r="A38" s="600">
        <v>32</v>
      </c>
      <c r="B38" s="583"/>
      <c r="C38" s="601" t="s">
        <v>6</v>
      </c>
      <c r="D38" s="583"/>
      <c r="E38" s="601" t="s">
        <v>6</v>
      </c>
      <c r="F38" s="583"/>
      <c r="G38" s="601" t="s">
        <v>6</v>
      </c>
      <c r="H38" s="583"/>
      <c r="I38" s="601" t="s">
        <v>6</v>
      </c>
      <c r="J38" s="583"/>
      <c r="K38" s="601" t="s">
        <v>6</v>
      </c>
    </row>
    <row r="39" spans="1:11" ht="41.25" customHeight="1">
      <c r="A39" s="604">
        <v>33</v>
      </c>
      <c r="B39" s="602"/>
      <c r="C39" s="603" t="s">
        <v>6</v>
      </c>
      <c r="D39" s="602"/>
      <c r="E39" s="603" t="s">
        <v>6</v>
      </c>
      <c r="F39" s="602"/>
      <c r="G39" s="603" t="s">
        <v>6</v>
      </c>
      <c r="H39" s="602"/>
      <c r="I39" s="603" t="s">
        <v>6</v>
      </c>
      <c r="J39" s="602"/>
      <c r="K39" s="603" t="s">
        <v>6</v>
      </c>
    </row>
    <row r="40" spans="1:11" ht="41.25" customHeight="1">
      <c r="A40" s="600">
        <v>34</v>
      </c>
      <c r="B40" s="583"/>
      <c r="C40" s="601" t="s">
        <v>6</v>
      </c>
      <c r="D40" s="583"/>
      <c r="E40" s="601" t="s">
        <v>6</v>
      </c>
      <c r="F40" s="583"/>
      <c r="G40" s="601" t="s">
        <v>6</v>
      </c>
      <c r="H40" s="583"/>
      <c r="I40" s="601" t="s">
        <v>6</v>
      </c>
      <c r="J40" s="583"/>
      <c r="K40" s="601" t="s">
        <v>6</v>
      </c>
    </row>
  </sheetData>
  <phoneticPr fontId="61" type="noConversion"/>
  <pageMargins left="0.1" right="0.1" top="0.1" bottom="0.1" header="0.5" footer="0.5"/>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2" enableFormatConditionsCalculation="0">
    <pageSetUpPr fitToPage="1"/>
  </sheetPr>
  <dimension ref="A1:X58"/>
  <sheetViews>
    <sheetView workbookViewId="0">
      <selection sqref="A1:X39"/>
    </sheetView>
  </sheetViews>
  <sheetFormatPr baseColWidth="10" defaultColWidth="8.83203125" defaultRowHeight="12"/>
  <cols>
    <col min="1" max="1" width="8.6640625" customWidth="1"/>
    <col min="2" max="2" width="24.6640625" customWidth="1"/>
    <col min="3" max="24" width="5.6640625" customWidth="1"/>
  </cols>
  <sheetData>
    <row r="1" spans="1:24" ht="13" thickBot="1">
      <c r="C1" s="636" t="s">
        <v>64</v>
      </c>
      <c r="D1" s="637"/>
      <c r="E1" s="636" t="s">
        <v>57</v>
      </c>
      <c r="F1" s="639"/>
      <c r="G1" s="639"/>
      <c r="H1" s="639"/>
      <c r="I1" s="639"/>
      <c r="J1" s="637"/>
      <c r="K1" s="636" t="s">
        <v>58</v>
      </c>
      <c r="L1" s="639"/>
      <c r="M1" s="637"/>
      <c r="N1" s="636" t="s">
        <v>59</v>
      </c>
      <c r="O1" s="639"/>
      <c r="P1" s="637"/>
      <c r="Q1" s="636" t="s">
        <v>60</v>
      </c>
      <c r="R1" s="639"/>
      <c r="S1" s="639"/>
      <c r="T1" s="639"/>
      <c r="U1" s="637"/>
      <c r="V1" s="636" t="s">
        <v>123</v>
      </c>
      <c r="W1" s="637"/>
      <c r="X1" s="220"/>
    </row>
    <row r="2" spans="1:24" ht="57.75" customHeight="1" thickBot="1">
      <c r="A2" s="360" t="s">
        <v>215</v>
      </c>
      <c r="B2" s="230" t="str">
        <f ca="1">('Game Summary'!A4)</f>
        <v>GRRG - All Stars</v>
      </c>
      <c r="C2" s="234" t="s">
        <v>63</v>
      </c>
      <c r="D2" s="235" t="s">
        <v>65</v>
      </c>
      <c r="E2" s="224" t="s">
        <v>218</v>
      </c>
      <c r="F2" s="218" t="s">
        <v>50</v>
      </c>
      <c r="G2" s="218" t="s">
        <v>220</v>
      </c>
      <c r="H2" s="218" t="s">
        <v>221</v>
      </c>
      <c r="I2" s="218" t="s">
        <v>52</v>
      </c>
      <c r="J2" s="219" t="s">
        <v>117</v>
      </c>
      <c r="K2" s="217" t="s">
        <v>226</v>
      </c>
      <c r="L2" s="218" t="s">
        <v>227</v>
      </c>
      <c r="M2" s="219" t="s">
        <v>117</v>
      </c>
      <c r="N2" s="224" t="s">
        <v>55</v>
      </c>
      <c r="O2" s="218" t="s">
        <v>56</v>
      </c>
      <c r="P2" s="225" t="s">
        <v>51</v>
      </c>
      <c r="Q2" s="217" t="s">
        <v>66</v>
      </c>
      <c r="R2" s="218" t="s">
        <v>62</v>
      </c>
      <c r="S2" s="218" t="s">
        <v>225</v>
      </c>
      <c r="T2" s="218" t="s">
        <v>233</v>
      </c>
      <c r="U2" s="237" t="s">
        <v>68</v>
      </c>
      <c r="V2" s="238" t="s">
        <v>70</v>
      </c>
      <c r="W2" s="239" t="s">
        <v>53</v>
      </c>
      <c r="X2" s="236" t="s">
        <v>54</v>
      </c>
    </row>
    <row r="3" spans="1:24" ht="15.75" customHeight="1">
      <c r="A3" s="288" t="str">
        <f ca="1">('Game Summary'!B5)</f>
        <v>01</v>
      </c>
      <c r="B3" s="227" t="str">
        <f ca="1">('Game Summary'!C5)</f>
        <v>Lindsay Blowhan</v>
      </c>
      <c r="C3" s="221">
        <f ca="1">SUM('Game Summary'!F5:H5)</f>
        <v>20</v>
      </c>
      <c r="D3" s="368">
        <f ca="1">SUM('Game Summary'!G5:H5)</f>
        <v>20</v>
      </c>
      <c r="E3" s="221">
        <f ca="1">('Home Jam Stats P.1'!E21)+('Home Jam Stats P.2'!E21)</f>
        <v>0</v>
      </c>
      <c r="F3" s="367">
        <f ca="1">('Home Jam Stats P.1'!F21)+('Home Jam Stats P.2'!F21)</f>
        <v>1</v>
      </c>
      <c r="G3" s="367">
        <f ca="1">('Home Jam Stats P.1'!G21)+('Home Jam Stats P.2'!G21)</f>
        <v>0</v>
      </c>
      <c r="H3" s="367">
        <f ca="1">('Home Jam Stats P.1'!H21)+('Home Jam Stats P.2'!H21)</f>
        <v>3</v>
      </c>
      <c r="I3" s="368">
        <f ca="1">('Home Jam Stats P.1'!I21)+('Home Jam Stats P.2'!I21)</f>
        <v>0</v>
      </c>
      <c r="J3" s="332">
        <f>SUM(E3:H3)+(I3*1.5)</f>
        <v>4</v>
      </c>
      <c r="K3" s="221">
        <f ca="1">('Away Jam Stats P.1'!D3)+('Away Jam Stats P.2'!D3)</f>
        <v>7</v>
      </c>
      <c r="L3" s="368">
        <f ca="1">('Away Jam Stats P.1'!E3)+('Away Jam Stats P.2'!E3)</f>
        <v>8</v>
      </c>
      <c r="M3" s="332">
        <f ca="1">SUM(K3:L3)</f>
        <v>15</v>
      </c>
      <c r="N3" s="221">
        <f ca="1">('Away Jam Stats P.1'!G3)+('Away Jam Stats P.2'!G3)</f>
        <v>0</v>
      </c>
      <c r="O3" s="368">
        <f ca="1">('Away Jam Stats P.1'!H3)+('Away Jam Stats P.2'!H3)</f>
        <v>0</v>
      </c>
      <c r="P3" s="335">
        <f>SUM(N3:O3)</f>
        <v>0</v>
      </c>
      <c r="Q3" s="371">
        <f>IF(D3=0,"NA",J3/D3)</f>
        <v>0.2</v>
      </c>
      <c r="R3" s="372">
        <f>IF(C3=0,"NA",(M3+(P3*1.5))/D3)</f>
        <v>0.75</v>
      </c>
      <c r="S3" s="372">
        <f ca="1">IF(C3=0,"NA",Q3+('Game Summary'!R5))</f>
        <v>4.9999999999999989E-2</v>
      </c>
      <c r="T3" s="372">
        <f ca="1">IF(D3=0,"NA",-R3+('Game Summary'!S5))</f>
        <v>0.10000000000000053</v>
      </c>
      <c r="U3" s="373">
        <f ca="1">IF(C3=0,"NA",S3-T3)</f>
        <v>-5.0000000000000544E-2</v>
      </c>
      <c r="V3" s="374">
        <f ca="1">IF(C3=0,"NA",(SUM('Game Summary'!V5:W5)/(C3*2)))</f>
        <v>0.375</v>
      </c>
      <c r="W3" s="399">
        <f ca="1">IF(C3=0,"NA",('Game Summary'!V5/4)+('Game Summary'!W5)+V3)</f>
        <v>4.125</v>
      </c>
      <c r="X3" s="400">
        <f>IF(C3=0,"NA",U3-(W3/5))</f>
        <v>-0.87500000000000044</v>
      </c>
    </row>
    <row r="4" spans="1:24" ht="15.75" customHeight="1">
      <c r="A4" s="428" t="str">
        <f ca="1">('Game Summary'!B6)</f>
        <v>07</v>
      </c>
      <c r="B4" s="228" t="str">
        <f ca="1">('Game Summary'!C6)</f>
        <v>Jackie Daniels</v>
      </c>
      <c r="C4" s="222">
        <f ca="1">SUM('Game Summary'!F6:H6)</f>
        <v>21</v>
      </c>
      <c r="D4" s="379">
        <f ca="1">SUM('Game Summary'!G6:H6)</f>
        <v>8</v>
      </c>
      <c r="E4" s="222">
        <f ca="1">('Home Jam Stats P.1'!E22)+('Home Jam Stats P.2'!E22)</f>
        <v>0</v>
      </c>
      <c r="F4" s="378">
        <f ca="1">('Home Jam Stats P.1'!F22)+('Home Jam Stats P.2'!F22)</f>
        <v>0</v>
      </c>
      <c r="G4" s="378">
        <f ca="1">('Home Jam Stats P.1'!G22)+('Home Jam Stats P.2'!G22)</f>
        <v>0</v>
      </c>
      <c r="H4" s="378">
        <f ca="1">('Home Jam Stats P.1'!H22)+('Home Jam Stats P.2'!H22)</f>
        <v>1</v>
      </c>
      <c r="I4" s="379">
        <f ca="1">('Home Jam Stats P.1'!I22)+('Home Jam Stats P.2'!I22)</f>
        <v>0</v>
      </c>
      <c r="J4" s="337">
        <f t="shared" ref="J4:J16" si="0">SUM(E4:H4)+(I4*1.5)</f>
        <v>1</v>
      </c>
      <c r="K4" s="222">
        <f ca="1">('Away Jam Stats P.1'!D4)+('Away Jam Stats P.2'!D4)</f>
        <v>4</v>
      </c>
      <c r="L4" s="379">
        <f ca="1">('Away Jam Stats P.1'!E4)+('Away Jam Stats P.2'!E4)</f>
        <v>2</v>
      </c>
      <c r="M4" s="337">
        <f t="shared" ref="M4:M16" si="1">SUM(K4:L4)</f>
        <v>6</v>
      </c>
      <c r="N4" s="222">
        <f ca="1">('Away Jam Stats P.1'!G4)+('Away Jam Stats P.2'!G4)</f>
        <v>0</v>
      </c>
      <c r="O4" s="379">
        <f ca="1">('Away Jam Stats P.1'!H4)+('Away Jam Stats P.2'!H4)</f>
        <v>1</v>
      </c>
      <c r="P4" s="340">
        <f t="shared" ref="P4:P16" si="2">SUM(N4:O4)</f>
        <v>1</v>
      </c>
      <c r="Q4" s="382">
        <f t="shared" ref="Q4:Q16" si="3">IF(D4=0,"NA",J4/D4)</f>
        <v>0.125</v>
      </c>
      <c r="R4" s="383">
        <f t="shared" ref="R4:R16" si="4">IF(C4=0,"NA",(M4+(P4*1.5))/D4)</f>
        <v>0.9375</v>
      </c>
      <c r="S4" s="383">
        <f ca="1">IF(C4=0,"NA",Q4+('Game Summary'!R6))</f>
        <v>-0.375</v>
      </c>
      <c r="T4" s="383">
        <f ca="1">IF(D4=0,"NA",-R4+('Game Summary'!S6))</f>
        <v>-3.4309210526315788</v>
      </c>
      <c r="U4" s="384">
        <f t="shared" ref="U4:U16" si="5">IF(C4=0,"NA",S4-T4)</f>
        <v>3.0559210526315788</v>
      </c>
      <c r="V4" s="385">
        <f ca="1">IF(C4=0,"NA",(SUM('Game Summary'!V6:W6)/(C4*2)))</f>
        <v>0.26190476190476192</v>
      </c>
      <c r="W4" s="401">
        <f ca="1">IF(C4=0,"NA",('Game Summary'!V6/4)+('Game Summary'!W6)+V4)</f>
        <v>3.7619047619047619</v>
      </c>
      <c r="X4" s="402">
        <f t="shared" ref="X4:X16" si="6">IF(C4=0,"NA",U4-(W4/5))</f>
        <v>2.3035401002506264</v>
      </c>
    </row>
    <row r="5" spans="1:24" ht="15.75" customHeight="1">
      <c r="A5" s="289" t="str">
        <f ca="1">('Game Summary'!B7)</f>
        <v>08</v>
      </c>
      <c r="B5" s="228" t="str">
        <f ca="1">('Game Summary'!C7)</f>
        <v>Keisha Mei Ash</v>
      </c>
      <c r="C5" s="222">
        <f ca="1">SUM('Game Summary'!F7:H7)</f>
        <v>9</v>
      </c>
      <c r="D5" s="379">
        <f ca="1">SUM('Game Summary'!G7:H7)</f>
        <v>9</v>
      </c>
      <c r="E5" s="222">
        <f ca="1">('Home Jam Stats P.1'!E23)+('Home Jam Stats P.2'!E23)</f>
        <v>0</v>
      </c>
      <c r="F5" s="378">
        <f ca="1">('Home Jam Stats P.1'!F23)+('Home Jam Stats P.2'!F23)</f>
        <v>0</v>
      </c>
      <c r="G5" s="378">
        <f ca="1">('Home Jam Stats P.1'!G23)+('Home Jam Stats P.2'!G23)</f>
        <v>0</v>
      </c>
      <c r="H5" s="378">
        <f ca="1">('Home Jam Stats P.1'!H23)+('Home Jam Stats P.2'!H23)</f>
        <v>0</v>
      </c>
      <c r="I5" s="379">
        <f ca="1">('Home Jam Stats P.1'!I23)+('Home Jam Stats P.2'!I23)</f>
        <v>0</v>
      </c>
      <c r="J5" s="337">
        <f t="shared" si="0"/>
        <v>0</v>
      </c>
      <c r="K5" s="222">
        <f ca="1">('Away Jam Stats P.1'!D5)+('Away Jam Stats P.2'!D5)</f>
        <v>0</v>
      </c>
      <c r="L5" s="379">
        <f ca="1">('Away Jam Stats P.1'!E5)+('Away Jam Stats P.2'!E5)</f>
        <v>0</v>
      </c>
      <c r="M5" s="337">
        <f t="shared" si="1"/>
        <v>0</v>
      </c>
      <c r="N5" s="222">
        <f ca="1">('Away Jam Stats P.1'!G5)+('Away Jam Stats P.2'!G5)</f>
        <v>0</v>
      </c>
      <c r="O5" s="379">
        <f ca="1">('Away Jam Stats P.1'!H5)+('Away Jam Stats P.2'!H5)</f>
        <v>0</v>
      </c>
      <c r="P5" s="340">
        <f t="shared" si="2"/>
        <v>0</v>
      </c>
      <c r="Q5" s="382">
        <f t="shared" si="3"/>
        <v>0</v>
      </c>
      <c r="R5" s="383">
        <f t="shared" si="4"/>
        <v>0</v>
      </c>
      <c r="S5" s="383">
        <f ca="1">IF(C5=0,"NA",Q5+('Game Summary'!R7))</f>
        <v>0.43369175627240153</v>
      </c>
      <c r="T5" s="383">
        <f ca="1">IF(D5=0,"NA",-R5+('Game Summary'!S7))</f>
        <v>-0.75627240143369212</v>
      </c>
      <c r="U5" s="384">
        <f t="shared" si="5"/>
        <v>1.1899641577060938</v>
      </c>
      <c r="V5" s="385">
        <f ca="1">IF(C5=0,"NA",(SUM('Game Summary'!V7:W7)/(C5*2)))</f>
        <v>5.5555555555555552E-2</v>
      </c>
      <c r="W5" s="401">
        <f ca="1">IF(C5=0,"NA",('Game Summary'!V7/4)+('Game Summary'!W7)+V5)</f>
        <v>0.30555555555555558</v>
      </c>
      <c r="X5" s="402">
        <f t="shared" si="6"/>
        <v>1.1288530465949826</v>
      </c>
    </row>
    <row r="6" spans="1:24" ht="15.75" customHeight="1">
      <c r="A6" s="289" t="str">
        <f ca="1">('Game Summary'!B8)</f>
        <v>10</v>
      </c>
      <c r="B6" s="228" t="str">
        <f ca="1">('Game Summary'!C8)</f>
        <v>Hot New Girl</v>
      </c>
      <c r="C6" s="222">
        <f ca="1">SUM('Game Summary'!F8:H8)</f>
        <v>22</v>
      </c>
      <c r="D6" s="379">
        <f ca="1">SUM('Game Summary'!G8:H8)</f>
        <v>14</v>
      </c>
      <c r="E6" s="222">
        <f ca="1">('Home Jam Stats P.1'!E24)+('Home Jam Stats P.2'!E24)</f>
        <v>0</v>
      </c>
      <c r="F6" s="378">
        <f ca="1">('Home Jam Stats P.1'!F24)+('Home Jam Stats P.2'!F24)</f>
        <v>1</v>
      </c>
      <c r="G6" s="378">
        <f ca="1">('Home Jam Stats P.1'!G24)+('Home Jam Stats P.2'!G24)</f>
        <v>0</v>
      </c>
      <c r="H6" s="378">
        <f ca="1">('Home Jam Stats P.1'!H24)+('Home Jam Stats P.2'!H24)</f>
        <v>1</v>
      </c>
      <c r="I6" s="379">
        <f ca="1">('Home Jam Stats P.1'!I24)+('Home Jam Stats P.2'!I24)</f>
        <v>0</v>
      </c>
      <c r="J6" s="337">
        <f t="shared" si="0"/>
        <v>2</v>
      </c>
      <c r="K6" s="222">
        <f ca="1">('Away Jam Stats P.1'!D6)+('Away Jam Stats P.2'!D6)</f>
        <v>1</v>
      </c>
      <c r="L6" s="379">
        <f ca="1">('Away Jam Stats P.1'!E6)+('Away Jam Stats P.2'!E6)</f>
        <v>2</v>
      </c>
      <c r="M6" s="337">
        <f t="shared" si="1"/>
        <v>3</v>
      </c>
      <c r="N6" s="222">
        <f ca="1">('Away Jam Stats P.1'!G6)+('Away Jam Stats P.2'!G6)</f>
        <v>0</v>
      </c>
      <c r="O6" s="379">
        <f ca="1">('Away Jam Stats P.1'!H6)+('Away Jam Stats P.2'!H6)</f>
        <v>0</v>
      </c>
      <c r="P6" s="340">
        <f t="shared" si="2"/>
        <v>0</v>
      </c>
      <c r="Q6" s="382">
        <f t="shared" si="3"/>
        <v>0.14285714285714285</v>
      </c>
      <c r="R6" s="383">
        <f t="shared" si="4"/>
        <v>0.21428571428571427</v>
      </c>
      <c r="S6" s="383">
        <f ca="1">IF(C6=0,"NA",Q6+('Game Summary'!R8))</f>
        <v>0.29365079365079366</v>
      </c>
      <c r="T6" s="383">
        <f ca="1">IF(D6=0,"NA",-R6+('Game Summary'!S8))</f>
        <v>-3.3015873015873018</v>
      </c>
      <c r="U6" s="384">
        <f t="shared" si="5"/>
        <v>3.5952380952380953</v>
      </c>
      <c r="V6" s="385">
        <f ca="1">IF(C6=0,"NA",(SUM('Game Summary'!V8:W8)/(C6*2)))</f>
        <v>0.22727272727272727</v>
      </c>
      <c r="W6" s="401">
        <f ca="1">IF(C6=0,"NA",('Game Summary'!V8/4)+('Game Summary'!W8)+V6)</f>
        <v>2.7272727272727271</v>
      </c>
      <c r="X6" s="402">
        <f t="shared" si="6"/>
        <v>3.0497835497835499</v>
      </c>
    </row>
    <row r="7" spans="1:24" ht="15.75" customHeight="1">
      <c r="A7" s="289">
        <f ca="1">('Game Summary'!B9)</f>
        <v>17</v>
      </c>
      <c r="B7" s="228" t="str">
        <f ca="1">('Game Summary'!C9)</f>
        <v>Dot Matrix</v>
      </c>
      <c r="C7" s="222">
        <f ca="1">SUM('Game Summary'!F9:H9)</f>
        <v>20</v>
      </c>
      <c r="D7" s="379">
        <f ca="1">SUM('Game Summary'!G9:H9)</f>
        <v>9</v>
      </c>
      <c r="E7" s="222">
        <f ca="1">('Home Jam Stats P.1'!E25)+('Home Jam Stats P.2'!E25)</f>
        <v>3</v>
      </c>
      <c r="F7" s="378">
        <f ca="1">('Home Jam Stats P.1'!F25)+('Home Jam Stats P.2'!F25)</f>
        <v>0</v>
      </c>
      <c r="G7" s="378">
        <f ca="1">('Home Jam Stats P.1'!G25)+('Home Jam Stats P.2'!G25)</f>
        <v>0</v>
      </c>
      <c r="H7" s="378">
        <f ca="1">('Home Jam Stats P.1'!H25)+('Home Jam Stats P.2'!H25)</f>
        <v>1</v>
      </c>
      <c r="I7" s="379">
        <f ca="1">('Home Jam Stats P.1'!I25)+('Home Jam Stats P.2'!I25)</f>
        <v>0</v>
      </c>
      <c r="J7" s="337">
        <f t="shared" si="0"/>
        <v>4</v>
      </c>
      <c r="K7" s="222">
        <f ca="1">('Away Jam Stats P.1'!D7)+('Away Jam Stats P.2'!D7)</f>
        <v>2</v>
      </c>
      <c r="L7" s="379">
        <f ca="1">('Away Jam Stats P.1'!E7)+('Away Jam Stats P.2'!E7)</f>
        <v>1</v>
      </c>
      <c r="M7" s="337">
        <f t="shared" si="1"/>
        <v>3</v>
      </c>
      <c r="N7" s="222">
        <f ca="1">('Away Jam Stats P.1'!G7)+('Away Jam Stats P.2'!G7)</f>
        <v>0</v>
      </c>
      <c r="O7" s="379">
        <f ca="1">('Away Jam Stats P.1'!H7)+('Away Jam Stats P.2'!H7)</f>
        <v>0</v>
      </c>
      <c r="P7" s="340">
        <f t="shared" si="2"/>
        <v>0</v>
      </c>
      <c r="Q7" s="382">
        <f t="shared" si="3"/>
        <v>0.44444444444444442</v>
      </c>
      <c r="R7" s="383">
        <f t="shared" si="4"/>
        <v>0.33333333333333331</v>
      </c>
      <c r="S7" s="383">
        <f ca="1">IF(C7=0,"NA",Q7+('Game Summary'!R9))</f>
        <v>2.072222222222222</v>
      </c>
      <c r="T7" s="383">
        <f ca="1">IF(D7=0,"NA",-R7+('Game Summary'!S9))</f>
        <v>-1.7111111111111106</v>
      </c>
      <c r="U7" s="384">
        <f t="shared" si="5"/>
        <v>3.7833333333333323</v>
      </c>
      <c r="V7" s="385">
        <f ca="1">IF(C7=0,"NA",(SUM('Game Summary'!V9:W9)/(C7*2)))</f>
        <v>0.25</v>
      </c>
      <c r="W7" s="401">
        <f ca="1">IF(C7=0,"NA",('Game Summary'!V9/4)+('Game Summary'!W9)+V7)</f>
        <v>4.25</v>
      </c>
      <c r="X7" s="402">
        <f t="shared" si="6"/>
        <v>2.9333333333333322</v>
      </c>
    </row>
    <row r="8" spans="1:24" ht="15.75" customHeight="1">
      <c r="A8" s="289" t="str">
        <f ca="1">('Game Summary'!B10)</f>
        <v>21</v>
      </c>
      <c r="B8" s="228" t="str">
        <f ca="1">('Game Summary'!C10)</f>
        <v>Disarmin' Darlin</v>
      </c>
      <c r="C8" s="222">
        <f ca="1">SUM('Game Summary'!F10:H10)</f>
        <v>7</v>
      </c>
      <c r="D8" s="379">
        <f ca="1">SUM('Game Summary'!G10:H10)</f>
        <v>7</v>
      </c>
      <c r="E8" s="222">
        <f ca="1">('Home Jam Stats P.1'!E26)+('Home Jam Stats P.2'!E26)</f>
        <v>0</v>
      </c>
      <c r="F8" s="378">
        <f ca="1">('Home Jam Stats P.1'!F26)+('Home Jam Stats P.2'!F26)</f>
        <v>1</v>
      </c>
      <c r="G8" s="378">
        <f ca="1">('Home Jam Stats P.1'!G26)+('Home Jam Stats P.2'!G26)</f>
        <v>0</v>
      </c>
      <c r="H8" s="378">
        <f ca="1">('Home Jam Stats P.1'!H26)+('Home Jam Stats P.2'!H26)</f>
        <v>0</v>
      </c>
      <c r="I8" s="379">
        <f ca="1">('Home Jam Stats P.1'!I26)+('Home Jam Stats P.2'!I26)</f>
        <v>0</v>
      </c>
      <c r="J8" s="337">
        <f t="shared" si="0"/>
        <v>1</v>
      </c>
      <c r="K8" s="222">
        <f ca="1">('Away Jam Stats P.1'!D8)+('Away Jam Stats P.2'!D8)</f>
        <v>0</v>
      </c>
      <c r="L8" s="379">
        <f ca="1">('Away Jam Stats P.1'!E8)+('Away Jam Stats P.2'!E8)</f>
        <v>0</v>
      </c>
      <c r="M8" s="337">
        <f t="shared" si="1"/>
        <v>0</v>
      </c>
      <c r="N8" s="222">
        <f ca="1">('Away Jam Stats P.1'!G8)+('Away Jam Stats P.2'!G8)</f>
        <v>0</v>
      </c>
      <c r="O8" s="379">
        <f ca="1">('Away Jam Stats P.1'!H8)+('Away Jam Stats P.2'!H8)</f>
        <v>0</v>
      </c>
      <c r="P8" s="340">
        <f t="shared" si="2"/>
        <v>0</v>
      </c>
      <c r="Q8" s="382">
        <f t="shared" si="3"/>
        <v>0.14285714285714285</v>
      </c>
      <c r="R8" s="383">
        <f t="shared" si="4"/>
        <v>0</v>
      </c>
      <c r="S8" s="383">
        <f ca="1">IF(C8=0,"NA",Q8+('Game Summary'!R10))</f>
        <v>-0.10389610389610399</v>
      </c>
      <c r="T8" s="383">
        <f ca="1">IF(D8=0,"NA",-R8+('Game Summary'!S10))</f>
        <v>-1.9610389610389611</v>
      </c>
      <c r="U8" s="384">
        <f t="shared" si="5"/>
        <v>1.8571428571428572</v>
      </c>
      <c r="V8" s="385">
        <f ca="1">IF(C8=0,"NA",(SUM('Game Summary'!V10:W10)/(C8*2)))</f>
        <v>7.1428571428571425E-2</v>
      </c>
      <c r="W8" s="401">
        <f ca="1">IF(C8=0,"NA",('Game Summary'!V10/4)+('Game Summary'!W10)+V8)</f>
        <v>1.0714285714285714</v>
      </c>
      <c r="X8" s="402">
        <f t="shared" si="6"/>
        <v>1.642857142857143</v>
      </c>
    </row>
    <row r="9" spans="1:24" ht="15.75" customHeight="1">
      <c r="A9" s="289" t="str">
        <f ca="1">('Game Summary'!B11)</f>
        <v>28</v>
      </c>
      <c r="B9" s="228" t="str">
        <f ca="1">('Game Summary'!C11)</f>
        <v>Shutter Speed</v>
      </c>
      <c r="C9" s="222">
        <f ca="1">SUM('Game Summary'!F11:H11)</f>
        <v>15</v>
      </c>
      <c r="D9" s="379">
        <f ca="1">SUM('Game Summary'!G11:H11)</f>
        <v>15</v>
      </c>
      <c r="E9" s="222">
        <f ca="1">('Home Jam Stats P.1'!E27)+('Home Jam Stats P.2'!E27)</f>
        <v>0</v>
      </c>
      <c r="F9" s="378">
        <f ca="1">('Home Jam Stats P.1'!F27)+('Home Jam Stats P.2'!F27)</f>
        <v>0</v>
      </c>
      <c r="G9" s="378">
        <f ca="1">('Home Jam Stats P.1'!G27)+('Home Jam Stats P.2'!G27)</f>
        <v>0</v>
      </c>
      <c r="H9" s="378">
        <f ca="1">('Home Jam Stats P.1'!H27)+('Home Jam Stats P.2'!H27)</f>
        <v>0</v>
      </c>
      <c r="I9" s="379">
        <f ca="1">('Home Jam Stats P.1'!I27)+('Home Jam Stats P.2'!I27)</f>
        <v>0</v>
      </c>
      <c r="J9" s="337">
        <f t="shared" si="0"/>
        <v>0</v>
      </c>
      <c r="K9" s="222">
        <f ca="1">('Away Jam Stats P.1'!D9)+('Away Jam Stats P.2'!D9)</f>
        <v>1</v>
      </c>
      <c r="L9" s="379">
        <f ca="1">('Away Jam Stats P.1'!E9)+('Away Jam Stats P.2'!E9)</f>
        <v>1</v>
      </c>
      <c r="M9" s="337">
        <f t="shared" si="1"/>
        <v>2</v>
      </c>
      <c r="N9" s="222">
        <f ca="1">('Away Jam Stats P.1'!G9)+('Away Jam Stats P.2'!G9)</f>
        <v>0</v>
      </c>
      <c r="O9" s="379">
        <f ca="1">('Away Jam Stats P.1'!H9)+('Away Jam Stats P.2'!H9)</f>
        <v>0</v>
      </c>
      <c r="P9" s="340">
        <f t="shared" si="2"/>
        <v>0</v>
      </c>
      <c r="Q9" s="382">
        <f t="shared" si="3"/>
        <v>0</v>
      </c>
      <c r="R9" s="383">
        <f t="shared" si="4"/>
        <v>0.13333333333333333</v>
      </c>
      <c r="S9" s="383">
        <f ca="1">IF(C9=0,"NA",Q9+('Game Summary'!R11))</f>
        <v>-0.49333333333333329</v>
      </c>
      <c r="T9" s="383">
        <f ca="1">IF(D9=0,"NA",-R9+('Game Summary'!S11))</f>
        <v>-1.4266666666666667</v>
      </c>
      <c r="U9" s="384">
        <f t="shared" si="5"/>
        <v>0.93333333333333346</v>
      </c>
      <c r="V9" s="385">
        <f ca="1">IF(C9=0,"NA",(SUM('Game Summary'!V11:W11)/(C9*2)))</f>
        <v>0.2</v>
      </c>
      <c r="W9" s="401">
        <f ca="1">IF(C9=0,"NA",('Game Summary'!V11/4)+('Game Summary'!W11)+V9)</f>
        <v>2.4500000000000002</v>
      </c>
      <c r="X9" s="402">
        <f t="shared" si="6"/>
        <v>0.44333333333333341</v>
      </c>
    </row>
    <row r="10" spans="1:24" ht="15.75" customHeight="1">
      <c r="A10" s="289" t="str">
        <f ca="1">('Game Summary'!B12)</f>
        <v>29</v>
      </c>
      <c r="B10" s="228" t="str">
        <f ca="1">('Game Summary'!C12)</f>
        <v>ShamPain4U</v>
      </c>
      <c r="C10" s="222">
        <f ca="1">SUM('Game Summary'!F12:H12)</f>
        <v>13</v>
      </c>
      <c r="D10" s="379">
        <f ca="1">SUM('Game Summary'!G12:H12)</f>
        <v>13</v>
      </c>
      <c r="E10" s="222">
        <f ca="1">('Home Jam Stats P.1'!E28)+('Home Jam Stats P.2'!E28)</f>
        <v>1</v>
      </c>
      <c r="F10" s="378">
        <f ca="1">('Home Jam Stats P.1'!F28)+('Home Jam Stats P.2'!F28)</f>
        <v>0</v>
      </c>
      <c r="G10" s="378">
        <f ca="1">('Home Jam Stats P.1'!G28)+('Home Jam Stats P.2'!G28)</f>
        <v>0</v>
      </c>
      <c r="H10" s="378">
        <f ca="1">('Home Jam Stats P.1'!H28)+('Home Jam Stats P.2'!H28)</f>
        <v>0</v>
      </c>
      <c r="I10" s="379">
        <f ca="1">('Home Jam Stats P.1'!I28)+('Home Jam Stats P.2'!I28)</f>
        <v>0</v>
      </c>
      <c r="J10" s="337">
        <f t="shared" si="0"/>
        <v>1</v>
      </c>
      <c r="K10" s="222">
        <f ca="1">('Away Jam Stats P.1'!D10)+('Away Jam Stats P.2'!D10)</f>
        <v>3</v>
      </c>
      <c r="L10" s="379">
        <f ca="1">('Away Jam Stats P.1'!E10)+('Away Jam Stats P.2'!E10)</f>
        <v>1</v>
      </c>
      <c r="M10" s="337">
        <f t="shared" si="1"/>
        <v>4</v>
      </c>
      <c r="N10" s="222">
        <f ca="1">('Away Jam Stats P.1'!G10)+('Away Jam Stats P.2'!G10)</f>
        <v>0</v>
      </c>
      <c r="O10" s="379">
        <f ca="1">('Away Jam Stats P.1'!H10)+('Away Jam Stats P.2'!H10)</f>
        <v>0</v>
      </c>
      <c r="P10" s="340">
        <f t="shared" si="2"/>
        <v>0</v>
      </c>
      <c r="Q10" s="382">
        <f t="shared" si="3"/>
        <v>7.6923076923076927E-2</v>
      </c>
      <c r="R10" s="383">
        <f t="shared" si="4"/>
        <v>0.30769230769230771</v>
      </c>
      <c r="S10" s="383">
        <f ca="1">IF(C10=0,"NA",Q10+('Game Summary'!R12))</f>
        <v>6.8376068376068411E-2</v>
      </c>
      <c r="T10" s="383">
        <f ca="1">IF(D10=0,"NA",-R10+('Game Summary'!S12))</f>
        <v>1.3817663817663812</v>
      </c>
      <c r="U10" s="384">
        <f t="shared" si="5"/>
        <v>-1.3133903133903129</v>
      </c>
      <c r="V10" s="385">
        <f ca="1">IF(C10=0,"NA",(SUM('Game Summary'!V12:W12)/(C10*2)))</f>
        <v>0.34615384615384615</v>
      </c>
      <c r="W10" s="401">
        <f ca="1">IF(C10=0,"NA",('Game Summary'!V12/4)+('Game Summary'!W12)+V10)</f>
        <v>3.3461538461538463</v>
      </c>
      <c r="X10" s="402">
        <f t="shared" si="6"/>
        <v>-1.9826210826210822</v>
      </c>
    </row>
    <row r="11" spans="1:24" ht="15.75" customHeight="1">
      <c r="A11" s="289">
        <f ca="1">('Game Summary'!B13)</f>
        <v>36</v>
      </c>
      <c r="B11" s="228" t="str">
        <f ca="1">('Game Summary'!C13)</f>
        <v>Viva LaBOOM</v>
      </c>
      <c r="C11" s="222">
        <f ca="1">SUM('Game Summary'!F13:H13)</f>
        <v>20</v>
      </c>
      <c r="D11" s="379">
        <f ca="1">SUM('Game Summary'!G13:H13)</f>
        <v>12</v>
      </c>
      <c r="E11" s="222">
        <f ca="1">('Home Jam Stats P.1'!E29)+('Home Jam Stats P.2'!E29)</f>
        <v>2</v>
      </c>
      <c r="F11" s="378">
        <f ca="1">('Home Jam Stats P.1'!F29)+('Home Jam Stats P.2'!F29)</f>
        <v>0</v>
      </c>
      <c r="G11" s="378">
        <f ca="1">('Home Jam Stats P.1'!G29)+('Home Jam Stats P.2'!G29)</f>
        <v>0</v>
      </c>
      <c r="H11" s="378">
        <f ca="1">('Home Jam Stats P.1'!H29)+('Home Jam Stats P.2'!H29)</f>
        <v>1</v>
      </c>
      <c r="I11" s="379">
        <f ca="1">('Home Jam Stats P.1'!I29)+('Home Jam Stats P.2'!I29)</f>
        <v>0</v>
      </c>
      <c r="J11" s="337">
        <f t="shared" si="0"/>
        <v>3</v>
      </c>
      <c r="K11" s="222">
        <f ca="1">('Away Jam Stats P.1'!D11)+('Away Jam Stats P.2'!D11)</f>
        <v>1</v>
      </c>
      <c r="L11" s="379">
        <f ca="1">('Away Jam Stats P.1'!E11)+('Away Jam Stats P.2'!E11)</f>
        <v>0</v>
      </c>
      <c r="M11" s="337">
        <f t="shared" si="1"/>
        <v>1</v>
      </c>
      <c r="N11" s="222">
        <f ca="1">('Away Jam Stats P.1'!G11)+('Away Jam Stats P.2'!G11)</f>
        <v>0</v>
      </c>
      <c r="O11" s="379">
        <f ca="1">('Away Jam Stats P.1'!H11)+('Away Jam Stats P.2'!H11)</f>
        <v>0</v>
      </c>
      <c r="P11" s="340">
        <f t="shared" si="2"/>
        <v>0</v>
      </c>
      <c r="Q11" s="382">
        <f t="shared" si="3"/>
        <v>0.25</v>
      </c>
      <c r="R11" s="383">
        <f t="shared" si="4"/>
        <v>8.3333333333333329E-2</v>
      </c>
      <c r="S11" s="383">
        <f ca="1">IF(C11=0,"NA",Q11+('Game Summary'!R13))</f>
        <v>0.25</v>
      </c>
      <c r="T11" s="383">
        <f ca="1">IF(D11=0,"NA",-R11+('Game Summary'!S13))</f>
        <v>-1.1666666666666663</v>
      </c>
      <c r="U11" s="384">
        <f t="shared" si="5"/>
        <v>1.4166666666666663</v>
      </c>
      <c r="V11" s="385">
        <f ca="1">IF(C11=0,"NA",(SUM('Game Summary'!V13:W13)/(C11*2)))</f>
        <v>0.22500000000000001</v>
      </c>
      <c r="W11" s="401">
        <f ca="1">IF(C11=0,"NA",('Game Summary'!V13/4)+('Game Summary'!W13)+V11)</f>
        <v>4.7249999999999996</v>
      </c>
      <c r="X11" s="402">
        <f t="shared" si="6"/>
        <v>0.47166666666666635</v>
      </c>
    </row>
    <row r="12" spans="1:24" ht="15.75" customHeight="1">
      <c r="A12" s="289" t="str">
        <f ca="1">('Game Summary'!B14)</f>
        <v>41</v>
      </c>
      <c r="B12" s="228" t="str">
        <f ca="1">('Game Summary'!C14)</f>
        <v>Tone Loco</v>
      </c>
      <c r="C12" s="222">
        <f ca="1">SUM('Game Summary'!F14:H14)</f>
        <v>7</v>
      </c>
      <c r="D12" s="379">
        <f ca="1">SUM('Game Summary'!G14:H14)</f>
        <v>7</v>
      </c>
      <c r="E12" s="222">
        <f ca="1">('Home Jam Stats P.1'!E30)+('Home Jam Stats P.2'!E30)</f>
        <v>0</v>
      </c>
      <c r="F12" s="378">
        <f ca="1">('Home Jam Stats P.1'!F30)+('Home Jam Stats P.2'!F30)</f>
        <v>0</v>
      </c>
      <c r="G12" s="378">
        <f ca="1">('Home Jam Stats P.1'!G30)+('Home Jam Stats P.2'!G30)</f>
        <v>0</v>
      </c>
      <c r="H12" s="378">
        <f ca="1">('Home Jam Stats P.1'!H30)+('Home Jam Stats P.2'!H30)</f>
        <v>0</v>
      </c>
      <c r="I12" s="379">
        <f ca="1">('Home Jam Stats P.1'!I30)+('Home Jam Stats P.2'!I30)</f>
        <v>0</v>
      </c>
      <c r="J12" s="337">
        <f t="shared" si="0"/>
        <v>0</v>
      </c>
      <c r="K12" s="222">
        <f ca="1">('Away Jam Stats P.1'!D12)+('Away Jam Stats P.2'!D12)</f>
        <v>0</v>
      </c>
      <c r="L12" s="379">
        <f ca="1">('Away Jam Stats P.1'!E12)+('Away Jam Stats P.2'!E12)</f>
        <v>2</v>
      </c>
      <c r="M12" s="337">
        <f t="shared" si="1"/>
        <v>2</v>
      </c>
      <c r="N12" s="222">
        <f ca="1">('Away Jam Stats P.1'!G12)+('Away Jam Stats P.2'!G12)</f>
        <v>0</v>
      </c>
      <c r="O12" s="379">
        <f ca="1">('Away Jam Stats P.1'!H12)+('Away Jam Stats P.2'!H12)</f>
        <v>0</v>
      </c>
      <c r="P12" s="340">
        <f t="shared" si="2"/>
        <v>0</v>
      </c>
      <c r="Q12" s="382">
        <f t="shared" si="3"/>
        <v>0</v>
      </c>
      <c r="R12" s="383">
        <f t="shared" si="4"/>
        <v>0.2857142857142857</v>
      </c>
      <c r="S12" s="383">
        <f ca="1">IF(C12=0,"NA",Q12+('Game Summary'!R14))</f>
        <v>-0.41991341991341996</v>
      </c>
      <c r="T12" s="383">
        <f ca="1">IF(D12=0,"NA",-R12+('Game Summary'!S14))</f>
        <v>2.774891774891775</v>
      </c>
      <c r="U12" s="384">
        <f t="shared" si="5"/>
        <v>-3.1948051948051948</v>
      </c>
      <c r="V12" s="385">
        <f ca="1">IF(C12=0,"NA",(SUM('Game Summary'!V14:W14)/(C12*2)))</f>
        <v>7.1428571428571425E-2</v>
      </c>
      <c r="W12" s="401">
        <f ca="1">IF(C12=0,"NA",('Game Summary'!V14/4)+('Game Summary'!W14)+V12)</f>
        <v>1.0714285714285714</v>
      </c>
      <c r="X12" s="402">
        <f t="shared" si="6"/>
        <v>-3.4090909090909092</v>
      </c>
    </row>
    <row r="13" spans="1:24" ht="15.75" customHeight="1">
      <c r="A13" s="289">
        <f ca="1">('Game Summary'!B15)</f>
        <v>69</v>
      </c>
      <c r="B13" s="228" t="str">
        <f ca="1">('Game Summary'!C15)</f>
        <v>QuarterBoy</v>
      </c>
      <c r="C13" s="222">
        <f ca="1">SUM('Game Summary'!F15:H15)</f>
        <v>25</v>
      </c>
      <c r="D13" s="379">
        <f ca="1">SUM('Game Summary'!G15:H15)</f>
        <v>25</v>
      </c>
      <c r="E13" s="222">
        <f ca="1">('Home Jam Stats P.1'!E31)+('Home Jam Stats P.2'!E31)</f>
        <v>0</v>
      </c>
      <c r="F13" s="378">
        <f ca="1">('Home Jam Stats P.1'!F31)+('Home Jam Stats P.2'!F31)</f>
        <v>2</v>
      </c>
      <c r="G13" s="378">
        <f ca="1">('Home Jam Stats P.1'!G31)+('Home Jam Stats P.2'!G31)</f>
        <v>0</v>
      </c>
      <c r="H13" s="378">
        <f ca="1">('Home Jam Stats P.1'!H31)+('Home Jam Stats P.2'!H31)</f>
        <v>7</v>
      </c>
      <c r="I13" s="379">
        <f ca="1">('Home Jam Stats P.1'!I31)+('Home Jam Stats P.2'!I31)</f>
        <v>0</v>
      </c>
      <c r="J13" s="337">
        <f t="shared" si="0"/>
        <v>9</v>
      </c>
      <c r="K13" s="222">
        <f ca="1">('Away Jam Stats P.1'!D13)+('Away Jam Stats P.2'!D13)</f>
        <v>4</v>
      </c>
      <c r="L13" s="379">
        <f ca="1">('Away Jam Stats P.1'!E13)+('Away Jam Stats P.2'!E13)</f>
        <v>4</v>
      </c>
      <c r="M13" s="337">
        <f t="shared" si="1"/>
        <v>8</v>
      </c>
      <c r="N13" s="222">
        <f ca="1">('Away Jam Stats P.1'!G13)+('Away Jam Stats P.2'!G13)</f>
        <v>1</v>
      </c>
      <c r="O13" s="379">
        <f ca="1">('Away Jam Stats P.1'!H13)+('Away Jam Stats P.2'!H13)</f>
        <v>0</v>
      </c>
      <c r="P13" s="340">
        <f t="shared" si="2"/>
        <v>1</v>
      </c>
      <c r="Q13" s="382">
        <f t="shared" si="3"/>
        <v>0.36</v>
      </c>
      <c r="R13" s="383">
        <f t="shared" si="4"/>
        <v>0.38</v>
      </c>
      <c r="S13" s="383">
        <f ca="1">IF(C13=0,"NA",Q13+('Game Summary'!R15))</f>
        <v>-0.21333333333333326</v>
      </c>
      <c r="T13" s="383">
        <f ca="1">IF(D13=0,"NA",-R13+('Game Summary'!S15))</f>
        <v>-2.606666666666666</v>
      </c>
      <c r="U13" s="384">
        <f t="shared" si="5"/>
        <v>2.3933333333333326</v>
      </c>
      <c r="V13" s="385">
        <f ca="1">IF(C13=0,"NA",(SUM('Game Summary'!V15:W15)/(C13*2)))</f>
        <v>0.2</v>
      </c>
      <c r="W13" s="401">
        <f ca="1">IF(C13=0,"NA",('Game Summary'!V15/4)+('Game Summary'!W15)+V13)</f>
        <v>4.2</v>
      </c>
      <c r="X13" s="402">
        <f t="shared" si="6"/>
        <v>1.5533333333333326</v>
      </c>
    </row>
    <row r="14" spans="1:24" ht="15.75" customHeight="1">
      <c r="A14" s="289">
        <f ca="1">('Game Summary'!B16)</f>
        <v>77</v>
      </c>
      <c r="B14" s="228" t="str">
        <f ca="1">('Game Summary'!C16)</f>
        <v>Lucy Morals</v>
      </c>
      <c r="C14" s="222">
        <f ca="1">SUM('Game Summary'!F16:H16)</f>
        <v>21</v>
      </c>
      <c r="D14" s="379">
        <f ca="1">SUM('Game Summary'!G16:H16)</f>
        <v>21</v>
      </c>
      <c r="E14" s="222">
        <f ca="1">('Home Jam Stats P.1'!E32)+('Home Jam Stats P.2'!E32)</f>
        <v>0</v>
      </c>
      <c r="F14" s="378">
        <f ca="1">('Home Jam Stats P.1'!F32)+('Home Jam Stats P.2'!F32)</f>
        <v>0</v>
      </c>
      <c r="G14" s="378">
        <f ca="1">('Home Jam Stats P.1'!G32)+('Home Jam Stats P.2'!G32)</f>
        <v>0</v>
      </c>
      <c r="H14" s="378">
        <f ca="1">('Home Jam Stats P.1'!H32)+('Home Jam Stats P.2'!H32)</f>
        <v>2</v>
      </c>
      <c r="I14" s="379">
        <f ca="1">('Home Jam Stats P.1'!I32)+('Home Jam Stats P.2'!I32)</f>
        <v>0</v>
      </c>
      <c r="J14" s="337">
        <f t="shared" si="0"/>
        <v>2</v>
      </c>
      <c r="K14" s="222">
        <f ca="1">('Away Jam Stats P.1'!D14)+('Away Jam Stats P.2'!D14)</f>
        <v>4</v>
      </c>
      <c r="L14" s="379">
        <f ca="1">('Away Jam Stats P.1'!E14)+('Away Jam Stats P.2'!E14)</f>
        <v>3</v>
      </c>
      <c r="M14" s="337">
        <f t="shared" si="1"/>
        <v>7</v>
      </c>
      <c r="N14" s="222">
        <f ca="1">('Away Jam Stats P.1'!G14)+('Away Jam Stats P.2'!G14)</f>
        <v>0</v>
      </c>
      <c r="O14" s="379">
        <f ca="1">('Away Jam Stats P.1'!H14)+('Away Jam Stats P.2'!H14)</f>
        <v>0</v>
      </c>
      <c r="P14" s="340">
        <f t="shared" si="2"/>
        <v>0</v>
      </c>
      <c r="Q14" s="382">
        <f t="shared" si="3"/>
        <v>9.5238095238095233E-2</v>
      </c>
      <c r="R14" s="383">
        <f t="shared" si="4"/>
        <v>0.33333333333333331</v>
      </c>
      <c r="S14" s="383">
        <f ca="1">IF(C14=0,"NA",Q14+('Game Summary'!R16))</f>
        <v>0.46867167919799491</v>
      </c>
      <c r="T14" s="383">
        <f ca="1">IF(D14=0,"NA",-R14+('Game Summary'!S16))</f>
        <v>-0.1303258145363409</v>
      </c>
      <c r="U14" s="384">
        <f t="shared" si="5"/>
        <v>0.59899749373433586</v>
      </c>
      <c r="V14" s="385">
        <f ca="1">IF(C14=0,"NA",(SUM('Game Summary'!V16:W16)/(C14*2)))</f>
        <v>0.11904761904761904</v>
      </c>
      <c r="W14" s="401">
        <f ca="1">IF(C14=0,"NA",('Game Summary'!V16/4)+('Game Summary'!W16)+V14)</f>
        <v>2.8690476190476191</v>
      </c>
      <c r="X14" s="402">
        <f t="shared" si="6"/>
        <v>2.5187969924812093E-2</v>
      </c>
    </row>
    <row r="15" spans="1:24" ht="15.75" customHeight="1">
      <c r="A15" s="289">
        <f ca="1">('Game Summary'!B17)</f>
        <v>0</v>
      </c>
      <c r="B15" s="228">
        <f ca="1">('Game Summary'!C17)</f>
        <v>0</v>
      </c>
      <c r="C15" s="222">
        <f ca="1">SUM('Game Summary'!F17:H17)</f>
        <v>0</v>
      </c>
      <c r="D15" s="379">
        <f ca="1">SUM('Game Summary'!G17:H17)</f>
        <v>0</v>
      </c>
      <c r="E15" s="222">
        <f ca="1">('Home Jam Stats P.1'!E33)+('Home Jam Stats P.2'!E33)</f>
        <v>0</v>
      </c>
      <c r="F15" s="378">
        <f ca="1">('Home Jam Stats P.1'!F33)+('Home Jam Stats P.2'!F33)</f>
        <v>0</v>
      </c>
      <c r="G15" s="378">
        <f ca="1">('Home Jam Stats P.1'!G33)+('Home Jam Stats P.2'!G33)</f>
        <v>0</v>
      </c>
      <c r="H15" s="378">
        <f ca="1">('Home Jam Stats P.1'!H33)+('Home Jam Stats P.2'!H33)</f>
        <v>0</v>
      </c>
      <c r="I15" s="379">
        <f ca="1">('Home Jam Stats P.1'!I33)+('Home Jam Stats P.2'!I33)</f>
        <v>0</v>
      </c>
      <c r="J15" s="337">
        <f t="shared" si="0"/>
        <v>0</v>
      </c>
      <c r="K15" s="222">
        <f ca="1">('Away Jam Stats P.1'!D15)+('Away Jam Stats P.2'!D15)</f>
        <v>0</v>
      </c>
      <c r="L15" s="379">
        <f ca="1">('Away Jam Stats P.1'!E15)+('Away Jam Stats P.2'!E15)</f>
        <v>0</v>
      </c>
      <c r="M15" s="337">
        <f t="shared" si="1"/>
        <v>0</v>
      </c>
      <c r="N15" s="222">
        <f ca="1">('Away Jam Stats P.1'!G15)+('Away Jam Stats P.2'!G15)</f>
        <v>0</v>
      </c>
      <c r="O15" s="379">
        <f ca="1">('Away Jam Stats P.1'!H15)+('Away Jam Stats P.2'!H15)</f>
        <v>0</v>
      </c>
      <c r="P15" s="340">
        <f t="shared" si="2"/>
        <v>0</v>
      </c>
      <c r="Q15" s="382" t="str">
        <f t="shared" si="3"/>
        <v>NA</v>
      </c>
      <c r="R15" s="383" t="str">
        <f t="shared" si="4"/>
        <v>NA</v>
      </c>
      <c r="S15" s="383" t="str">
        <f ca="1">IF(C15=0,"NA",Q15+('Game Summary'!R17))</f>
        <v>NA</v>
      </c>
      <c r="T15" s="383" t="str">
        <f ca="1">IF(D15=0,"NA",-R15+('Game Summary'!S17))</f>
        <v>NA</v>
      </c>
      <c r="U15" s="384" t="str">
        <f t="shared" si="5"/>
        <v>NA</v>
      </c>
      <c r="V15" s="385" t="str">
        <f ca="1">IF(C15=0,"NA",(SUM('Game Summary'!V17:W17)/(C15*2)))</f>
        <v>NA</v>
      </c>
      <c r="W15" s="401" t="str">
        <f ca="1">IF(C15=0,"NA",('Game Summary'!V17/4)+('Game Summary'!W17)+V15)</f>
        <v>NA</v>
      </c>
      <c r="X15" s="402" t="str">
        <f t="shared" si="6"/>
        <v>NA</v>
      </c>
    </row>
    <row r="16" spans="1:24" ht="15.75" customHeight="1" thickBot="1">
      <c r="A16" s="290">
        <f ca="1">('Game Summary'!B18)</f>
        <v>0</v>
      </c>
      <c r="B16" s="229">
        <f ca="1">('Game Summary'!C18)</f>
        <v>0</v>
      </c>
      <c r="C16" s="403">
        <f ca="1">SUM('Game Summary'!F18:H18)</f>
        <v>0</v>
      </c>
      <c r="D16" s="404">
        <f ca="1">SUM('Game Summary'!G18:H18)</f>
        <v>0</v>
      </c>
      <c r="E16" s="223">
        <f ca="1">('Home Jam Stats P.1'!E34)+('Home Jam Stats P.2'!E34)</f>
        <v>0</v>
      </c>
      <c r="F16" s="389">
        <f ca="1">('Home Jam Stats P.1'!F34)+('Home Jam Stats P.2'!F34)</f>
        <v>0</v>
      </c>
      <c r="G16" s="389">
        <f ca="1">('Home Jam Stats P.1'!G34)+('Home Jam Stats P.2'!G34)</f>
        <v>0</v>
      </c>
      <c r="H16" s="389">
        <f ca="1">('Home Jam Stats P.1'!H34)+('Home Jam Stats P.2'!H34)</f>
        <v>0</v>
      </c>
      <c r="I16" s="390">
        <f ca="1">('Home Jam Stats P.1'!I34)+('Home Jam Stats P.2'!I34)</f>
        <v>0</v>
      </c>
      <c r="J16" s="342">
        <f t="shared" si="0"/>
        <v>0</v>
      </c>
      <c r="K16" s="223">
        <f ca="1">('Away Jam Stats P.1'!D16)+('Away Jam Stats P.2'!D16)</f>
        <v>0</v>
      </c>
      <c r="L16" s="390">
        <f ca="1">('Away Jam Stats P.1'!E16)+('Away Jam Stats P.2'!E16)</f>
        <v>0</v>
      </c>
      <c r="M16" s="342">
        <f t="shared" si="1"/>
        <v>0</v>
      </c>
      <c r="N16" s="223">
        <f ca="1">('Away Jam Stats P.1'!G16)+('Away Jam Stats P.2'!G16)</f>
        <v>0</v>
      </c>
      <c r="O16" s="390">
        <f ca="1">('Away Jam Stats P.1'!H16)+('Away Jam Stats P.2'!H16)</f>
        <v>0</v>
      </c>
      <c r="P16" s="345">
        <f t="shared" si="2"/>
        <v>0</v>
      </c>
      <c r="Q16" s="405" t="str">
        <f t="shared" si="3"/>
        <v>NA</v>
      </c>
      <c r="R16" s="406" t="str">
        <f t="shared" si="4"/>
        <v>NA</v>
      </c>
      <c r="S16" s="394" t="str">
        <f ca="1">IF(C16=0,"NA",Q16+('Game Summary'!R18))</f>
        <v>NA</v>
      </c>
      <c r="T16" s="406" t="str">
        <f ca="1">IF(D16=0,"NA",-R16+('Game Summary'!S18))</f>
        <v>NA</v>
      </c>
      <c r="U16" s="407" t="str">
        <f t="shared" si="5"/>
        <v>NA</v>
      </c>
      <c r="V16" s="408" t="str">
        <f ca="1">IF(C16=0,"NA",(SUM('Game Summary'!V18:W18)/(C16*2)))</f>
        <v>NA</v>
      </c>
      <c r="W16" s="409" t="str">
        <f ca="1">IF(C16=0,"NA",('Game Summary'!V18/4)+('Game Summary'!W18)+V16)</f>
        <v>NA</v>
      </c>
      <c r="X16" s="410" t="str">
        <f t="shared" si="6"/>
        <v>NA</v>
      </c>
    </row>
    <row r="17" spans="1:24" ht="15.75" customHeight="1" thickBot="1">
      <c r="A17" s="638" t="s">
        <v>75</v>
      </c>
      <c r="B17" s="638"/>
      <c r="C17" s="312">
        <f>SUM(C3:C16)</f>
        <v>200</v>
      </c>
      <c r="D17" s="312">
        <f t="shared" ref="D17:P17" si="7">SUM(D3:D16)</f>
        <v>160</v>
      </c>
      <c r="E17" s="312">
        <f t="shared" si="7"/>
        <v>6</v>
      </c>
      <c r="F17" s="312">
        <f t="shared" si="7"/>
        <v>5</v>
      </c>
      <c r="G17" s="312">
        <f t="shared" si="7"/>
        <v>0</v>
      </c>
      <c r="H17" s="312">
        <f t="shared" si="7"/>
        <v>16</v>
      </c>
      <c r="I17" s="312">
        <f t="shared" si="7"/>
        <v>0</v>
      </c>
      <c r="J17" s="312">
        <f t="shared" si="7"/>
        <v>27</v>
      </c>
      <c r="K17" s="312">
        <f t="shared" si="7"/>
        <v>27</v>
      </c>
      <c r="L17" s="312">
        <f t="shared" si="7"/>
        <v>24</v>
      </c>
      <c r="M17" s="312">
        <f t="shared" si="7"/>
        <v>51</v>
      </c>
      <c r="N17" s="312">
        <f t="shared" si="7"/>
        <v>1</v>
      </c>
      <c r="O17" s="312">
        <f t="shared" si="7"/>
        <v>1</v>
      </c>
      <c r="P17" s="312">
        <f t="shared" si="7"/>
        <v>2</v>
      </c>
      <c r="Q17" s="321">
        <f>AVERAGE(Q3:Q16)</f>
        <v>0.15310999185999186</v>
      </c>
      <c r="R17" s="321">
        <f t="shared" ref="R17:X17" si="8">AVERAGE(R3:R16)</f>
        <v>0.31321047008547009</v>
      </c>
      <c r="S17" s="321">
        <f t="shared" si="8"/>
        <v>0.16926136077027412</v>
      </c>
      <c r="T17" s="321">
        <f t="shared" si="8"/>
        <v>-1.0195498738067357</v>
      </c>
      <c r="U17" s="321">
        <f t="shared" si="8"/>
        <v>1.1888112345770097</v>
      </c>
      <c r="V17" s="321">
        <f t="shared" si="8"/>
        <v>0.20023263773263777</v>
      </c>
      <c r="W17" s="321">
        <f t="shared" si="8"/>
        <v>2.9085659710659715</v>
      </c>
      <c r="X17" s="321">
        <f t="shared" si="8"/>
        <v>0.60709804036381554</v>
      </c>
    </row>
    <row r="18" spans="1:24" ht="15.75" customHeight="1"/>
    <row r="19" spans="1:24" ht="15.75" customHeight="1"/>
    <row r="20" spans="1:24" ht="15.75" customHeight="1"/>
    <row r="21" spans="1:24" ht="15.75" customHeight="1"/>
    <row r="22" spans="1:24" ht="15.75" customHeight="1" thickBot="1"/>
    <row r="23" spans="1:24" ht="13" thickBot="1">
      <c r="C23" s="636" t="s">
        <v>64</v>
      </c>
      <c r="D23" s="637"/>
      <c r="E23" s="636" t="s">
        <v>57</v>
      </c>
      <c r="F23" s="639"/>
      <c r="G23" s="639"/>
      <c r="H23" s="639"/>
      <c r="I23" s="639"/>
      <c r="J23" s="637"/>
      <c r="K23" s="636" t="s">
        <v>58</v>
      </c>
      <c r="L23" s="639"/>
      <c r="M23" s="637"/>
      <c r="N23" s="636" t="s">
        <v>59</v>
      </c>
      <c r="O23" s="639"/>
      <c r="P23" s="637"/>
      <c r="Q23" s="640" t="s">
        <v>60</v>
      </c>
      <c r="R23" s="641"/>
      <c r="S23" s="641"/>
      <c r="T23" s="641"/>
      <c r="U23" s="642"/>
      <c r="V23" s="636" t="s">
        <v>123</v>
      </c>
      <c r="W23" s="637"/>
      <c r="X23" s="220"/>
    </row>
    <row r="24" spans="1:24" ht="57.75" customHeight="1" thickBot="1">
      <c r="A24" s="365" t="s">
        <v>215</v>
      </c>
      <c r="B24" s="231" t="str">
        <f ca="1">('Game Summary'!A24)</f>
        <v>DDG - All Stars</v>
      </c>
      <c r="C24" s="232" t="s">
        <v>63</v>
      </c>
      <c r="D24" s="233" t="s">
        <v>65</v>
      </c>
      <c r="E24" s="224" t="s">
        <v>218</v>
      </c>
      <c r="F24" s="218" t="s">
        <v>50</v>
      </c>
      <c r="G24" s="218" t="s">
        <v>220</v>
      </c>
      <c r="H24" s="218" t="s">
        <v>221</v>
      </c>
      <c r="I24" s="218" t="s">
        <v>52</v>
      </c>
      <c r="J24" s="219" t="s">
        <v>117</v>
      </c>
      <c r="K24" s="224" t="s">
        <v>226</v>
      </c>
      <c r="L24" s="218" t="s">
        <v>227</v>
      </c>
      <c r="M24" s="225" t="s">
        <v>117</v>
      </c>
      <c r="N24" s="217" t="s">
        <v>55</v>
      </c>
      <c r="O24" s="218" t="s">
        <v>56</v>
      </c>
      <c r="P24" s="225" t="s">
        <v>117</v>
      </c>
      <c r="Q24" s="217" t="s">
        <v>61</v>
      </c>
      <c r="R24" s="218" t="s">
        <v>62</v>
      </c>
      <c r="S24" s="218" t="s">
        <v>225</v>
      </c>
      <c r="T24" s="218" t="s">
        <v>233</v>
      </c>
      <c r="U24" s="219" t="s">
        <v>69</v>
      </c>
      <c r="V24" s="224" t="s">
        <v>67</v>
      </c>
      <c r="W24" s="219" t="s">
        <v>53</v>
      </c>
      <c r="X24" s="226" t="s">
        <v>54</v>
      </c>
    </row>
    <row r="25" spans="1:24" ht="15.75" customHeight="1">
      <c r="A25" s="288">
        <f ca="1">('Game Summary'!B25)</f>
        <v>0</v>
      </c>
      <c r="B25" s="227" t="str">
        <f ca="1">('Game Summary'!C25)</f>
        <v>Vicious Vixen</v>
      </c>
      <c r="C25" s="222">
        <f ca="1">SUM('Game Summary'!F25:H25)</f>
        <v>20</v>
      </c>
      <c r="D25" s="366">
        <f ca="1">SUM('Game Summary'!G25:H25)</f>
        <v>20</v>
      </c>
      <c r="E25" s="221">
        <f ca="1">('Away Jam Stats P.1'!E21)+('Away Jam Stats P.2'!E21)</f>
        <v>1</v>
      </c>
      <c r="F25" s="367">
        <f ca="1">('Away Jam Stats P.1'!F21)+('Away Jam Stats P.2'!F21)</f>
        <v>0</v>
      </c>
      <c r="G25" s="367">
        <f ca="1">('Away Jam Stats P.1'!G21)+('Away Jam Stats P.2'!G21)</f>
        <v>0</v>
      </c>
      <c r="H25" s="367">
        <f ca="1">('Away Jam Stats P.1'!H21)+('Away Jam Stats P.2'!H21)</f>
        <v>2</v>
      </c>
      <c r="I25" s="368">
        <f ca="1">('Away Jam Stats P.1'!I21)+('Away Jam Stats P.2'!I21)</f>
        <v>1</v>
      </c>
      <c r="J25" s="369">
        <f>SUM(E25:H25)+(I25*1.5)</f>
        <v>4.5</v>
      </c>
      <c r="K25" s="221">
        <f ca="1">('Home Jam Stats P.1'!D3)+('Home Jam Stats P.2'!D3)</f>
        <v>2</v>
      </c>
      <c r="L25" s="368">
        <f ca="1">('Home Jam Stats P.1'!E3)+('Home Jam Stats P.2'!E3)</f>
        <v>4</v>
      </c>
      <c r="M25" s="370">
        <f ca="1">SUM(K25:L25)</f>
        <v>6</v>
      </c>
      <c r="N25" s="221">
        <f ca="1">('Home Jam Stats P.1'!G3)+('Home Jam Stats P.2'!G3)</f>
        <v>0</v>
      </c>
      <c r="O25" s="368">
        <f ca="1">('Home Jam Stats P.1'!H3)+('Home Jam Stats P.2'!H3)</f>
        <v>0</v>
      </c>
      <c r="P25" s="370">
        <f>SUM(N25:O25)</f>
        <v>0</v>
      </c>
      <c r="Q25" s="371">
        <f>IF(D25=0,"NA",J25/D25)</f>
        <v>0.22500000000000001</v>
      </c>
      <c r="R25" s="372">
        <f>IF(C25=0,"NA",(M25+(P25*1.5))/D25)</f>
        <v>0.3</v>
      </c>
      <c r="S25" s="372">
        <f ca="1">IF(D25=0,"NA",Q25+('Game Summary'!R25))</f>
        <v>-0.42499999999999949</v>
      </c>
      <c r="T25" s="372">
        <f ca="1">IF(D25=0,"NA",-R25+('Game Summary'!S25))</f>
        <v>-0.64999999999999991</v>
      </c>
      <c r="U25" s="373">
        <f ca="1">IF(C25=0,"NA",S25-T25)</f>
        <v>0.22500000000000042</v>
      </c>
      <c r="V25" s="374">
        <f ca="1">IF(C25=0,"NA",(SUM('Game Summary'!V25:W25)/(C25*2)))</f>
        <v>0.2</v>
      </c>
      <c r="W25" s="375">
        <f ca="1">IF(C25=0,"NA",('Game Summary'!V25/4)+('Game Summary'!W25)+V25)</f>
        <v>2.95</v>
      </c>
      <c r="X25" s="376">
        <f>IF(C25=0,"NA",U25-(W25/5))</f>
        <v>-0.36499999999999966</v>
      </c>
    </row>
    <row r="26" spans="1:24" ht="15.75" customHeight="1">
      <c r="A26" s="428">
        <f ca="1">('Game Summary'!B26)</f>
        <v>2.8</v>
      </c>
      <c r="B26" s="228" t="str">
        <f ca="1">('Game Summary'!C26)</f>
        <v>Racer McChaseHer</v>
      </c>
      <c r="C26" s="222">
        <f ca="1">SUM('Game Summary'!F26:H26)</f>
        <v>18</v>
      </c>
      <c r="D26" s="377">
        <f ca="1">SUM('Game Summary'!G26:H26)</f>
        <v>16</v>
      </c>
      <c r="E26" s="222">
        <f ca="1">('Away Jam Stats P.1'!E22)+('Away Jam Stats P.2'!E22)</f>
        <v>0</v>
      </c>
      <c r="F26" s="378">
        <f ca="1">('Away Jam Stats P.1'!F22)+('Away Jam Stats P.2'!F22)</f>
        <v>1</v>
      </c>
      <c r="G26" s="378">
        <f ca="1">('Away Jam Stats P.1'!G22)+('Away Jam Stats P.2'!G22)</f>
        <v>0</v>
      </c>
      <c r="H26" s="378">
        <f ca="1">('Away Jam Stats P.1'!H22)+('Away Jam Stats P.2'!H22)</f>
        <v>3</v>
      </c>
      <c r="I26" s="379">
        <f ca="1">('Away Jam Stats P.1'!I22)+('Away Jam Stats P.2'!I22)</f>
        <v>0</v>
      </c>
      <c r="J26" s="380">
        <f t="shared" ref="J26:J38" si="9">SUM(E26:H26)+(I26*1.5)</f>
        <v>4</v>
      </c>
      <c r="K26" s="222">
        <f ca="1">('Home Jam Stats P.1'!D4)+('Home Jam Stats P.2'!D4)</f>
        <v>2</v>
      </c>
      <c r="L26" s="379">
        <f ca="1">('Home Jam Stats P.1'!E4)+('Home Jam Stats P.2'!E4)</f>
        <v>7</v>
      </c>
      <c r="M26" s="381">
        <f t="shared" ref="M26:M38" si="10">SUM(K26:L26)</f>
        <v>9</v>
      </c>
      <c r="N26" s="222">
        <f ca="1">('Home Jam Stats P.1'!G4)+('Home Jam Stats P.2'!G4)</f>
        <v>3</v>
      </c>
      <c r="O26" s="379">
        <f ca="1">('Home Jam Stats P.1'!H4)+('Home Jam Stats P.2'!H4)</f>
        <v>0</v>
      </c>
      <c r="P26" s="381">
        <f t="shared" ref="P26:P38" si="11">SUM(N26:O26)</f>
        <v>3</v>
      </c>
      <c r="Q26" s="382">
        <f t="shared" ref="Q26:Q38" si="12">IF(D26=0,"NA",J26/D26)</f>
        <v>0.25</v>
      </c>
      <c r="R26" s="383">
        <f t="shared" ref="R26:R38" si="13">IF(C26=0,"NA",(M26+(P26*1.5))/D26)</f>
        <v>0.84375</v>
      </c>
      <c r="S26" s="383">
        <f ca="1">IF(D26=0,"NA",Q26+('Game Summary'!R26))</f>
        <v>-0.5</v>
      </c>
      <c r="T26" s="383">
        <f ca="1">IF(D26=0,"NA",-R26+('Game Summary'!S26))</f>
        <v>-1.1732954545454546</v>
      </c>
      <c r="U26" s="384">
        <f t="shared" ref="U26:U38" si="14">IF(C26=0,"NA",S26-T26)</f>
        <v>0.67329545454545459</v>
      </c>
      <c r="V26" s="385">
        <f ca="1">IF(C26=0,"NA",(SUM('Game Summary'!V26:W26)/(C26*2)))</f>
        <v>0.1388888888888889</v>
      </c>
      <c r="W26" s="386">
        <f ca="1">IF(C26=0,"NA",('Game Summary'!V26/4)+('Game Summary'!W26)+V26)</f>
        <v>1.3888888888888888</v>
      </c>
      <c r="X26" s="387">
        <f t="shared" ref="X26:X38" si="15">IF(C26=0,"NA",U26-(W26/5))</f>
        <v>0.3955176767676768</v>
      </c>
    </row>
    <row r="27" spans="1:24" ht="15.75" customHeight="1">
      <c r="A27" s="289" t="str">
        <f ca="1">('Game Summary'!B27)</f>
        <v>3cc</v>
      </c>
      <c r="B27" s="228" t="str">
        <f ca="1">('Game Summary'!C27)</f>
        <v>Roxanna Hardplace</v>
      </c>
      <c r="C27" s="222">
        <f ca="1">SUM('Game Summary'!F27:H27)</f>
        <v>5</v>
      </c>
      <c r="D27" s="377">
        <f ca="1">SUM('Game Summary'!G27:H27)</f>
        <v>5</v>
      </c>
      <c r="E27" s="222">
        <f ca="1">('Away Jam Stats P.1'!E23)+('Away Jam Stats P.2'!E23)</f>
        <v>2</v>
      </c>
      <c r="F27" s="378">
        <f ca="1">('Away Jam Stats P.1'!F23)+('Away Jam Stats P.2'!F23)</f>
        <v>2</v>
      </c>
      <c r="G27" s="378">
        <f ca="1">('Away Jam Stats P.1'!G23)+('Away Jam Stats P.2'!G23)</f>
        <v>0</v>
      </c>
      <c r="H27" s="378">
        <f ca="1">('Away Jam Stats P.1'!H23)+('Away Jam Stats P.2'!H23)</f>
        <v>0</v>
      </c>
      <c r="I27" s="379">
        <f ca="1">('Away Jam Stats P.1'!I23)+('Away Jam Stats P.2'!I23)</f>
        <v>1</v>
      </c>
      <c r="J27" s="380">
        <f t="shared" si="9"/>
        <v>5.5</v>
      </c>
      <c r="K27" s="222">
        <f ca="1">('Home Jam Stats P.1'!D5)+('Home Jam Stats P.2'!D5)</f>
        <v>0</v>
      </c>
      <c r="L27" s="379">
        <f ca="1">('Home Jam Stats P.1'!E5)+('Home Jam Stats P.2'!E5)</f>
        <v>2</v>
      </c>
      <c r="M27" s="381">
        <f t="shared" si="10"/>
        <v>2</v>
      </c>
      <c r="N27" s="222">
        <f ca="1">('Home Jam Stats P.1'!G5)+('Home Jam Stats P.2'!G5)</f>
        <v>1</v>
      </c>
      <c r="O27" s="379">
        <f ca="1">('Home Jam Stats P.1'!H5)+('Home Jam Stats P.2'!H5)</f>
        <v>0</v>
      </c>
      <c r="P27" s="381">
        <f t="shared" si="11"/>
        <v>1</v>
      </c>
      <c r="Q27" s="382">
        <f t="shared" si="12"/>
        <v>1.1000000000000001</v>
      </c>
      <c r="R27" s="383">
        <f t="shared" si="13"/>
        <v>0.7</v>
      </c>
      <c r="S27" s="383">
        <f ca="1">IF(D27=0,"NA",Q27+('Game Summary'!R27))</f>
        <v>1.6999999999999997</v>
      </c>
      <c r="T27" s="383">
        <f ca="1">IF(D27=0,"NA",-R27+('Game Summary'!S27))</f>
        <v>-1.1285714285714286</v>
      </c>
      <c r="U27" s="384">
        <f t="shared" si="14"/>
        <v>2.8285714285714283</v>
      </c>
      <c r="V27" s="385">
        <f ca="1">IF(C27=0,"NA",(SUM('Game Summary'!V27:W27)/(C27*2)))</f>
        <v>0.1</v>
      </c>
      <c r="W27" s="386">
        <f ca="1">IF(C27=0,"NA",('Game Summary'!V27/4)+('Game Summary'!W27)+V27)</f>
        <v>0.35</v>
      </c>
      <c r="X27" s="387">
        <f t="shared" si="15"/>
        <v>2.7585714285714285</v>
      </c>
    </row>
    <row r="28" spans="1:24" ht="15.75" customHeight="1">
      <c r="A28" s="289">
        <f ca="1">('Game Summary'!B28)</f>
        <v>5</v>
      </c>
      <c r="B28" s="228" t="str">
        <f ca="1">('Game Summary'!C28)</f>
        <v>Sista Slitch'ya</v>
      </c>
      <c r="C28" s="222">
        <f ca="1">SUM('Game Summary'!F28:H28)</f>
        <v>8</v>
      </c>
      <c r="D28" s="377">
        <f ca="1">SUM('Game Summary'!G28:H28)</f>
        <v>0</v>
      </c>
      <c r="E28" s="222">
        <f ca="1">('Away Jam Stats P.1'!E24)+('Away Jam Stats P.2'!E24)</f>
        <v>0</v>
      </c>
      <c r="F28" s="378">
        <f ca="1">('Away Jam Stats P.1'!F24)+('Away Jam Stats P.2'!F24)</f>
        <v>0</v>
      </c>
      <c r="G28" s="378">
        <f ca="1">('Away Jam Stats P.1'!G24)+('Away Jam Stats P.2'!G24)</f>
        <v>0</v>
      </c>
      <c r="H28" s="378">
        <f ca="1">('Away Jam Stats P.1'!H24)+('Away Jam Stats P.2'!H24)</f>
        <v>0</v>
      </c>
      <c r="I28" s="379">
        <f ca="1">('Away Jam Stats P.1'!I24)+('Away Jam Stats P.2'!I24)</f>
        <v>0</v>
      </c>
      <c r="J28" s="380">
        <f t="shared" si="9"/>
        <v>0</v>
      </c>
      <c r="K28" s="222">
        <f ca="1">('Home Jam Stats P.1'!D6)+('Home Jam Stats P.2'!D6)</f>
        <v>0</v>
      </c>
      <c r="L28" s="379">
        <f ca="1">('Home Jam Stats P.1'!E6)+('Home Jam Stats P.2'!E6)</f>
        <v>0</v>
      </c>
      <c r="M28" s="381">
        <f t="shared" si="10"/>
        <v>0</v>
      </c>
      <c r="N28" s="222">
        <f ca="1">('Home Jam Stats P.1'!G6)+('Home Jam Stats P.2'!G6)</f>
        <v>0</v>
      </c>
      <c r="O28" s="379">
        <f ca="1">('Home Jam Stats P.1'!H6)+('Home Jam Stats P.2'!H6)</f>
        <v>0</v>
      </c>
      <c r="P28" s="381">
        <f t="shared" si="11"/>
        <v>0</v>
      </c>
      <c r="Q28" s="382" t="str">
        <f t="shared" si="12"/>
        <v>NA</v>
      </c>
      <c r="R28" s="383" t="e">
        <f t="shared" si="13"/>
        <v>#DIV/0!</v>
      </c>
      <c r="S28" s="383" t="str">
        <f ca="1">IF(D28=0,"NA",Q28+('Game Summary'!R28))</f>
        <v>NA</v>
      </c>
      <c r="T28" s="383" t="str">
        <f ca="1">IF(D28=0,"NA",-R28+('Game Summary'!S28))</f>
        <v>NA</v>
      </c>
      <c r="U28" s="384" t="e">
        <f t="shared" si="14"/>
        <v>#VALUE!</v>
      </c>
      <c r="V28" s="385">
        <f ca="1">IF(C28=0,"NA",(SUM('Game Summary'!V28:W28)/(C28*2)))</f>
        <v>0.125</v>
      </c>
      <c r="W28" s="386">
        <f ca="1">IF(C28=0,"NA",('Game Summary'!V28/4)+('Game Summary'!W28)+V28)</f>
        <v>0.625</v>
      </c>
      <c r="X28" s="387" t="e">
        <f t="shared" si="15"/>
        <v>#VALUE!</v>
      </c>
    </row>
    <row r="29" spans="1:24" ht="15.75" customHeight="1">
      <c r="A29" s="289">
        <f ca="1">('Game Summary'!B29)</f>
        <v>6</v>
      </c>
      <c r="B29" s="228" t="str">
        <f ca="1">('Game Summary'!C29)</f>
        <v>Elle McFearsome</v>
      </c>
      <c r="C29" s="222">
        <f ca="1">SUM('Game Summary'!F29:H29)</f>
        <v>20</v>
      </c>
      <c r="D29" s="377">
        <f ca="1">SUM('Game Summary'!G29:H29)</f>
        <v>19</v>
      </c>
      <c r="E29" s="222">
        <f ca="1">('Away Jam Stats P.1'!E25)+('Away Jam Stats P.2'!E25)</f>
        <v>3</v>
      </c>
      <c r="F29" s="378">
        <f ca="1">('Away Jam Stats P.1'!F25)+('Away Jam Stats P.2'!F25)</f>
        <v>0</v>
      </c>
      <c r="G29" s="378">
        <f ca="1">('Away Jam Stats P.1'!G25)+('Away Jam Stats P.2'!G25)</f>
        <v>0</v>
      </c>
      <c r="H29" s="378">
        <f ca="1">('Away Jam Stats P.1'!H25)+('Away Jam Stats P.2'!H25)</f>
        <v>0</v>
      </c>
      <c r="I29" s="379">
        <f ca="1">('Away Jam Stats P.1'!I25)+('Away Jam Stats P.2'!I25)</f>
        <v>0</v>
      </c>
      <c r="J29" s="380">
        <f t="shared" si="9"/>
        <v>3</v>
      </c>
      <c r="K29" s="222">
        <f ca="1">('Home Jam Stats P.1'!D7)+('Home Jam Stats P.2'!D7)</f>
        <v>4</v>
      </c>
      <c r="L29" s="379">
        <f ca="1">('Home Jam Stats P.1'!E7)+('Home Jam Stats P.2'!E7)</f>
        <v>2</v>
      </c>
      <c r="M29" s="381">
        <f t="shared" si="10"/>
        <v>6</v>
      </c>
      <c r="N29" s="222">
        <f ca="1">('Home Jam Stats P.1'!G7)+('Home Jam Stats P.2'!G7)</f>
        <v>1</v>
      </c>
      <c r="O29" s="379">
        <f ca="1">('Home Jam Stats P.1'!H7)+('Home Jam Stats P.2'!H7)</f>
        <v>0</v>
      </c>
      <c r="P29" s="381">
        <f t="shared" si="11"/>
        <v>1</v>
      </c>
      <c r="Q29" s="382">
        <f t="shared" si="12"/>
        <v>0.15789473684210525</v>
      </c>
      <c r="R29" s="383">
        <f t="shared" si="13"/>
        <v>0.39473684210526316</v>
      </c>
      <c r="S29" s="383">
        <f ca="1">IF(D29=0,"NA",Q29+('Game Summary'!R29))</f>
        <v>-0.78684210526315734</v>
      </c>
      <c r="T29" s="383">
        <f ca="1">IF(D29=0,"NA",-R29+('Game Summary'!S29))</f>
        <v>-0.40526315789473688</v>
      </c>
      <c r="U29" s="384">
        <f t="shared" si="14"/>
        <v>-0.38157894736842046</v>
      </c>
      <c r="V29" s="385">
        <f ca="1">IF(C29=0,"NA",(SUM('Game Summary'!V29:W29)/(C29*2)))</f>
        <v>0.25</v>
      </c>
      <c r="W29" s="386">
        <f ca="1">IF(C29=0,"NA",('Game Summary'!V29/4)+('Game Summary'!W29)+V29)</f>
        <v>4.25</v>
      </c>
      <c r="X29" s="387">
        <f t="shared" si="15"/>
        <v>-1.2315789473684204</v>
      </c>
    </row>
    <row r="30" spans="1:24" ht="15.75" customHeight="1">
      <c r="A30" s="289" t="str">
        <f ca="1">('Game Summary'!B30)</f>
        <v>24/7</v>
      </c>
      <c r="B30" s="228" t="str">
        <f ca="1">('Game Summary'!C30)</f>
        <v>boo d. livers</v>
      </c>
      <c r="C30" s="222">
        <f ca="1">SUM('Game Summary'!F30:H30)</f>
        <v>11</v>
      </c>
      <c r="D30" s="377">
        <f ca="1">SUM('Game Summary'!G30:H30)</f>
        <v>0</v>
      </c>
      <c r="E30" s="222">
        <f ca="1">('Away Jam Stats P.1'!E26)+('Away Jam Stats P.2'!E26)</f>
        <v>0</v>
      </c>
      <c r="F30" s="378">
        <f ca="1">('Away Jam Stats P.1'!F26)+('Away Jam Stats P.2'!F26)</f>
        <v>0</v>
      </c>
      <c r="G30" s="378">
        <f ca="1">('Away Jam Stats P.1'!G26)+('Away Jam Stats P.2'!G26)</f>
        <v>0</v>
      </c>
      <c r="H30" s="378">
        <f ca="1">('Away Jam Stats P.1'!H26)+('Away Jam Stats P.2'!H26)</f>
        <v>0</v>
      </c>
      <c r="I30" s="379">
        <f ca="1">('Away Jam Stats P.1'!I26)+('Away Jam Stats P.2'!I26)</f>
        <v>0</v>
      </c>
      <c r="J30" s="380">
        <f t="shared" si="9"/>
        <v>0</v>
      </c>
      <c r="K30" s="222">
        <f ca="1">('Home Jam Stats P.1'!D8)+('Home Jam Stats P.2'!D8)</f>
        <v>0</v>
      </c>
      <c r="L30" s="379">
        <f ca="1">('Home Jam Stats P.1'!E8)+('Home Jam Stats P.2'!E8)</f>
        <v>1</v>
      </c>
      <c r="M30" s="381">
        <f t="shared" si="10"/>
        <v>1</v>
      </c>
      <c r="N30" s="222">
        <f ca="1">('Home Jam Stats P.1'!G8)+('Home Jam Stats P.2'!G8)</f>
        <v>0</v>
      </c>
      <c r="O30" s="379">
        <f ca="1">('Home Jam Stats P.1'!H8)+('Home Jam Stats P.2'!H8)</f>
        <v>0</v>
      </c>
      <c r="P30" s="381">
        <f t="shared" si="11"/>
        <v>0</v>
      </c>
      <c r="Q30" s="382" t="str">
        <f t="shared" si="12"/>
        <v>NA</v>
      </c>
      <c r="R30" s="383" t="e">
        <f t="shared" si="13"/>
        <v>#DIV/0!</v>
      </c>
      <c r="S30" s="383" t="str">
        <f ca="1">IF(D30=0,"NA",Q30+('Game Summary'!R30))</f>
        <v>NA</v>
      </c>
      <c r="T30" s="383" t="str">
        <f ca="1">IF(D30=0,"NA",-R30+('Game Summary'!S30))</f>
        <v>NA</v>
      </c>
      <c r="U30" s="384" t="e">
        <f t="shared" si="14"/>
        <v>#VALUE!</v>
      </c>
      <c r="V30" s="385">
        <f ca="1">IF(C30=0,"NA",(SUM('Game Summary'!V30:W30)/(C30*2)))</f>
        <v>0.22727272727272727</v>
      </c>
      <c r="W30" s="386">
        <f ca="1">IF(C30=0,"NA",('Game Summary'!V30/4)+('Game Summary'!W30)+V30)</f>
        <v>1.4772727272727273</v>
      </c>
      <c r="X30" s="387" t="e">
        <f t="shared" si="15"/>
        <v>#VALUE!</v>
      </c>
    </row>
    <row r="31" spans="1:24" ht="15.75" customHeight="1">
      <c r="A31" s="289" t="str">
        <f ca="1">('Game Summary'!B31)</f>
        <v>33 1/3</v>
      </c>
      <c r="B31" s="228" t="str">
        <f ca="1">('Game Summary'!C31)</f>
        <v>Cookie Rumble</v>
      </c>
      <c r="C31" s="222">
        <f ca="1">SUM('Game Summary'!F31:H31)</f>
        <v>24</v>
      </c>
      <c r="D31" s="377">
        <f ca="1">SUM('Game Summary'!G31:H31)</f>
        <v>24</v>
      </c>
      <c r="E31" s="222">
        <f ca="1">('Away Jam Stats P.1'!E27)+('Away Jam Stats P.2'!E27)</f>
        <v>0</v>
      </c>
      <c r="F31" s="378">
        <f ca="1">('Away Jam Stats P.1'!F27)+('Away Jam Stats P.2'!F27)</f>
        <v>0</v>
      </c>
      <c r="G31" s="378">
        <f ca="1">('Away Jam Stats P.1'!G27)+('Away Jam Stats P.2'!G27)</f>
        <v>0</v>
      </c>
      <c r="H31" s="378">
        <f ca="1">('Away Jam Stats P.1'!H27)+('Away Jam Stats P.2'!H27)</f>
        <v>2</v>
      </c>
      <c r="I31" s="379">
        <f ca="1">('Away Jam Stats P.1'!I27)+('Away Jam Stats P.2'!I27)</f>
        <v>0</v>
      </c>
      <c r="J31" s="380">
        <f t="shared" si="9"/>
        <v>2</v>
      </c>
      <c r="K31" s="222">
        <f ca="1">('Home Jam Stats P.1'!D9)+('Home Jam Stats P.2'!D9)</f>
        <v>11</v>
      </c>
      <c r="L31" s="379">
        <f ca="1">('Home Jam Stats P.1'!E9)+('Home Jam Stats P.2'!E9)</f>
        <v>8</v>
      </c>
      <c r="M31" s="381">
        <f t="shared" si="10"/>
        <v>19</v>
      </c>
      <c r="N31" s="222">
        <f ca="1">('Home Jam Stats P.1'!G9)+('Home Jam Stats P.2'!G9)</f>
        <v>1</v>
      </c>
      <c r="O31" s="379">
        <f ca="1">('Home Jam Stats P.1'!H9)+('Home Jam Stats P.2'!H9)</f>
        <v>0</v>
      </c>
      <c r="P31" s="381">
        <f t="shared" si="11"/>
        <v>1</v>
      </c>
      <c r="Q31" s="382">
        <f t="shared" si="12"/>
        <v>8.3333333333333329E-2</v>
      </c>
      <c r="R31" s="383">
        <f t="shared" si="13"/>
        <v>0.85416666666666663</v>
      </c>
      <c r="S31" s="383">
        <f ca="1">IF(D31=0,"NA",Q31+('Game Summary'!R31))</f>
        <v>0.35416666666666635</v>
      </c>
      <c r="T31" s="383">
        <f ca="1">IF(D31=0,"NA",-R31+('Game Summary'!S31))</f>
        <v>-1.2291666666666665</v>
      </c>
      <c r="U31" s="384">
        <f t="shared" si="14"/>
        <v>1.5833333333333328</v>
      </c>
      <c r="V31" s="385">
        <f ca="1">IF(C31=0,"NA",(SUM('Game Summary'!V31:W31)/(C31*2)))</f>
        <v>0.25</v>
      </c>
      <c r="W31" s="386">
        <f ca="1">IF(C31=0,"NA",('Game Summary'!V31/4)+('Game Summary'!W31)+V31)</f>
        <v>4</v>
      </c>
      <c r="X31" s="387">
        <f t="shared" si="15"/>
        <v>0.78333333333333277</v>
      </c>
    </row>
    <row r="32" spans="1:24" ht="15.75" customHeight="1">
      <c r="A32" s="289">
        <f ca="1">('Game Summary'!B32)</f>
        <v>46</v>
      </c>
      <c r="B32" s="228" t="str">
        <f ca="1">('Game Summary'!C32)</f>
        <v>Fatal Femme</v>
      </c>
      <c r="C32" s="222">
        <f ca="1">SUM('Game Summary'!F32:H32)</f>
        <v>9</v>
      </c>
      <c r="D32" s="377">
        <f ca="1">SUM('Game Summary'!G32:H32)</f>
        <v>9</v>
      </c>
      <c r="E32" s="222">
        <f ca="1">('Away Jam Stats P.1'!E28)+('Away Jam Stats P.2'!E28)</f>
        <v>1</v>
      </c>
      <c r="F32" s="378">
        <f ca="1">('Away Jam Stats P.1'!F28)+('Away Jam Stats P.2'!F28)</f>
        <v>1</v>
      </c>
      <c r="G32" s="378">
        <f ca="1">('Away Jam Stats P.1'!G28)+('Away Jam Stats P.2'!G28)</f>
        <v>0</v>
      </c>
      <c r="H32" s="378">
        <f ca="1">('Away Jam Stats P.1'!H28)+('Away Jam Stats P.2'!H28)</f>
        <v>1</v>
      </c>
      <c r="I32" s="379">
        <f ca="1">('Away Jam Stats P.1'!I28)+('Away Jam Stats P.2'!I28)</f>
        <v>0</v>
      </c>
      <c r="J32" s="380">
        <f t="shared" si="9"/>
        <v>3</v>
      </c>
      <c r="K32" s="222">
        <f ca="1">('Home Jam Stats P.1'!D10)+('Home Jam Stats P.2'!D10)</f>
        <v>1</v>
      </c>
      <c r="L32" s="379">
        <f ca="1">('Home Jam Stats P.1'!E10)+('Home Jam Stats P.2'!E10)</f>
        <v>3</v>
      </c>
      <c r="M32" s="381">
        <f t="shared" si="10"/>
        <v>4</v>
      </c>
      <c r="N32" s="222">
        <f ca="1">('Home Jam Stats P.1'!G10)+('Home Jam Stats P.2'!G10)</f>
        <v>0</v>
      </c>
      <c r="O32" s="379">
        <f ca="1">('Home Jam Stats P.1'!H10)+('Home Jam Stats P.2'!H10)</f>
        <v>0</v>
      </c>
      <c r="P32" s="381">
        <f t="shared" si="11"/>
        <v>0</v>
      </c>
      <c r="Q32" s="382">
        <f t="shared" si="12"/>
        <v>0.33333333333333331</v>
      </c>
      <c r="R32" s="383">
        <f t="shared" si="13"/>
        <v>0.44444444444444442</v>
      </c>
      <c r="S32" s="383">
        <f ca="1">IF(D32=0,"NA",Q32+('Game Summary'!R32))</f>
        <v>1.7275985663082436</v>
      </c>
      <c r="T32" s="383">
        <f ca="1">IF(D32=0,"NA",-R32+('Game Summary'!S32))</f>
        <v>-1.075268817204289E-2</v>
      </c>
      <c r="U32" s="384">
        <f t="shared" si="14"/>
        <v>1.7383512544802864</v>
      </c>
      <c r="V32" s="385">
        <f ca="1">IF(C32=0,"NA",(SUM('Game Summary'!V32:W32)/(C32*2)))</f>
        <v>0.16666666666666666</v>
      </c>
      <c r="W32" s="386">
        <f ca="1">IF(C32=0,"NA",('Game Summary'!V32/4)+('Game Summary'!W32)+V32)</f>
        <v>0.91666666666666663</v>
      </c>
      <c r="X32" s="387">
        <f t="shared" si="15"/>
        <v>1.555017921146953</v>
      </c>
    </row>
    <row r="33" spans="1:24" ht="15.75" customHeight="1">
      <c r="A33" s="289" t="str">
        <f ca="1">('Game Summary'!B33)</f>
        <v>I-75</v>
      </c>
      <c r="B33" s="228" t="str">
        <f ca="1">('Game Summary'!C33)</f>
        <v>Diesel Doll</v>
      </c>
      <c r="C33" s="222">
        <f ca="1">SUM('Game Summary'!F33:H33)</f>
        <v>15</v>
      </c>
      <c r="D33" s="377">
        <f ca="1">SUM('Game Summary'!G33:H33)</f>
        <v>15</v>
      </c>
      <c r="E33" s="222">
        <f ca="1">('Away Jam Stats P.1'!E29)+('Away Jam Stats P.2'!E29)</f>
        <v>0</v>
      </c>
      <c r="F33" s="378">
        <f ca="1">('Away Jam Stats P.1'!F29)+('Away Jam Stats P.2'!F29)</f>
        <v>1</v>
      </c>
      <c r="G33" s="378">
        <f ca="1">('Away Jam Stats P.1'!G29)+('Away Jam Stats P.2'!G29)</f>
        <v>0</v>
      </c>
      <c r="H33" s="378">
        <f ca="1">('Away Jam Stats P.1'!H29)+('Away Jam Stats P.2'!H29)</f>
        <v>1</v>
      </c>
      <c r="I33" s="379">
        <f ca="1">('Away Jam Stats P.1'!I29)+('Away Jam Stats P.2'!I29)</f>
        <v>0</v>
      </c>
      <c r="J33" s="380">
        <f t="shared" si="9"/>
        <v>2</v>
      </c>
      <c r="K33" s="222">
        <f ca="1">('Home Jam Stats P.1'!D11)+('Home Jam Stats P.2'!D11)</f>
        <v>5</v>
      </c>
      <c r="L33" s="379">
        <f ca="1">('Home Jam Stats P.1'!E11)+('Home Jam Stats P.2'!E11)</f>
        <v>1</v>
      </c>
      <c r="M33" s="381">
        <f t="shared" si="10"/>
        <v>6</v>
      </c>
      <c r="N33" s="222">
        <f ca="1">('Home Jam Stats P.1'!G11)+('Home Jam Stats P.2'!G11)</f>
        <v>0</v>
      </c>
      <c r="O33" s="379">
        <f ca="1">('Home Jam Stats P.1'!H11)+('Home Jam Stats P.2'!H11)</f>
        <v>0</v>
      </c>
      <c r="P33" s="381">
        <f t="shared" si="11"/>
        <v>0</v>
      </c>
      <c r="Q33" s="382">
        <f t="shared" si="12"/>
        <v>0.13333333333333333</v>
      </c>
      <c r="R33" s="383">
        <f t="shared" si="13"/>
        <v>0.4</v>
      </c>
      <c r="S33" s="383">
        <f ca="1">IF(D33=0,"NA",Q33+('Game Summary'!R33))</f>
        <v>0.33333333333333259</v>
      </c>
      <c r="T33" s="383">
        <f ca="1">IF(D33=0,"NA",-R33+('Game Summary'!S33))</f>
        <v>-4.0000000000000036E-2</v>
      </c>
      <c r="U33" s="384">
        <f t="shared" si="14"/>
        <v>0.37333333333333263</v>
      </c>
      <c r="V33" s="385">
        <f ca="1">IF(C33=0,"NA",(SUM('Game Summary'!V33:W33)/(C33*2)))</f>
        <v>0.26666666666666666</v>
      </c>
      <c r="W33" s="386">
        <f ca="1">IF(C33=0,"NA",('Game Summary'!V33/4)+('Game Summary'!W33)+V33)</f>
        <v>2.2666666666666666</v>
      </c>
      <c r="X33" s="387">
        <f t="shared" si="15"/>
        <v>-8.0000000000000682E-2</v>
      </c>
    </row>
    <row r="34" spans="1:24" ht="15.75" customHeight="1">
      <c r="A34" s="289">
        <f ca="1">('Game Summary'!B34)</f>
        <v>76</v>
      </c>
      <c r="B34" s="228" t="str">
        <f ca="1">('Game Summary'!C34)</f>
        <v>Del Bomber</v>
      </c>
      <c r="C34" s="222">
        <f ca="1">SUM('Game Summary'!F34:H34)</f>
        <v>16</v>
      </c>
      <c r="D34" s="377">
        <f ca="1">SUM('Game Summary'!G34:H34)</f>
        <v>16</v>
      </c>
      <c r="E34" s="222">
        <f ca="1">('Away Jam Stats P.1'!E30)+('Away Jam Stats P.2'!E30)</f>
        <v>2</v>
      </c>
      <c r="F34" s="378">
        <f ca="1">('Away Jam Stats P.1'!F30)+('Away Jam Stats P.2'!F30)</f>
        <v>0</v>
      </c>
      <c r="G34" s="378">
        <f ca="1">('Away Jam Stats P.1'!G30)+('Away Jam Stats P.2'!G30)</f>
        <v>0</v>
      </c>
      <c r="H34" s="378">
        <f ca="1">('Away Jam Stats P.1'!H30)+('Away Jam Stats P.2'!H30)</f>
        <v>0</v>
      </c>
      <c r="I34" s="379">
        <f ca="1">('Away Jam Stats P.1'!I30)+('Away Jam Stats P.2'!I30)</f>
        <v>0</v>
      </c>
      <c r="J34" s="380">
        <f t="shared" si="9"/>
        <v>2</v>
      </c>
      <c r="K34" s="222">
        <f ca="1">('Home Jam Stats P.1'!D12)+('Home Jam Stats P.2'!D12)</f>
        <v>0</v>
      </c>
      <c r="L34" s="379">
        <f ca="1">('Home Jam Stats P.1'!E12)+('Home Jam Stats P.2'!E12)</f>
        <v>3</v>
      </c>
      <c r="M34" s="381">
        <f t="shared" si="10"/>
        <v>3</v>
      </c>
      <c r="N34" s="222">
        <f ca="1">('Home Jam Stats P.1'!G12)+('Home Jam Stats P.2'!G12)</f>
        <v>2</v>
      </c>
      <c r="O34" s="379">
        <f ca="1">('Home Jam Stats P.1'!H12)+('Home Jam Stats P.2'!H12)</f>
        <v>0</v>
      </c>
      <c r="P34" s="381">
        <f t="shared" si="11"/>
        <v>2</v>
      </c>
      <c r="Q34" s="382">
        <f t="shared" si="12"/>
        <v>0.125</v>
      </c>
      <c r="R34" s="383">
        <f t="shared" si="13"/>
        <v>0.375</v>
      </c>
      <c r="S34" s="383">
        <f ca="1">IF(D34=0,"NA",Q34+('Game Summary'!R34))</f>
        <v>0.79166666666666696</v>
      </c>
      <c r="T34" s="383">
        <f ca="1">IF(D34=0,"NA",-R34+('Game Summary'!S34))</f>
        <v>-0.3125</v>
      </c>
      <c r="U34" s="384">
        <f t="shared" si="14"/>
        <v>1.104166666666667</v>
      </c>
      <c r="V34" s="385">
        <f ca="1">IF(C34=0,"NA",(SUM('Game Summary'!V34:W34)/(C34*2)))</f>
        <v>0.1875</v>
      </c>
      <c r="W34" s="386">
        <f ca="1">IF(C34=0,"NA",('Game Summary'!V34/4)+('Game Summary'!W34)+V34)</f>
        <v>2.4375</v>
      </c>
      <c r="X34" s="387">
        <f t="shared" si="15"/>
        <v>0.61666666666666692</v>
      </c>
    </row>
    <row r="35" spans="1:24" ht="15.75" customHeight="1">
      <c r="A35" s="289">
        <f ca="1">('Game Summary'!B35)</f>
        <v>1</v>
      </c>
      <c r="B35" s="228" t="str">
        <f ca="1">('Game Summary'!C35)</f>
        <v>Polly Fester</v>
      </c>
      <c r="C35" s="222">
        <f ca="1">SUM('Game Summary'!F35:H35)</f>
        <v>17</v>
      </c>
      <c r="D35" s="377">
        <f ca="1">SUM('Game Summary'!G35:H35)</f>
        <v>17</v>
      </c>
      <c r="E35" s="222">
        <f ca="1">('Away Jam Stats P.1'!E31)+('Away Jam Stats P.2'!E31)</f>
        <v>0</v>
      </c>
      <c r="F35" s="378">
        <f ca="1">('Away Jam Stats P.1'!F31)+('Away Jam Stats P.2'!F31)</f>
        <v>1</v>
      </c>
      <c r="G35" s="378">
        <f ca="1">('Away Jam Stats P.1'!G31)+('Away Jam Stats P.2'!G31)</f>
        <v>0</v>
      </c>
      <c r="H35" s="378">
        <f ca="1">('Away Jam Stats P.1'!H31)+('Away Jam Stats P.2'!H31)</f>
        <v>2</v>
      </c>
      <c r="I35" s="379">
        <f ca="1">('Away Jam Stats P.1'!I31)+('Away Jam Stats P.2'!I31)</f>
        <v>0</v>
      </c>
      <c r="J35" s="380">
        <f t="shared" si="9"/>
        <v>3</v>
      </c>
      <c r="K35" s="222">
        <f ca="1">('Home Jam Stats P.1'!D13)+('Home Jam Stats P.2'!D13)</f>
        <v>2</v>
      </c>
      <c r="L35" s="379">
        <f ca="1">('Home Jam Stats P.1'!E13)+('Home Jam Stats P.2'!E13)</f>
        <v>9</v>
      </c>
      <c r="M35" s="381">
        <f t="shared" si="10"/>
        <v>11</v>
      </c>
      <c r="N35" s="222">
        <f ca="1">('Home Jam Stats P.1'!G13)+('Home Jam Stats P.2'!G13)</f>
        <v>2</v>
      </c>
      <c r="O35" s="379">
        <f ca="1">('Home Jam Stats P.1'!H13)+('Home Jam Stats P.2'!H13)</f>
        <v>0</v>
      </c>
      <c r="P35" s="381">
        <f t="shared" si="11"/>
        <v>2</v>
      </c>
      <c r="Q35" s="382">
        <f t="shared" si="12"/>
        <v>0.17647058823529413</v>
      </c>
      <c r="R35" s="383">
        <f t="shared" si="13"/>
        <v>0.82352941176470584</v>
      </c>
      <c r="S35" s="383">
        <f ca="1">IF(D35=0,"NA",Q35+('Game Summary'!R35))</f>
        <v>-0.24040920716112549</v>
      </c>
      <c r="T35" s="383">
        <f ca="1">IF(D35=0,"NA",-R35+('Game Summary'!S35))</f>
        <v>-0.43222506393861893</v>
      </c>
      <c r="U35" s="384">
        <f t="shared" si="14"/>
        <v>0.19181585677749344</v>
      </c>
      <c r="V35" s="385">
        <f ca="1">IF(C35=0,"NA",(SUM('Game Summary'!V35:W35)/(C35*2)))</f>
        <v>0.17647058823529413</v>
      </c>
      <c r="W35" s="386">
        <f ca="1">IF(C35=0,"NA",('Game Summary'!V35/4)+('Game Summary'!W35)+V35)</f>
        <v>1.6764705882352942</v>
      </c>
      <c r="X35" s="387">
        <f t="shared" si="15"/>
        <v>-0.14347826086956542</v>
      </c>
    </row>
    <row r="36" spans="1:24" ht="15.75" customHeight="1">
      <c r="A36" s="289">
        <f ca="1">('Game Summary'!B36)</f>
        <v>303</v>
      </c>
      <c r="B36" s="228" t="str">
        <f ca="1">('Game Summary'!C36)</f>
        <v>Bruisie Siouxxx</v>
      </c>
      <c r="C36" s="222">
        <f ca="1">SUM('Game Summary'!F36:H36)</f>
        <v>13</v>
      </c>
      <c r="D36" s="377">
        <f ca="1">SUM('Game Summary'!G36:H36)</f>
        <v>13</v>
      </c>
      <c r="E36" s="222">
        <f ca="1">('Away Jam Stats P.1'!E32)+('Away Jam Stats P.2'!E32)</f>
        <v>0</v>
      </c>
      <c r="F36" s="378">
        <f ca="1">('Away Jam Stats P.1'!F32)+('Away Jam Stats P.2'!F32)</f>
        <v>0</v>
      </c>
      <c r="G36" s="378">
        <f ca="1">('Away Jam Stats P.1'!G32)+('Away Jam Stats P.2'!G32)</f>
        <v>0</v>
      </c>
      <c r="H36" s="378">
        <f ca="1">('Away Jam Stats P.1'!H32)+('Away Jam Stats P.2'!H32)</f>
        <v>0</v>
      </c>
      <c r="I36" s="379">
        <f ca="1">('Away Jam Stats P.1'!I32)+('Away Jam Stats P.2'!I32)</f>
        <v>0</v>
      </c>
      <c r="J36" s="380">
        <f t="shared" si="9"/>
        <v>0</v>
      </c>
      <c r="K36" s="222">
        <f ca="1">('Home Jam Stats P.1'!D14)+('Home Jam Stats P.2'!D14)</f>
        <v>2</v>
      </c>
      <c r="L36" s="379">
        <f ca="1">('Home Jam Stats P.1'!E14)+('Home Jam Stats P.2'!E14)</f>
        <v>3</v>
      </c>
      <c r="M36" s="381">
        <f t="shared" si="10"/>
        <v>5</v>
      </c>
      <c r="N36" s="222">
        <f ca="1">('Home Jam Stats P.1'!G14)+('Home Jam Stats P.2'!G14)</f>
        <v>0</v>
      </c>
      <c r="O36" s="379">
        <f ca="1">('Home Jam Stats P.1'!H14)+('Home Jam Stats P.2'!H14)</f>
        <v>0</v>
      </c>
      <c r="P36" s="381">
        <f t="shared" si="11"/>
        <v>0</v>
      </c>
      <c r="Q36" s="382">
        <f t="shared" si="12"/>
        <v>0</v>
      </c>
      <c r="R36" s="383">
        <f t="shared" si="13"/>
        <v>0.38461538461538464</v>
      </c>
      <c r="S36" s="383">
        <f ca="1">IF(D36=0,"NA",Q36+('Game Summary'!R36))</f>
        <v>-0.13390313390313313</v>
      </c>
      <c r="T36" s="383">
        <f ca="1">IF(D36=0,"NA",-R36+('Game Summary'!S36))</f>
        <v>-0.27920227920227919</v>
      </c>
      <c r="U36" s="384">
        <f t="shared" si="14"/>
        <v>0.14529914529914606</v>
      </c>
      <c r="V36" s="385">
        <f ca="1">IF(C36=0,"NA",(SUM('Game Summary'!V36:W36)/(C36*2)))</f>
        <v>0.26923076923076922</v>
      </c>
      <c r="W36" s="386">
        <f ca="1">IF(C36=0,"NA",('Game Summary'!V36/4)+('Game Summary'!W36)+V36)</f>
        <v>3.5192307692307692</v>
      </c>
      <c r="X36" s="387">
        <f t="shared" si="15"/>
        <v>-0.55854700854700767</v>
      </c>
    </row>
    <row r="37" spans="1:24" ht="15.75" customHeight="1">
      <c r="A37" s="289">
        <f ca="1">('Game Summary'!B37)</f>
        <v>989</v>
      </c>
      <c r="B37" s="228" t="str">
        <f ca="1">('Game Summary'!C37)</f>
        <v>Sarah (KillBox) Hipel</v>
      </c>
      <c r="C37" s="222">
        <f ca="1">SUM('Game Summary'!F37:H37)</f>
        <v>15</v>
      </c>
      <c r="D37" s="377">
        <f ca="1">SUM('Game Summary'!G37:H37)</f>
        <v>6</v>
      </c>
      <c r="E37" s="222">
        <f ca="1">('Away Jam Stats P.1'!E33)+('Away Jam Stats P.2'!E33)</f>
        <v>0</v>
      </c>
      <c r="F37" s="378">
        <f ca="1">('Away Jam Stats P.1'!F33)+('Away Jam Stats P.2'!F33)</f>
        <v>1</v>
      </c>
      <c r="G37" s="378">
        <f ca="1">('Away Jam Stats P.1'!G33)+('Away Jam Stats P.2'!G33)</f>
        <v>0</v>
      </c>
      <c r="H37" s="378">
        <f ca="1">('Away Jam Stats P.1'!H33)+('Away Jam Stats P.2'!H33)</f>
        <v>0</v>
      </c>
      <c r="I37" s="379">
        <f ca="1">('Away Jam Stats P.1'!I33)+('Away Jam Stats P.2'!I33)</f>
        <v>0</v>
      </c>
      <c r="J37" s="380">
        <f t="shared" si="9"/>
        <v>1</v>
      </c>
      <c r="K37" s="222">
        <f ca="1">('Home Jam Stats P.1'!D15)+('Home Jam Stats P.2'!D15)</f>
        <v>3</v>
      </c>
      <c r="L37" s="379">
        <f ca="1">('Home Jam Stats P.1'!E15)+('Home Jam Stats P.2'!E15)</f>
        <v>2</v>
      </c>
      <c r="M37" s="381">
        <f t="shared" si="10"/>
        <v>5</v>
      </c>
      <c r="N37" s="222">
        <f ca="1">('Home Jam Stats P.1'!G15)+('Home Jam Stats P.2'!G15)</f>
        <v>2</v>
      </c>
      <c r="O37" s="379">
        <f ca="1">('Home Jam Stats P.1'!H15)+('Home Jam Stats P.2'!H15)</f>
        <v>0</v>
      </c>
      <c r="P37" s="381">
        <f t="shared" si="11"/>
        <v>2</v>
      </c>
      <c r="Q37" s="382">
        <f t="shared" si="12"/>
        <v>0.16666666666666666</v>
      </c>
      <c r="R37" s="383">
        <f t="shared" si="13"/>
        <v>1.3333333333333333</v>
      </c>
      <c r="S37" s="383">
        <f ca="1">IF(D37=0,"NA",Q37+('Game Summary'!R37))</f>
        <v>1.4333333333333333</v>
      </c>
      <c r="T37" s="383">
        <f ca="1">IF(D37=0,"NA",-R37+('Game Summary'!S37))</f>
        <v>-1.7466666666666666</v>
      </c>
      <c r="U37" s="384">
        <f t="shared" si="14"/>
        <v>3.1799999999999997</v>
      </c>
      <c r="V37" s="385">
        <f ca="1">IF(C37=0,"NA",(SUM('Game Summary'!V37:W37)/(C37*2)))</f>
        <v>0.26666666666666666</v>
      </c>
      <c r="W37" s="386">
        <f ca="1">IF(C37=0,"NA",('Game Summary'!V37/4)+('Game Summary'!W37)+V37)</f>
        <v>3.0166666666666666</v>
      </c>
      <c r="X37" s="387">
        <f t="shared" si="15"/>
        <v>2.5766666666666662</v>
      </c>
    </row>
    <row r="38" spans="1:24" ht="15.75" customHeight="1" thickBot="1">
      <c r="A38" s="290">
        <f ca="1">('Game Summary'!B38)</f>
        <v>90028</v>
      </c>
      <c r="B38" s="229" t="str">
        <f ca="1">('Game Summary'!C38)</f>
        <v>Kat Von D'Stroya</v>
      </c>
      <c r="C38" s="223">
        <f ca="1">SUM('Game Summary'!F38:H38)</f>
        <v>9</v>
      </c>
      <c r="D38" s="388">
        <f ca="1">SUM('Game Summary'!G38:H38)</f>
        <v>0</v>
      </c>
      <c r="E38" s="223">
        <f ca="1">('Away Jam Stats P.1'!E34)+('Away Jam Stats P.2'!E34)</f>
        <v>0</v>
      </c>
      <c r="F38" s="389">
        <f ca="1">('Away Jam Stats P.1'!F34)+('Away Jam Stats P.2'!F34)</f>
        <v>0</v>
      </c>
      <c r="G38" s="389">
        <f ca="1">('Away Jam Stats P.1'!G34)+('Away Jam Stats P.2'!G34)</f>
        <v>0</v>
      </c>
      <c r="H38" s="389">
        <f ca="1">('Away Jam Stats P.1'!H34)+('Away Jam Stats P.2'!H34)</f>
        <v>0</v>
      </c>
      <c r="I38" s="390">
        <f ca="1">('Away Jam Stats P.1'!I34)+('Away Jam Stats P.2'!I34)</f>
        <v>0</v>
      </c>
      <c r="J38" s="391">
        <f t="shared" si="9"/>
        <v>0</v>
      </c>
      <c r="K38" s="223">
        <f ca="1">('Home Jam Stats P.1'!D16)+('Home Jam Stats P.2'!D16)</f>
        <v>0</v>
      </c>
      <c r="L38" s="390">
        <f ca="1">('Home Jam Stats P.1'!E16)+('Home Jam Stats P.2'!E16)</f>
        <v>0</v>
      </c>
      <c r="M38" s="392">
        <f t="shared" si="10"/>
        <v>0</v>
      </c>
      <c r="N38" s="223">
        <f ca="1">('Home Jam Stats P.1'!G16)+('Home Jam Stats P.2'!G16)</f>
        <v>0</v>
      </c>
      <c r="O38" s="390">
        <f ca="1">('Home Jam Stats P.1'!H16)+('Home Jam Stats P.2'!H16)</f>
        <v>0</v>
      </c>
      <c r="P38" s="392">
        <f t="shared" si="11"/>
        <v>0</v>
      </c>
      <c r="Q38" s="393" t="str">
        <f t="shared" si="12"/>
        <v>NA</v>
      </c>
      <c r="R38" s="394" t="e">
        <f t="shared" si="13"/>
        <v>#DIV/0!</v>
      </c>
      <c r="S38" s="394" t="str">
        <f ca="1">IF(D38=0,"NA",Q38+('Game Summary'!R38))</f>
        <v>NA</v>
      </c>
      <c r="T38" s="394" t="str">
        <f ca="1">IF(D38=0,"NA",-R38+('Game Summary'!S38))</f>
        <v>NA</v>
      </c>
      <c r="U38" s="395" t="e">
        <f t="shared" si="14"/>
        <v>#VALUE!</v>
      </c>
      <c r="V38" s="396">
        <f ca="1">IF(C38=0,"NA",(SUM('Game Summary'!V38:W38)/(C38*2)))</f>
        <v>0.1111111111111111</v>
      </c>
      <c r="W38" s="397">
        <f ca="1">IF(C38=0,"NA",('Game Summary'!V38/4)+('Game Summary'!W38)+V38)</f>
        <v>0.61111111111111116</v>
      </c>
      <c r="X38" s="398" t="e">
        <f t="shared" si="15"/>
        <v>#VALUE!</v>
      </c>
    </row>
    <row r="39" spans="1:24" ht="15.75" customHeight="1" thickBot="1">
      <c r="A39" s="638" t="s">
        <v>75</v>
      </c>
      <c r="B39" s="638"/>
      <c r="C39" s="320">
        <f>SUM(C25:C38)</f>
        <v>200</v>
      </c>
      <c r="D39" s="320">
        <f>SUM(D25:D38)</f>
        <v>160</v>
      </c>
      <c r="E39" s="320">
        <f>SUM(E25:E38)</f>
        <v>9</v>
      </c>
      <c r="F39" s="320">
        <f t="shared" ref="F39:P39" si="16">SUM(F25:F38)</f>
        <v>7</v>
      </c>
      <c r="G39" s="320">
        <f t="shared" si="16"/>
        <v>0</v>
      </c>
      <c r="H39" s="320">
        <f t="shared" si="16"/>
        <v>11</v>
      </c>
      <c r="I39" s="320">
        <f t="shared" si="16"/>
        <v>2</v>
      </c>
      <c r="J39" s="320">
        <f t="shared" si="16"/>
        <v>30</v>
      </c>
      <c r="K39" s="320">
        <f t="shared" si="16"/>
        <v>32</v>
      </c>
      <c r="L39" s="320">
        <f t="shared" si="16"/>
        <v>45</v>
      </c>
      <c r="M39" s="320">
        <f t="shared" si="16"/>
        <v>77</v>
      </c>
      <c r="N39" s="320">
        <f t="shared" si="16"/>
        <v>12</v>
      </c>
      <c r="O39" s="320">
        <f t="shared" si="16"/>
        <v>0</v>
      </c>
      <c r="P39" s="320">
        <f t="shared" si="16"/>
        <v>12</v>
      </c>
      <c r="Q39" s="321">
        <f>AVERAGE(Q25:Q38)</f>
        <v>0.25009381743127873</v>
      </c>
      <c r="R39" s="321" t="e">
        <f t="shared" ref="R39:X39" si="17">AVERAGE(R25:R38)</f>
        <v>#DIV/0!</v>
      </c>
      <c r="S39" s="321">
        <f t="shared" si="17"/>
        <v>0.38672219272552971</v>
      </c>
      <c r="T39" s="321">
        <f t="shared" si="17"/>
        <v>-0.67342212778708122</v>
      </c>
      <c r="U39" s="321" t="e">
        <f t="shared" si="17"/>
        <v>#VALUE!</v>
      </c>
      <c r="V39" s="321">
        <f t="shared" si="17"/>
        <v>0.19539100605277077</v>
      </c>
      <c r="W39" s="321">
        <f t="shared" si="17"/>
        <v>2.1061052917670562</v>
      </c>
      <c r="X39" s="321" t="e">
        <f t="shared" si="17"/>
        <v>#VALUE!</v>
      </c>
    </row>
    <row r="40" spans="1:24" ht="15.75" customHeight="1"/>
    <row r="41" spans="1:24" ht="15.75" customHeight="1"/>
    <row r="42" spans="1:24" ht="15.75" customHeight="1"/>
    <row r="43" spans="1:24" ht="15.75" customHeight="1"/>
    <row r="44" spans="1:24" ht="15.75" customHeight="1"/>
    <row r="45" spans="1:24" ht="15.75" customHeight="1"/>
    <row r="46" spans="1:24" ht="15.75" customHeight="1"/>
    <row r="47" spans="1:24" ht="15.75" customHeight="1"/>
    <row r="48" spans="1:24"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sheetData>
  <mergeCells count="14">
    <mergeCell ref="A39:B39"/>
    <mergeCell ref="K1:M1"/>
    <mergeCell ref="N1:P1"/>
    <mergeCell ref="Q1:U1"/>
    <mergeCell ref="V1:W1"/>
    <mergeCell ref="A17:B17"/>
    <mergeCell ref="E1:J1"/>
    <mergeCell ref="E23:J23"/>
    <mergeCell ref="C23:D23"/>
    <mergeCell ref="C1:D1"/>
    <mergeCell ref="V23:W23"/>
    <mergeCell ref="Q23:U23"/>
    <mergeCell ref="K23:M23"/>
    <mergeCell ref="N23:P23"/>
  </mergeCells>
  <phoneticPr fontId="0" type="noConversion"/>
  <printOptions horizontalCentered="1" verticalCentered="1"/>
  <pageMargins left="0.25" right="0.25" top="0.25" bottom="0.25" header="0.25" footer="0.25"/>
  <pageSetup scale="77" orientation="landscape" horizontalDpi="4294967292" verticalDpi="4294967292"/>
  <extLst>
    <ext xmlns:mx="http://schemas.microsoft.com/office/mac/excel/2008/main" uri="http://schemas.microsoft.com/office/mac/excel/2008/main">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3" enableFormatConditionsCalculation="0">
    <pageSetUpPr fitToPage="1"/>
  </sheetPr>
  <dimension ref="A1:IU40"/>
  <sheetViews>
    <sheetView zoomScale="75" zoomScaleNormal="75" zoomScaleSheetLayoutView="40" zoomScalePageLayoutView="75" workbookViewId="0">
      <pane xSplit="4" ySplit="3" topLeftCell="E4" activePane="bottomRight" state="frozen"/>
      <selection pane="topRight" activeCell="E1" sqref="E1"/>
      <selection pane="bottomLeft" activeCell="A4" sqref="A4"/>
      <selection pane="bottomRight" sqref="A1:AC40"/>
    </sheetView>
  </sheetViews>
  <sheetFormatPr baseColWidth="10" defaultColWidth="8.83203125" defaultRowHeight="12"/>
  <cols>
    <col min="1" max="2" width="12.33203125" customWidth="1"/>
    <col min="3" max="29" width="8.6640625" customWidth="1"/>
    <col min="30" max="30" width="8.6640625" hidden="1" customWidth="1"/>
    <col min="31" max="33" width="9.1640625" hidden="1" customWidth="1"/>
    <col min="34" max="34" width="7.33203125" hidden="1" customWidth="1"/>
    <col min="35" max="35" width="7.6640625" hidden="1" customWidth="1"/>
    <col min="36" max="55" width="9.1640625" hidden="1" customWidth="1"/>
    <col min="56" max="56" width="10.5" hidden="1" customWidth="1"/>
    <col min="57" max="81" width="7.83203125" hidden="1" customWidth="1"/>
    <col min="82" max="82" width="12.1640625" hidden="1" customWidth="1"/>
    <col min="83" max="107" width="7.83203125" hidden="1" customWidth="1"/>
    <col min="108" max="108" width="11.33203125" hidden="1" customWidth="1"/>
    <col min="109" max="133" width="7.83203125" hidden="1" customWidth="1"/>
    <col min="134" max="134" width="11.33203125" hidden="1" customWidth="1"/>
    <col min="135" max="139" width="9.1640625" hidden="1" customWidth="1"/>
    <col min="140" max="140" width="20.1640625" hidden="1" customWidth="1"/>
    <col min="141" max="141" width="9.83203125" hidden="1" customWidth="1"/>
    <col min="142" max="142" width="10.5" hidden="1" customWidth="1"/>
    <col min="143" max="143" width="13.83203125" hidden="1" customWidth="1"/>
    <col min="144" max="144" width="19.5" hidden="1" customWidth="1"/>
    <col min="145" max="145" width="30" hidden="1" customWidth="1"/>
    <col min="146" max="147" width="9.1640625" hidden="1" customWidth="1"/>
    <col min="148" max="148" width="13.5" hidden="1" customWidth="1"/>
    <col min="149" max="149" width="13" hidden="1" customWidth="1"/>
    <col min="150" max="150" width="13.6640625" hidden="1" customWidth="1"/>
    <col min="151" max="176" width="9.1640625" hidden="1" customWidth="1"/>
    <col min="177" max="177" width="16.5" hidden="1" customWidth="1"/>
    <col min="178" max="202" width="9.1640625" hidden="1" customWidth="1"/>
    <col min="203" max="203" width="16.5" hidden="1" customWidth="1"/>
    <col min="204" max="254" width="9.1640625" hidden="1" customWidth="1"/>
    <col min="255" max="255" width="10.33203125" hidden="1" customWidth="1"/>
  </cols>
  <sheetData>
    <row r="1" spans="1:255" s="96" customFormat="1" ht="20" customHeight="1" thickBot="1">
      <c r="B1" s="14" t="s">
        <v>118</v>
      </c>
      <c r="C1" s="649"/>
      <c r="D1" s="650"/>
      <c r="E1" s="650"/>
      <c r="F1" s="650"/>
      <c r="G1" s="650"/>
      <c r="H1" s="14" t="s">
        <v>135</v>
      </c>
      <c r="I1" s="669">
        <f ca="1">('Game Summary'!L2)</f>
        <v>39935</v>
      </c>
      <c r="J1" s="669"/>
      <c r="K1" s="669"/>
      <c r="L1" s="658" t="s">
        <v>81</v>
      </c>
      <c r="M1" s="658"/>
      <c r="N1" s="94"/>
      <c r="O1" s="95"/>
      <c r="P1" s="95"/>
      <c r="BE1" s="97"/>
      <c r="BF1" s="97"/>
      <c r="BG1" s="97"/>
      <c r="BH1" s="97"/>
      <c r="BI1" s="97"/>
      <c r="BJ1" s="97"/>
      <c r="BK1" s="97"/>
      <c r="BL1" s="97"/>
      <c r="BM1" s="97"/>
      <c r="BN1" s="97"/>
      <c r="BO1" s="97"/>
      <c r="BP1" s="97"/>
      <c r="BQ1" s="97"/>
      <c r="BR1" s="97"/>
      <c r="BS1" s="97"/>
      <c r="BT1" s="97"/>
      <c r="BU1" s="97"/>
      <c r="BV1" s="97"/>
      <c r="BW1" s="97"/>
      <c r="BX1" s="97"/>
      <c r="BY1" s="97"/>
      <c r="BZ1" s="97"/>
      <c r="CA1" s="97"/>
      <c r="CB1" s="97"/>
      <c r="CC1" s="97"/>
    </row>
    <row r="2" spans="1:255" s="96" customFormat="1" ht="20" customHeight="1">
      <c r="A2" s="262" t="s">
        <v>72</v>
      </c>
      <c r="B2" s="260">
        <f>SUM(E20:AC20)</f>
        <v>12</v>
      </c>
      <c r="C2" s="14" t="s">
        <v>144</v>
      </c>
      <c r="D2" s="93">
        <f>AVERAGE(E20:AC20)</f>
        <v>0.5714285714285714</v>
      </c>
      <c r="E2" s="654" t="s">
        <v>136</v>
      </c>
      <c r="F2" s="655"/>
      <c r="G2" s="655"/>
      <c r="H2" s="655"/>
      <c r="I2" s="655"/>
      <c r="J2" s="655"/>
      <c r="K2" s="655"/>
      <c r="L2" s="655"/>
      <c r="M2" s="655"/>
      <c r="N2" s="655"/>
      <c r="O2" s="655"/>
      <c r="P2" s="655"/>
      <c r="Q2" s="656"/>
      <c r="R2" s="656"/>
      <c r="S2" s="656"/>
      <c r="T2" s="656"/>
      <c r="U2" s="656"/>
      <c r="V2" s="656"/>
      <c r="W2" s="656"/>
      <c r="X2" s="656"/>
      <c r="Y2" s="656"/>
      <c r="Z2" s="656"/>
      <c r="AA2" s="656"/>
      <c r="AB2" s="656"/>
      <c r="AC2" s="657"/>
      <c r="AE2" s="666" t="s">
        <v>145</v>
      </c>
      <c r="AF2" s="667"/>
      <c r="AG2" s="667"/>
      <c r="AH2" s="667"/>
      <c r="AI2" s="667"/>
      <c r="AJ2" s="667"/>
      <c r="AK2" s="667"/>
      <c r="AL2" s="667"/>
      <c r="AM2" s="667"/>
      <c r="AN2" s="667"/>
      <c r="AO2" s="667"/>
      <c r="AP2" s="667"/>
      <c r="AQ2" s="667"/>
      <c r="AR2" s="667"/>
      <c r="AS2" s="667"/>
      <c r="AT2" s="667"/>
      <c r="AU2" s="667"/>
      <c r="AV2" s="667"/>
      <c r="AW2" s="667"/>
      <c r="AX2" s="667"/>
      <c r="AY2" s="667"/>
      <c r="AZ2" s="667"/>
      <c r="BA2" s="667"/>
      <c r="BB2" s="667"/>
      <c r="BC2" s="668"/>
      <c r="BE2" s="666" t="s">
        <v>146</v>
      </c>
      <c r="BF2" s="667"/>
      <c r="BG2" s="667"/>
      <c r="BH2" s="667"/>
      <c r="BI2" s="667"/>
      <c r="BJ2" s="667"/>
      <c r="BK2" s="667"/>
      <c r="BL2" s="667"/>
      <c r="BM2" s="667"/>
      <c r="BN2" s="667"/>
      <c r="BO2" s="667"/>
      <c r="BP2" s="667"/>
      <c r="BQ2" s="667"/>
      <c r="BR2" s="667"/>
      <c r="BS2" s="667"/>
      <c r="BT2" s="667"/>
      <c r="BU2" s="667"/>
      <c r="BV2" s="667"/>
      <c r="BW2" s="667"/>
      <c r="BX2" s="667"/>
      <c r="BY2" s="667"/>
      <c r="BZ2" s="667"/>
      <c r="CA2" s="667"/>
      <c r="CB2" s="667"/>
      <c r="CC2" s="668"/>
      <c r="CD2" s="99"/>
      <c r="CE2" s="666" t="s">
        <v>148</v>
      </c>
      <c r="CF2" s="667"/>
      <c r="CG2" s="667"/>
      <c r="CH2" s="667"/>
      <c r="CI2" s="667"/>
      <c r="CJ2" s="667"/>
      <c r="CK2" s="667"/>
      <c r="CL2" s="667"/>
      <c r="CM2" s="667"/>
      <c r="CN2" s="667"/>
      <c r="CO2" s="667"/>
      <c r="CP2" s="667"/>
      <c r="CQ2" s="667"/>
      <c r="CR2" s="667"/>
      <c r="CS2" s="667"/>
      <c r="CT2" s="667"/>
      <c r="CU2" s="667"/>
      <c r="CV2" s="667"/>
      <c r="CW2" s="667"/>
      <c r="CX2" s="667"/>
      <c r="CY2" s="667"/>
      <c r="CZ2" s="667"/>
      <c r="DA2" s="667"/>
      <c r="DB2" s="667"/>
      <c r="DC2" s="668"/>
      <c r="DE2" s="666" t="s">
        <v>149</v>
      </c>
      <c r="DF2" s="667"/>
      <c r="DG2" s="667"/>
      <c r="DH2" s="667"/>
      <c r="DI2" s="667"/>
      <c r="DJ2" s="667"/>
      <c r="DK2" s="667"/>
      <c r="DL2" s="667"/>
      <c r="DM2" s="667"/>
      <c r="DN2" s="667"/>
      <c r="DO2" s="667"/>
      <c r="DP2" s="667"/>
      <c r="DQ2" s="667"/>
      <c r="DR2" s="667"/>
      <c r="DS2" s="667"/>
      <c r="DT2" s="667"/>
      <c r="DU2" s="667"/>
      <c r="DV2" s="667"/>
      <c r="DW2" s="667"/>
      <c r="DX2" s="667"/>
      <c r="DY2" s="667"/>
      <c r="DZ2" s="667"/>
      <c r="EA2" s="667"/>
      <c r="EB2" s="667"/>
      <c r="EC2" s="668"/>
      <c r="EV2" s="666" t="s">
        <v>153</v>
      </c>
      <c r="EW2" s="667"/>
      <c r="EX2" s="667"/>
      <c r="EY2" s="667"/>
      <c r="EZ2" s="667"/>
      <c r="FA2" s="667"/>
      <c r="FB2" s="667"/>
      <c r="FC2" s="667"/>
      <c r="FD2" s="667"/>
      <c r="FE2" s="667"/>
      <c r="FF2" s="667"/>
      <c r="FG2" s="667"/>
      <c r="FH2" s="667"/>
      <c r="FI2" s="667"/>
      <c r="FJ2" s="667"/>
      <c r="FK2" s="667"/>
      <c r="FL2" s="667"/>
      <c r="FM2" s="667"/>
      <c r="FN2" s="667"/>
      <c r="FO2" s="667"/>
      <c r="FP2" s="667"/>
      <c r="FQ2" s="667"/>
      <c r="FR2" s="667"/>
      <c r="FS2" s="667"/>
      <c r="FT2" s="668"/>
      <c r="FV2" s="666" t="s">
        <v>154</v>
      </c>
      <c r="FW2" s="667"/>
      <c r="FX2" s="667"/>
      <c r="FY2" s="667"/>
      <c r="FZ2" s="667"/>
      <c r="GA2" s="667"/>
      <c r="GB2" s="667"/>
      <c r="GC2" s="667"/>
      <c r="GD2" s="667"/>
      <c r="GE2" s="667"/>
      <c r="GF2" s="667"/>
      <c r="GG2" s="667"/>
      <c r="GH2" s="667"/>
      <c r="GI2" s="667"/>
      <c r="GJ2" s="667"/>
      <c r="GK2" s="667"/>
      <c r="GL2" s="667"/>
      <c r="GM2" s="667"/>
      <c r="GN2" s="667"/>
      <c r="GO2" s="667"/>
      <c r="GP2" s="667"/>
      <c r="GQ2" s="667"/>
      <c r="GR2" s="667"/>
      <c r="GS2" s="667"/>
      <c r="GT2" s="668"/>
      <c r="GU2" s="99"/>
      <c r="GV2" s="666" t="s">
        <v>185</v>
      </c>
      <c r="GW2" s="667"/>
      <c r="GX2" s="667"/>
      <c r="GY2" s="667"/>
      <c r="GZ2" s="667"/>
      <c r="HA2" s="667"/>
      <c r="HB2" s="667"/>
      <c r="HC2" s="667"/>
      <c r="HD2" s="667"/>
      <c r="HE2" s="667"/>
      <c r="HF2" s="667"/>
      <c r="HG2" s="667"/>
      <c r="HH2" s="667"/>
      <c r="HI2" s="667"/>
      <c r="HJ2" s="667"/>
      <c r="HK2" s="667"/>
      <c r="HL2" s="667"/>
      <c r="HM2" s="667"/>
      <c r="HN2" s="667"/>
      <c r="HO2" s="667"/>
      <c r="HP2" s="667"/>
      <c r="HQ2" s="667"/>
      <c r="HR2" s="667"/>
      <c r="HS2" s="667"/>
      <c r="HT2" s="668"/>
      <c r="HV2" s="666" t="s">
        <v>193</v>
      </c>
      <c r="HW2" s="667"/>
      <c r="HX2" s="667"/>
      <c r="HY2" s="667"/>
      <c r="HZ2" s="667"/>
      <c r="IA2" s="667"/>
      <c r="IB2" s="667"/>
      <c r="IC2" s="667"/>
      <c r="ID2" s="667"/>
      <c r="IE2" s="667"/>
      <c r="IF2" s="667"/>
      <c r="IG2" s="667"/>
      <c r="IH2" s="667"/>
      <c r="II2" s="667"/>
      <c r="IJ2" s="667"/>
      <c r="IK2" s="667"/>
      <c r="IL2" s="667"/>
      <c r="IM2" s="667"/>
      <c r="IN2" s="667"/>
      <c r="IO2" s="667"/>
      <c r="IP2" s="667"/>
      <c r="IQ2" s="667"/>
      <c r="IR2" s="667"/>
      <c r="IS2" s="667"/>
      <c r="IT2" s="668"/>
    </row>
    <row r="3" spans="1:255" s="96" customFormat="1" ht="20" customHeight="1" thickBot="1">
      <c r="A3" s="98"/>
      <c r="B3" s="13"/>
      <c r="C3" s="658" t="s">
        <v>192</v>
      </c>
      <c r="D3" s="659"/>
      <c r="E3" s="100">
        <v>1</v>
      </c>
      <c r="F3" s="101">
        <v>2</v>
      </c>
      <c r="G3" s="101">
        <v>3</v>
      </c>
      <c r="H3" s="101">
        <v>4</v>
      </c>
      <c r="I3" s="101">
        <v>5</v>
      </c>
      <c r="J3" s="101">
        <v>6</v>
      </c>
      <c r="K3" s="101">
        <v>7</v>
      </c>
      <c r="L3" s="101">
        <v>8</v>
      </c>
      <c r="M3" s="101">
        <v>9</v>
      </c>
      <c r="N3" s="101">
        <v>10</v>
      </c>
      <c r="O3" s="101">
        <v>11</v>
      </c>
      <c r="P3" s="101">
        <v>12</v>
      </c>
      <c r="Q3" s="102">
        <v>13</v>
      </c>
      <c r="R3" s="102">
        <v>14</v>
      </c>
      <c r="S3" s="102">
        <v>15</v>
      </c>
      <c r="T3" s="102">
        <v>16</v>
      </c>
      <c r="U3" s="102">
        <v>17</v>
      </c>
      <c r="V3" s="102">
        <v>18</v>
      </c>
      <c r="W3" s="102">
        <v>19</v>
      </c>
      <c r="X3" s="102">
        <v>20</v>
      </c>
      <c r="Y3" s="102">
        <v>21</v>
      </c>
      <c r="Z3" s="102">
        <v>22</v>
      </c>
      <c r="AA3" s="102">
        <v>23</v>
      </c>
      <c r="AB3" s="102">
        <v>24</v>
      </c>
      <c r="AC3" s="103">
        <v>25</v>
      </c>
      <c r="AE3" s="104"/>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6"/>
      <c r="BE3" s="104"/>
      <c r="BF3" s="105"/>
      <c r="BG3" s="105"/>
      <c r="BH3" s="105"/>
      <c r="BI3" s="105"/>
      <c r="BJ3" s="105"/>
      <c r="BK3" s="105"/>
      <c r="BL3" s="105"/>
      <c r="BM3" s="105"/>
      <c r="BN3" s="105"/>
      <c r="BO3" s="105"/>
      <c r="BP3" s="105"/>
      <c r="BQ3" s="105"/>
      <c r="BR3" s="105"/>
      <c r="BS3" s="105"/>
      <c r="BT3" s="105"/>
      <c r="BU3" s="105"/>
      <c r="BV3" s="105"/>
      <c r="BW3" s="105"/>
      <c r="BX3" s="105"/>
      <c r="BY3" s="105"/>
      <c r="BZ3" s="105"/>
      <c r="CA3" s="105"/>
      <c r="CB3" s="105"/>
      <c r="CC3" s="106"/>
      <c r="CD3" s="99"/>
      <c r="CE3" s="104"/>
      <c r="CF3" s="105"/>
      <c r="CG3" s="105"/>
      <c r="CH3" s="105"/>
      <c r="CI3" s="105"/>
      <c r="CJ3" s="105"/>
      <c r="CK3" s="105"/>
      <c r="CL3" s="105"/>
      <c r="CM3" s="105"/>
      <c r="CN3" s="105"/>
      <c r="CO3" s="105"/>
      <c r="CP3" s="105"/>
      <c r="CQ3" s="105"/>
      <c r="CR3" s="105"/>
      <c r="CS3" s="105"/>
      <c r="CT3" s="105"/>
      <c r="CU3" s="105"/>
      <c r="CV3" s="105"/>
      <c r="CW3" s="105"/>
      <c r="CX3" s="105"/>
      <c r="CY3" s="105"/>
      <c r="CZ3" s="105"/>
      <c r="DA3" s="105"/>
      <c r="DB3" s="105"/>
      <c r="DC3" s="106"/>
      <c r="DE3" s="104"/>
      <c r="DF3" s="105"/>
      <c r="DG3" s="105"/>
      <c r="DH3" s="105"/>
      <c r="DI3" s="105"/>
      <c r="DJ3" s="105"/>
      <c r="DK3" s="105"/>
      <c r="DL3" s="105"/>
      <c r="DM3" s="105"/>
      <c r="DN3" s="105"/>
      <c r="DO3" s="105"/>
      <c r="DP3" s="105"/>
      <c r="DQ3" s="105"/>
      <c r="DR3" s="105"/>
      <c r="DS3" s="105"/>
      <c r="DT3" s="105"/>
      <c r="DU3" s="105"/>
      <c r="DV3" s="105"/>
      <c r="DW3" s="105"/>
      <c r="DX3" s="105"/>
      <c r="DY3" s="105"/>
      <c r="DZ3" s="105"/>
      <c r="EA3" s="105"/>
      <c r="EB3" s="105"/>
      <c r="EC3" s="106"/>
      <c r="EV3" s="104"/>
      <c r="EW3" s="105"/>
      <c r="EX3" s="105"/>
      <c r="EY3" s="105"/>
      <c r="EZ3" s="105"/>
      <c r="FA3" s="105"/>
      <c r="FB3" s="105"/>
      <c r="FC3" s="105"/>
      <c r="FD3" s="105"/>
      <c r="FE3" s="105"/>
      <c r="FF3" s="105"/>
      <c r="FG3" s="105"/>
      <c r="FH3" s="105"/>
      <c r="FI3" s="105"/>
      <c r="FJ3" s="105"/>
      <c r="FK3" s="105"/>
      <c r="FL3" s="105"/>
      <c r="FM3" s="105"/>
      <c r="FN3" s="105"/>
      <c r="FO3" s="105"/>
      <c r="FP3" s="105"/>
      <c r="FQ3" s="105"/>
      <c r="FR3" s="105"/>
      <c r="FS3" s="105"/>
      <c r="FT3" s="106"/>
      <c r="FV3" s="104"/>
      <c r="FW3" s="105"/>
      <c r="FX3" s="105"/>
      <c r="FY3" s="105"/>
      <c r="FZ3" s="105"/>
      <c r="GA3" s="105"/>
      <c r="GB3" s="105"/>
      <c r="GC3" s="105"/>
      <c r="GD3" s="105"/>
      <c r="GE3" s="105"/>
      <c r="GF3" s="105"/>
      <c r="GG3" s="105"/>
      <c r="GH3" s="105"/>
      <c r="GI3" s="105"/>
      <c r="GJ3" s="105"/>
      <c r="GK3" s="105"/>
      <c r="GL3" s="105"/>
      <c r="GM3" s="105"/>
      <c r="GN3" s="105"/>
      <c r="GO3" s="105"/>
      <c r="GP3" s="105"/>
      <c r="GQ3" s="105"/>
      <c r="GR3" s="105"/>
      <c r="GS3" s="105"/>
      <c r="GT3" s="106"/>
      <c r="GU3" s="99"/>
      <c r="GV3" s="104"/>
      <c r="GW3" s="105"/>
      <c r="GX3" s="105"/>
      <c r="GY3" s="105"/>
      <c r="GZ3" s="105"/>
      <c r="HA3" s="105"/>
      <c r="HB3" s="105"/>
      <c r="HC3" s="105"/>
      <c r="HD3" s="105"/>
      <c r="HE3" s="105"/>
      <c r="HF3" s="105"/>
      <c r="HG3" s="105"/>
      <c r="HH3" s="105"/>
      <c r="HI3" s="105"/>
      <c r="HJ3" s="105"/>
      <c r="HK3" s="105"/>
      <c r="HL3" s="105"/>
      <c r="HM3" s="105"/>
      <c r="HN3" s="105"/>
      <c r="HO3" s="105"/>
      <c r="HP3" s="105"/>
      <c r="HQ3" s="105"/>
      <c r="HR3" s="105"/>
      <c r="HS3" s="105"/>
      <c r="HT3" s="106"/>
      <c r="HV3" s="104"/>
      <c r="HW3" s="105"/>
      <c r="HX3" s="105"/>
      <c r="HY3" s="105"/>
      <c r="HZ3" s="105"/>
      <c r="IA3" s="105"/>
      <c r="IB3" s="105"/>
      <c r="IC3" s="105"/>
      <c r="ID3" s="105"/>
      <c r="IE3" s="105"/>
      <c r="IF3" s="105"/>
      <c r="IG3" s="105"/>
      <c r="IH3" s="105"/>
      <c r="II3" s="105"/>
      <c r="IJ3" s="105"/>
      <c r="IK3" s="105"/>
      <c r="IL3" s="105"/>
      <c r="IM3" s="105"/>
      <c r="IN3" s="105"/>
      <c r="IO3" s="105"/>
      <c r="IP3" s="105"/>
      <c r="IQ3" s="105"/>
      <c r="IR3" s="105"/>
      <c r="IS3" s="105"/>
      <c r="IT3" s="106"/>
    </row>
    <row r="4" spans="1:255" s="27" customFormat="1" ht="20" customHeight="1" thickBot="1">
      <c r="A4" s="670" t="str">
        <f ca="1">('Game Summary'!A4)</f>
        <v>GRRG - All Stars</v>
      </c>
      <c r="B4" s="671"/>
      <c r="C4" s="671"/>
      <c r="D4" s="672"/>
      <c r="E4" s="254">
        <f>E20</f>
        <v>3</v>
      </c>
      <c r="F4" s="255">
        <f>SUM(E20:F20)</f>
        <v>3</v>
      </c>
      <c r="G4" s="255">
        <f>SUM(E20:G20)</f>
        <v>3</v>
      </c>
      <c r="H4" s="255">
        <f>SUM(E20:H20)</f>
        <v>3</v>
      </c>
      <c r="I4" s="255">
        <f>SUM(E20:I20)</f>
        <v>3</v>
      </c>
      <c r="J4" s="255">
        <f>SUM(E20:J20)</f>
        <v>5</v>
      </c>
      <c r="K4" s="255">
        <f>SUM(E20:K20)</f>
        <v>7</v>
      </c>
      <c r="L4" s="255">
        <f>SUM(E20:L20)</f>
        <v>7</v>
      </c>
      <c r="M4" s="255">
        <f>SUM(E20:M20)</f>
        <v>7</v>
      </c>
      <c r="N4" s="255">
        <f>SUM(E20:N20)</f>
        <v>7</v>
      </c>
      <c r="O4" s="255">
        <f>SUM(E20:O20)</f>
        <v>7</v>
      </c>
      <c r="P4" s="255">
        <f>SUM(E20:P20)</f>
        <v>7</v>
      </c>
      <c r="Q4" s="255">
        <f>SUM(E20:Q20)</f>
        <v>7</v>
      </c>
      <c r="R4" s="255">
        <f>SUM(E20:R20)</f>
        <v>7</v>
      </c>
      <c r="S4" s="255">
        <f>SUM(E20:S20)</f>
        <v>7</v>
      </c>
      <c r="T4" s="255">
        <f>SUM(E20:T20)</f>
        <v>10</v>
      </c>
      <c r="U4" s="255">
        <f>SUM(E20:U20)</f>
        <v>10</v>
      </c>
      <c r="V4" s="255">
        <f>SUM(E20:V20)</f>
        <v>10</v>
      </c>
      <c r="W4" s="255">
        <f>SUM(E20:W20)</f>
        <v>10</v>
      </c>
      <c r="X4" s="255">
        <f>SUM(E20:X20)</f>
        <v>12</v>
      </c>
      <c r="Y4" s="255">
        <f>SUM(E20:Y20)</f>
        <v>12</v>
      </c>
      <c r="Z4" s="255">
        <f>SUM(E20:Z20)</f>
        <v>12</v>
      </c>
      <c r="AA4" s="255">
        <f>SUM(E20:AA20)</f>
        <v>12</v>
      </c>
      <c r="AB4" s="255">
        <f>SUM(E20:AB20)</f>
        <v>12</v>
      </c>
      <c r="AC4" s="480">
        <f>SUM(E20:AC20)</f>
        <v>12</v>
      </c>
      <c r="AE4" s="107">
        <v>1</v>
      </c>
      <c r="AF4" s="108">
        <v>2</v>
      </c>
      <c r="AG4" s="108">
        <v>3</v>
      </c>
      <c r="AH4" s="108">
        <v>4</v>
      </c>
      <c r="AI4" s="108">
        <v>5</v>
      </c>
      <c r="AJ4" s="108">
        <v>6</v>
      </c>
      <c r="AK4" s="108">
        <v>7</v>
      </c>
      <c r="AL4" s="108">
        <v>8</v>
      </c>
      <c r="AM4" s="108">
        <v>9</v>
      </c>
      <c r="AN4" s="108">
        <v>10</v>
      </c>
      <c r="AO4" s="108">
        <v>11</v>
      </c>
      <c r="AP4" s="108">
        <v>12</v>
      </c>
      <c r="AQ4" s="109">
        <v>13</v>
      </c>
      <c r="AR4" s="109">
        <v>14</v>
      </c>
      <c r="AS4" s="109">
        <v>15</v>
      </c>
      <c r="AT4" s="109">
        <v>16</v>
      </c>
      <c r="AU4" s="109">
        <v>17</v>
      </c>
      <c r="AV4" s="109">
        <v>18</v>
      </c>
      <c r="AW4" s="109">
        <v>19</v>
      </c>
      <c r="AX4" s="109">
        <v>20</v>
      </c>
      <c r="AY4" s="109">
        <v>21</v>
      </c>
      <c r="AZ4" s="109">
        <v>22</v>
      </c>
      <c r="BA4" s="109">
        <v>23</v>
      </c>
      <c r="BB4" s="109">
        <v>24</v>
      </c>
      <c r="BC4" s="110">
        <v>25</v>
      </c>
      <c r="BD4" s="27" t="s">
        <v>147</v>
      </c>
      <c r="BE4" s="107">
        <v>1</v>
      </c>
      <c r="BF4" s="108">
        <v>2</v>
      </c>
      <c r="BG4" s="108">
        <v>3</v>
      </c>
      <c r="BH4" s="108">
        <v>4</v>
      </c>
      <c r="BI4" s="108">
        <v>5</v>
      </c>
      <c r="BJ4" s="108">
        <v>6</v>
      </c>
      <c r="BK4" s="108">
        <v>7</v>
      </c>
      <c r="BL4" s="108">
        <v>8</v>
      </c>
      <c r="BM4" s="108">
        <v>9</v>
      </c>
      <c r="BN4" s="108">
        <v>10</v>
      </c>
      <c r="BO4" s="108">
        <v>11</v>
      </c>
      <c r="BP4" s="108">
        <v>12</v>
      </c>
      <c r="BQ4" s="108">
        <v>13</v>
      </c>
      <c r="BR4" s="108">
        <v>14</v>
      </c>
      <c r="BS4" s="108">
        <v>15</v>
      </c>
      <c r="BT4" s="108">
        <v>16</v>
      </c>
      <c r="BU4" s="108">
        <v>17</v>
      </c>
      <c r="BV4" s="108">
        <v>18</v>
      </c>
      <c r="BW4" s="108">
        <v>19</v>
      </c>
      <c r="BX4" s="109">
        <v>20</v>
      </c>
      <c r="BY4" s="109">
        <v>21</v>
      </c>
      <c r="BZ4" s="109">
        <v>22</v>
      </c>
      <c r="CA4" s="109">
        <v>23</v>
      </c>
      <c r="CB4" s="109">
        <v>24</v>
      </c>
      <c r="CC4" s="110">
        <v>25</v>
      </c>
      <c r="CD4" s="27" t="s">
        <v>83</v>
      </c>
      <c r="CE4" s="111">
        <v>1</v>
      </c>
      <c r="CF4" s="112">
        <v>2</v>
      </c>
      <c r="CG4" s="112">
        <v>3</v>
      </c>
      <c r="CH4" s="112">
        <v>4</v>
      </c>
      <c r="CI4" s="112">
        <v>5</v>
      </c>
      <c r="CJ4" s="112">
        <v>6</v>
      </c>
      <c r="CK4" s="112">
        <v>7</v>
      </c>
      <c r="CL4" s="112">
        <v>8</v>
      </c>
      <c r="CM4" s="112">
        <v>9</v>
      </c>
      <c r="CN4" s="112">
        <v>10</v>
      </c>
      <c r="CO4" s="112">
        <v>11</v>
      </c>
      <c r="CP4" s="112">
        <v>12</v>
      </c>
      <c r="CQ4" s="112">
        <v>13</v>
      </c>
      <c r="CR4" s="112">
        <v>14</v>
      </c>
      <c r="CS4" s="112">
        <v>15</v>
      </c>
      <c r="CT4" s="112">
        <v>16</v>
      </c>
      <c r="CU4" s="112">
        <v>17</v>
      </c>
      <c r="CV4" s="112">
        <v>18</v>
      </c>
      <c r="CW4" s="112">
        <v>19</v>
      </c>
      <c r="CX4" s="429">
        <v>20</v>
      </c>
      <c r="CY4" s="429">
        <v>21</v>
      </c>
      <c r="CZ4" s="429">
        <v>22</v>
      </c>
      <c r="DA4" s="429">
        <v>23</v>
      </c>
      <c r="DB4" s="429">
        <v>24</v>
      </c>
      <c r="DC4" s="113">
        <v>25</v>
      </c>
      <c r="DD4" s="27" t="s">
        <v>84</v>
      </c>
      <c r="DE4" s="107">
        <v>1</v>
      </c>
      <c r="DF4" s="108">
        <v>2</v>
      </c>
      <c r="DG4" s="108">
        <v>3</v>
      </c>
      <c r="DH4" s="108">
        <v>4</v>
      </c>
      <c r="DI4" s="108">
        <v>5</v>
      </c>
      <c r="DJ4" s="108">
        <v>6</v>
      </c>
      <c r="DK4" s="108">
        <v>7</v>
      </c>
      <c r="DL4" s="108">
        <v>8</v>
      </c>
      <c r="DM4" s="108">
        <v>9</v>
      </c>
      <c r="DN4" s="108">
        <v>10</v>
      </c>
      <c r="DO4" s="108">
        <v>11</v>
      </c>
      <c r="DP4" s="108">
        <v>12</v>
      </c>
      <c r="DQ4" s="109">
        <v>13</v>
      </c>
      <c r="DR4" s="109">
        <v>14</v>
      </c>
      <c r="DS4" s="109">
        <v>15</v>
      </c>
      <c r="DT4" s="109">
        <v>16</v>
      </c>
      <c r="DU4" s="109">
        <v>17</v>
      </c>
      <c r="DV4" s="109">
        <v>18</v>
      </c>
      <c r="DW4" s="109">
        <v>19</v>
      </c>
      <c r="DX4" s="109">
        <v>20</v>
      </c>
      <c r="DY4" s="109">
        <v>21</v>
      </c>
      <c r="DZ4" s="109">
        <v>22</v>
      </c>
      <c r="EA4" s="109">
        <v>23</v>
      </c>
      <c r="EB4" s="109">
        <v>24</v>
      </c>
      <c r="EC4" s="110">
        <v>25</v>
      </c>
      <c r="ED4" s="27" t="s">
        <v>85</v>
      </c>
      <c r="EF4" s="114" t="s">
        <v>134</v>
      </c>
      <c r="EG4" s="115" t="s">
        <v>132</v>
      </c>
      <c r="EH4" s="115" t="s">
        <v>133</v>
      </c>
      <c r="EI4" s="116" t="s">
        <v>155</v>
      </c>
      <c r="EJ4" s="117" t="s">
        <v>124</v>
      </c>
      <c r="EK4" s="114" t="s">
        <v>125</v>
      </c>
      <c r="EL4" s="116" t="s">
        <v>126</v>
      </c>
      <c r="EM4" s="118" t="s">
        <v>127</v>
      </c>
      <c r="EN4" s="119" t="s">
        <v>128</v>
      </c>
      <c r="EO4" s="120" t="s">
        <v>186</v>
      </c>
      <c r="EP4" s="120" t="s">
        <v>156</v>
      </c>
      <c r="EQ4" s="120" t="s">
        <v>157</v>
      </c>
      <c r="ER4" s="114" t="s">
        <v>150</v>
      </c>
      <c r="ES4" s="115" t="s">
        <v>151</v>
      </c>
      <c r="ET4" s="117" t="s">
        <v>142</v>
      </c>
      <c r="EV4" s="107">
        <v>1</v>
      </c>
      <c r="EW4" s="108">
        <v>2</v>
      </c>
      <c r="EX4" s="108">
        <v>3</v>
      </c>
      <c r="EY4" s="108">
        <v>4</v>
      </c>
      <c r="EZ4" s="108">
        <v>5</v>
      </c>
      <c r="FA4" s="108">
        <v>6</v>
      </c>
      <c r="FB4" s="108">
        <v>7</v>
      </c>
      <c r="FC4" s="108">
        <v>8</v>
      </c>
      <c r="FD4" s="108">
        <v>9</v>
      </c>
      <c r="FE4" s="108">
        <v>10</v>
      </c>
      <c r="FF4" s="108">
        <v>11</v>
      </c>
      <c r="FG4" s="108">
        <v>12</v>
      </c>
      <c r="FH4" s="109">
        <v>13</v>
      </c>
      <c r="FI4" s="109">
        <v>14</v>
      </c>
      <c r="FJ4" s="109">
        <v>15</v>
      </c>
      <c r="FK4" s="109">
        <v>16</v>
      </c>
      <c r="FL4" s="109">
        <v>17</v>
      </c>
      <c r="FM4" s="109">
        <v>18</v>
      </c>
      <c r="FN4" s="109">
        <v>19</v>
      </c>
      <c r="FO4" s="109">
        <v>20</v>
      </c>
      <c r="FP4" s="109">
        <v>21</v>
      </c>
      <c r="FQ4" s="109">
        <v>22</v>
      </c>
      <c r="FR4" s="109">
        <v>23</v>
      </c>
      <c r="FS4" s="109">
        <v>24</v>
      </c>
      <c r="FT4" s="110">
        <v>25</v>
      </c>
      <c r="FU4" s="27" t="s">
        <v>147</v>
      </c>
      <c r="FV4" s="107">
        <v>1</v>
      </c>
      <c r="FW4" s="108">
        <v>2</v>
      </c>
      <c r="FX4" s="108">
        <v>3</v>
      </c>
      <c r="FY4" s="108">
        <v>4</v>
      </c>
      <c r="FZ4" s="108">
        <v>5</v>
      </c>
      <c r="GA4" s="108">
        <v>6</v>
      </c>
      <c r="GB4" s="108">
        <v>7</v>
      </c>
      <c r="GC4" s="108">
        <v>8</v>
      </c>
      <c r="GD4" s="108">
        <v>9</v>
      </c>
      <c r="GE4" s="108">
        <v>10</v>
      </c>
      <c r="GF4" s="108">
        <v>11</v>
      </c>
      <c r="GG4" s="108">
        <v>12</v>
      </c>
      <c r="GH4" s="109">
        <v>13</v>
      </c>
      <c r="GI4" s="109">
        <v>14</v>
      </c>
      <c r="GJ4" s="109">
        <v>15</v>
      </c>
      <c r="GK4" s="109">
        <v>16</v>
      </c>
      <c r="GL4" s="109">
        <v>17</v>
      </c>
      <c r="GM4" s="109">
        <v>18</v>
      </c>
      <c r="GN4" s="109">
        <v>19</v>
      </c>
      <c r="GO4" s="109">
        <v>20</v>
      </c>
      <c r="GP4" s="109">
        <v>21</v>
      </c>
      <c r="GQ4" s="109">
        <v>22</v>
      </c>
      <c r="GR4" s="109">
        <v>23</v>
      </c>
      <c r="GS4" s="109">
        <v>24</v>
      </c>
      <c r="GT4" s="110">
        <v>25</v>
      </c>
      <c r="GU4" s="27" t="s">
        <v>86</v>
      </c>
      <c r="GV4" s="107">
        <v>1</v>
      </c>
      <c r="GW4" s="108">
        <v>2</v>
      </c>
      <c r="GX4" s="108">
        <v>3</v>
      </c>
      <c r="GY4" s="108">
        <v>4</v>
      </c>
      <c r="GZ4" s="108">
        <v>5</v>
      </c>
      <c r="HA4" s="108">
        <v>6</v>
      </c>
      <c r="HB4" s="108">
        <v>7</v>
      </c>
      <c r="HC4" s="108">
        <v>8</v>
      </c>
      <c r="HD4" s="108">
        <v>9</v>
      </c>
      <c r="HE4" s="108">
        <v>10</v>
      </c>
      <c r="HF4" s="108">
        <v>11</v>
      </c>
      <c r="HG4" s="108">
        <v>12</v>
      </c>
      <c r="HH4" s="109">
        <v>13</v>
      </c>
      <c r="HI4" s="109">
        <v>14</v>
      </c>
      <c r="HJ4" s="109">
        <v>15</v>
      </c>
      <c r="HK4" s="109">
        <v>16</v>
      </c>
      <c r="HL4" s="109">
        <v>17</v>
      </c>
      <c r="HM4" s="109">
        <v>18</v>
      </c>
      <c r="HN4" s="109">
        <v>19</v>
      </c>
      <c r="HO4" s="109">
        <v>20</v>
      </c>
      <c r="HP4" s="109">
        <v>21</v>
      </c>
      <c r="HQ4" s="109">
        <v>22</v>
      </c>
      <c r="HR4" s="109">
        <v>23</v>
      </c>
      <c r="HS4" s="109">
        <v>24</v>
      </c>
      <c r="HT4" s="110">
        <v>25</v>
      </c>
      <c r="HV4" s="107">
        <v>1</v>
      </c>
      <c r="HW4" s="108">
        <v>2</v>
      </c>
      <c r="HX4" s="108">
        <v>3</v>
      </c>
      <c r="HY4" s="108">
        <v>4</v>
      </c>
      <c r="HZ4" s="108">
        <v>5</v>
      </c>
      <c r="IA4" s="108">
        <v>6</v>
      </c>
      <c r="IB4" s="108">
        <v>7</v>
      </c>
      <c r="IC4" s="108">
        <v>8</v>
      </c>
      <c r="ID4" s="108">
        <v>9</v>
      </c>
      <c r="IE4" s="108">
        <v>10</v>
      </c>
      <c r="IF4" s="108">
        <v>11</v>
      </c>
      <c r="IG4" s="108">
        <v>12</v>
      </c>
      <c r="IH4" s="109">
        <v>13</v>
      </c>
      <c r="II4" s="109">
        <v>14</v>
      </c>
      <c r="IJ4" s="109">
        <v>15</v>
      </c>
      <c r="IK4" s="109">
        <v>16</v>
      </c>
      <c r="IL4" s="109">
        <v>17</v>
      </c>
      <c r="IM4" s="109">
        <v>18</v>
      </c>
      <c r="IN4" s="109">
        <v>19</v>
      </c>
      <c r="IO4" s="109">
        <v>20</v>
      </c>
      <c r="IP4" s="109">
        <v>21</v>
      </c>
      <c r="IQ4" s="109">
        <v>22</v>
      </c>
      <c r="IR4" s="109">
        <v>23</v>
      </c>
      <c r="IS4" s="109">
        <v>24</v>
      </c>
      <c r="IT4" s="110">
        <v>25</v>
      </c>
      <c r="IU4" s="27" t="s">
        <v>147</v>
      </c>
    </row>
    <row r="5" spans="1:255" s="125" customFormat="1" ht="20" customHeight="1">
      <c r="A5" s="271" t="str">
        <f ca="1">('Game Summary'!B5)</f>
        <v>01</v>
      </c>
      <c r="B5" s="646" t="str">
        <f ca="1">('Game Summary'!C5)</f>
        <v>Lindsay Blowhan</v>
      </c>
      <c r="C5" s="647"/>
      <c r="D5" s="648"/>
      <c r="E5" s="121" t="s">
        <v>41</v>
      </c>
      <c r="F5" s="122"/>
      <c r="G5" s="122" t="s">
        <v>41</v>
      </c>
      <c r="H5" s="122"/>
      <c r="I5" s="122" t="s">
        <v>41</v>
      </c>
      <c r="J5" s="122"/>
      <c r="K5" s="122" t="s">
        <v>41</v>
      </c>
      <c r="L5" s="122"/>
      <c r="M5" s="122" t="s">
        <v>41</v>
      </c>
      <c r="N5" s="122"/>
      <c r="O5" s="122" t="s">
        <v>41</v>
      </c>
      <c r="P5" s="122"/>
      <c r="Q5" s="122"/>
      <c r="R5" s="122" t="s">
        <v>41</v>
      </c>
      <c r="S5" s="122" t="s">
        <v>41</v>
      </c>
      <c r="T5" s="122"/>
      <c r="U5" s="122"/>
      <c r="V5" s="122"/>
      <c r="W5" s="122" t="s">
        <v>41</v>
      </c>
      <c r="X5" s="122" t="s">
        <v>41</v>
      </c>
      <c r="Y5" s="122" t="s">
        <v>41</v>
      </c>
      <c r="Z5" s="122"/>
      <c r="AA5" s="122"/>
      <c r="AB5" s="122"/>
      <c r="AC5" s="124"/>
      <c r="AE5" s="126" t="str">
        <f t="shared" ref="AE5:BC5" si="0">IF(E5="J",E20,"")</f>
        <v/>
      </c>
      <c r="AF5" s="127" t="str">
        <f t="shared" si="0"/>
        <v/>
      </c>
      <c r="AG5" s="127" t="str">
        <f t="shared" si="0"/>
        <v/>
      </c>
      <c r="AH5" s="127" t="str">
        <f t="shared" si="0"/>
        <v/>
      </c>
      <c r="AI5" s="127" t="str">
        <f t="shared" si="0"/>
        <v/>
      </c>
      <c r="AJ5" s="127" t="str">
        <f t="shared" si="0"/>
        <v/>
      </c>
      <c r="AK5" s="127" t="str">
        <f t="shared" si="0"/>
        <v/>
      </c>
      <c r="AL5" s="127" t="str">
        <f t="shared" si="0"/>
        <v/>
      </c>
      <c r="AM5" s="127" t="str">
        <f t="shared" si="0"/>
        <v/>
      </c>
      <c r="AN5" s="127" t="str">
        <f t="shared" si="0"/>
        <v/>
      </c>
      <c r="AO5" s="127" t="str">
        <f t="shared" si="0"/>
        <v/>
      </c>
      <c r="AP5" s="128" t="str">
        <f t="shared" si="0"/>
        <v/>
      </c>
      <c r="AQ5" s="128" t="str">
        <f t="shared" si="0"/>
        <v/>
      </c>
      <c r="AR5" s="128" t="str">
        <f t="shared" si="0"/>
        <v/>
      </c>
      <c r="AS5" s="128" t="str">
        <f t="shared" si="0"/>
        <v/>
      </c>
      <c r="AT5" s="128" t="str">
        <f t="shared" si="0"/>
        <v/>
      </c>
      <c r="AU5" s="128" t="str">
        <f t="shared" si="0"/>
        <v/>
      </c>
      <c r="AV5" s="128" t="str">
        <f t="shared" si="0"/>
        <v/>
      </c>
      <c r="AW5" s="128" t="str">
        <f t="shared" si="0"/>
        <v/>
      </c>
      <c r="AX5" s="128" t="str">
        <f t="shared" si="0"/>
        <v/>
      </c>
      <c r="AY5" s="128" t="str">
        <f t="shared" si="0"/>
        <v/>
      </c>
      <c r="AZ5" s="128" t="str">
        <f t="shared" si="0"/>
        <v/>
      </c>
      <c r="BA5" s="128" t="str">
        <f t="shared" si="0"/>
        <v/>
      </c>
      <c r="BB5" s="128" t="str">
        <f t="shared" si="0"/>
        <v/>
      </c>
      <c r="BC5" s="129" t="str">
        <f t="shared" si="0"/>
        <v/>
      </c>
      <c r="BD5" s="27">
        <f t="shared" ref="BD5:BD18" si="1">SUM(AE5:BC5)</f>
        <v>0</v>
      </c>
      <c r="BE5" s="126" t="str">
        <f t="shared" ref="BE5:BO5" si="2">IF(E5="LJ",E20,"")</f>
        <v/>
      </c>
      <c r="BF5" s="127" t="str">
        <f t="shared" si="2"/>
        <v/>
      </c>
      <c r="BG5" s="127" t="str">
        <f t="shared" si="2"/>
        <v/>
      </c>
      <c r="BH5" s="127" t="str">
        <f t="shared" si="2"/>
        <v/>
      </c>
      <c r="BI5" s="127" t="str">
        <f t="shared" si="2"/>
        <v/>
      </c>
      <c r="BJ5" s="127" t="str">
        <f t="shared" si="2"/>
        <v/>
      </c>
      <c r="BK5" s="127" t="str">
        <f t="shared" si="2"/>
        <v/>
      </c>
      <c r="BL5" s="127" t="str">
        <f t="shared" si="2"/>
        <v/>
      </c>
      <c r="BM5" s="127" t="str">
        <f t="shared" si="2"/>
        <v/>
      </c>
      <c r="BN5" s="127" t="str">
        <f t="shared" si="2"/>
        <v/>
      </c>
      <c r="BO5" s="127" t="str">
        <f t="shared" si="2"/>
        <v/>
      </c>
      <c r="BP5" s="127" t="str">
        <f t="shared" ref="BP5:CC5" si="3">IF(P5="LJ",P20,"")</f>
        <v/>
      </c>
      <c r="BQ5" s="127" t="str">
        <f t="shared" si="3"/>
        <v/>
      </c>
      <c r="BR5" s="127" t="str">
        <f t="shared" si="3"/>
        <v/>
      </c>
      <c r="BS5" s="127" t="str">
        <f t="shared" si="3"/>
        <v/>
      </c>
      <c r="BT5" s="127" t="str">
        <f t="shared" si="3"/>
        <v/>
      </c>
      <c r="BU5" s="127" t="str">
        <f t="shared" si="3"/>
        <v/>
      </c>
      <c r="BV5" s="127" t="str">
        <f t="shared" si="3"/>
        <v/>
      </c>
      <c r="BW5" s="127" t="str">
        <f t="shared" si="3"/>
        <v/>
      </c>
      <c r="BX5" s="127" t="str">
        <f t="shared" si="3"/>
        <v/>
      </c>
      <c r="BY5" s="127" t="str">
        <f t="shared" si="3"/>
        <v/>
      </c>
      <c r="BZ5" s="127" t="str">
        <f t="shared" si="3"/>
        <v/>
      </c>
      <c r="CA5" s="127" t="str">
        <f t="shared" si="3"/>
        <v/>
      </c>
      <c r="CB5" s="127" t="str">
        <f t="shared" si="3"/>
        <v/>
      </c>
      <c r="CC5" s="130" t="str">
        <f t="shared" si="3"/>
        <v/>
      </c>
      <c r="CD5" s="27">
        <f t="shared" ref="CD5:CD18" si="4">SUM(BE5:CC5)</f>
        <v>0</v>
      </c>
      <c r="CE5" s="126">
        <f t="shared" ref="CE5:CP5" si="5">IF(E5="B",E20,"")</f>
        <v>3</v>
      </c>
      <c r="CF5" s="127" t="str">
        <f t="shared" si="5"/>
        <v/>
      </c>
      <c r="CG5" s="127">
        <f t="shared" si="5"/>
        <v>0</v>
      </c>
      <c r="CH5" s="127" t="str">
        <f t="shared" si="5"/>
        <v/>
      </c>
      <c r="CI5" s="127">
        <f t="shared" si="5"/>
        <v>0</v>
      </c>
      <c r="CJ5" s="127" t="str">
        <f t="shared" si="5"/>
        <v/>
      </c>
      <c r="CK5" s="127">
        <f t="shared" si="5"/>
        <v>2</v>
      </c>
      <c r="CL5" s="127" t="str">
        <f t="shared" si="5"/>
        <v/>
      </c>
      <c r="CM5" s="127">
        <f t="shared" si="5"/>
        <v>0</v>
      </c>
      <c r="CN5" s="127" t="str">
        <f t="shared" si="5"/>
        <v/>
      </c>
      <c r="CO5" s="127">
        <f t="shared" si="5"/>
        <v>0</v>
      </c>
      <c r="CP5" s="128" t="str">
        <f t="shared" si="5"/>
        <v/>
      </c>
      <c r="CQ5" s="128" t="str">
        <f t="shared" ref="CQ5:DC5" si="6">IF(Q5="B",Q20,"")</f>
        <v/>
      </c>
      <c r="CR5" s="128">
        <f t="shared" si="6"/>
        <v>0</v>
      </c>
      <c r="CS5" s="128">
        <f t="shared" si="6"/>
        <v>0</v>
      </c>
      <c r="CT5" s="128" t="str">
        <f t="shared" si="6"/>
        <v/>
      </c>
      <c r="CU5" s="128" t="str">
        <f t="shared" si="6"/>
        <v/>
      </c>
      <c r="CV5" s="128" t="str">
        <f t="shared" si="6"/>
        <v/>
      </c>
      <c r="CW5" s="128">
        <f t="shared" si="6"/>
        <v>0</v>
      </c>
      <c r="CX5" s="128">
        <f t="shared" si="6"/>
        <v>2</v>
      </c>
      <c r="CY5" s="128">
        <f t="shared" si="6"/>
        <v>0</v>
      </c>
      <c r="CZ5" s="128" t="str">
        <f t="shared" si="6"/>
        <v/>
      </c>
      <c r="DA5" s="128" t="str">
        <f t="shared" si="6"/>
        <v/>
      </c>
      <c r="DB5" s="128" t="str">
        <f t="shared" si="6"/>
        <v/>
      </c>
      <c r="DC5" s="129" t="str">
        <f t="shared" si="6"/>
        <v/>
      </c>
      <c r="DD5" s="27">
        <f t="shared" ref="DD5:DD18" si="7">SUM(CE5:DC5)</f>
        <v>7</v>
      </c>
      <c r="DE5" s="126" t="str">
        <f t="shared" ref="DE5:DO5" si="8">IF(E5="P",E20,"")</f>
        <v/>
      </c>
      <c r="DF5" s="127" t="str">
        <f t="shared" si="8"/>
        <v/>
      </c>
      <c r="DG5" s="127" t="str">
        <f t="shared" si="8"/>
        <v/>
      </c>
      <c r="DH5" s="127" t="str">
        <f t="shared" si="8"/>
        <v/>
      </c>
      <c r="DI5" s="127" t="str">
        <f t="shared" si="8"/>
        <v/>
      </c>
      <c r="DJ5" s="127" t="str">
        <f t="shared" si="8"/>
        <v/>
      </c>
      <c r="DK5" s="127" t="str">
        <f t="shared" si="8"/>
        <v/>
      </c>
      <c r="DL5" s="127" t="str">
        <f t="shared" si="8"/>
        <v/>
      </c>
      <c r="DM5" s="127" t="str">
        <f t="shared" si="8"/>
        <v/>
      </c>
      <c r="DN5" s="127" t="str">
        <f t="shared" si="8"/>
        <v/>
      </c>
      <c r="DO5" s="127" t="str">
        <f t="shared" si="8"/>
        <v/>
      </c>
      <c r="DP5" s="127" t="str">
        <f t="shared" ref="DP5:EB5" si="9">IF(P5="P",P20,"")</f>
        <v/>
      </c>
      <c r="DQ5" s="127" t="str">
        <f t="shared" si="9"/>
        <v/>
      </c>
      <c r="DR5" s="127" t="str">
        <f t="shared" si="9"/>
        <v/>
      </c>
      <c r="DS5" s="127" t="str">
        <f t="shared" si="9"/>
        <v/>
      </c>
      <c r="DT5" s="127" t="str">
        <f t="shared" si="9"/>
        <v/>
      </c>
      <c r="DU5" s="127" t="str">
        <f t="shared" si="9"/>
        <v/>
      </c>
      <c r="DV5" s="127" t="str">
        <f t="shared" si="9"/>
        <v/>
      </c>
      <c r="DW5" s="127" t="str">
        <f t="shared" si="9"/>
        <v/>
      </c>
      <c r="DX5" s="127" t="str">
        <f t="shared" si="9"/>
        <v/>
      </c>
      <c r="DY5" s="127" t="str">
        <f t="shared" si="9"/>
        <v/>
      </c>
      <c r="DZ5" s="127" t="str">
        <f t="shared" si="9"/>
        <v/>
      </c>
      <c r="EA5" s="127" t="str">
        <f t="shared" si="9"/>
        <v/>
      </c>
      <c r="EB5" s="127" t="str">
        <f t="shared" si="9"/>
        <v/>
      </c>
      <c r="EC5" s="129" t="str">
        <f>IF(AC5="P",AC20,"")</f>
        <v/>
      </c>
      <c r="ED5" s="27">
        <f t="shared" ref="ED5:ED18" si="10">SUM(DE5:EC5)</f>
        <v>0</v>
      </c>
      <c r="EF5" s="131">
        <f t="shared" ref="EF5:EF18" si="11">SUM((COUNTIF(E5:AC5,"J")),(COUNTIF(E5:AC5,"LJ")))</f>
        <v>0</v>
      </c>
      <c r="EG5" s="132">
        <f t="shared" ref="EG5:EG11" si="12">COUNTIF(E5:AC5,"P")</f>
        <v>0</v>
      </c>
      <c r="EH5" s="132">
        <f t="shared" ref="EH5:EH18" si="13">COUNTIF(E5:AC5,"B")</f>
        <v>11</v>
      </c>
      <c r="EI5" s="133">
        <f t="shared" ref="EI5:EI16" si="14">SUM(EG5+EH5)</f>
        <v>11</v>
      </c>
      <c r="EJ5" s="134">
        <f>(SUM(EF5:EH5)/COUNT(E19:AC19))</f>
        <v>0.44</v>
      </c>
      <c r="EK5" s="131">
        <f t="shared" ref="EK5:EK18" si="15">COUNTIF(E5:AC5,"LJ")</f>
        <v>0</v>
      </c>
      <c r="EL5" s="135" t="e">
        <f t="shared" ref="EL5:EL18" si="16">EK5/EF5</f>
        <v>#DIV/0!</v>
      </c>
      <c r="EM5" s="136">
        <f t="shared" ref="EM5:EM18" si="17">SUM((BD5)+(CD5))</f>
        <v>0</v>
      </c>
      <c r="EN5" s="137" t="e">
        <f t="shared" ref="EN5:EN19" si="18">EM5/EF5</f>
        <v>#DIV/0!</v>
      </c>
      <c r="EO5" s="138">
        <f t="shared" ref="EO5:EO18" si="19">SUM(FU5+GU5)</f>
        <v>0</v>
      </c>
      <c r="EP5" s="138">
        <f t="shared" ref="EP5:EP18" si="20">SUM((DD5+ED5))</f>
        <v>7</v>
      </c>
      <c r="EQ5" s="138">
        <f t="shared" ref="EQ5:EQ18" si="21">SUM(HU5+IU5)</f>
        <v>53</v>
      </c>
      <c r="ER5" s="138">
        <f>SUM((EP5/EI5)-(D2))</f>
        <v>6.4935064935064957E-2</v>
      </c>
      <c r="ES5" s="138">
        <f>SUM((EQ5/EI5)-(D22))</f>
        <v>1.1515151515151518</v>
      </c>
      <c r="ET5" s="139">
        <f t="shared" ref="ET5:ET18" si="22">SUM(ER5-ES5)</f>
        <v>-1.0865800865800868</v>
      </c>
      <c r="EV5" s="126" t="str">
        <f t="shared" ref="EV5:FT5" si="23">IF(E5="J",SUM((E20)-(E40)),"")</f>
        <v/>
      </c>
      <c r="EW5" s="127" t="str">
        <f t="shared" si="23"/>
        <v/>
      </c>
      <c r="EX5" s="127" t="str">
        <f t="shared" si="23"/>
        <v/>
      </c>
      <c r="EY5" s="127" t="str">
        <f t="shared" si="23"/>
        <v/>
      </c>
      <c r="EZ5" s="127" t="str">
        <f t="shared" si="23"/>
        <v/>
      </c>
      <c r="FA5" s="127" t="str">
        <f t="shared" si="23"/>
        <v/>
      </c>
      <c r="FB5" s="127" t="str">
        <f t="shared" si="23"/>
        <v/>
      </c>
      <c r="FC5" s="127" t="str">
        <f t="shared" si="23"/>
        <v/>
      </c>
      <c r="FD5" s="127" t="str">
        <f t="shared" si="23"/>
        <v/>
      </c>
      <c r="FE5" s="127" t="str">
        <f t="shared" si="23"/>
        <v/>
      </c>
      <c r="FF5" s="127" t="str">
        <f t="shared" si="23"/>
        <v/>
      </c>
      <c r="FG5" s="127" t="str">
        <f t="shared" si="23"/>
        <v/>
      </c>
      <c r="FH5" s="127" t="str">
        <f t="shared" si="23"/>
        <v/>
      </c>
      <c r="FI5" s="127" t="str">
        <f t="shared" si="23"/>
        <v/>
      </c>
      <c r="FJ5" s="127" t="str">
        <f t="shared" si="23"/>
        <v/>
      </c>
      <c r="FK5" s="127" t="str">
        <f t="shared" si="23"/>
        <v/>
      </c>
      <c r="FL5" s="127" t="str">
        <f t="shared" si="23"/>
        <v/>
      </c>
      <c r="FM5" s="127" t="str">
        <f t="shared" si="23"/>
        <v/>
      </c>
      <c r="FN5" s="127" t="str">
        <f t="shared" si="23"/>
        <v/>
      </c>
      <c r="FO5" s="127" t="str">
        <f t="shared" si="23"/>
        <v/>
      </c>
      <c r="FP5" s="127" t="str">
        <f t="shared" si="23"/>
        <v/>
      </c>
      <c r="FQ5" s="127" t="str">
        <f t="shared" si="23"/>
        <v/>
      </c>
      <c r="FR5" s="127" t="str">
        <f t="shared" si="23"/>
        <v/>
      </c>
      <c r="FS5" s="127" t="str">
        <f t="shared" si="23"/>
        <v/>
      </c>
      <c r="FT5" s="130" t="str">
        <f t="shared" si="23"/>
        <v/>
      </c>
      <c r="FU5" s="27">
        <f t="shared" ref="FU5:FU18" si="24">SUM(EV5:FT5)</f>
        <v>0</v>
      </c>
      <c r="FV5" s="126" t="str">
        <f t="shared" ref="FV5:GT5" si="25">IF(E5="LJ",SUM((E20)-(E40)),"")</f>
        <v/>
      </c>
      <c r="FW5" s="127" t="str">
        <f t="shared" si="25"/>
        <v/>
      </c>
      <c r="FX5" s="127" t="str">
        <f t="shared" si="25"/>
        <v/>
      </c>
      <c r="FY5" s="127" t="str">
        <f t="shared" si="25"/>
        <v/>
      </c>
      <c r="FZ5" s="127" t="str">
        <f t="shared" si="25"/>
        <v/>
      </c>
      <c r="GA5" s="127" t="str">
        <f t="shared" si="25"/>
        <v/>
      </c>
      <c r="GB5" s="127" t="str">
        <f t="shared" si="25"/>
        <v/>
      </c>
      <c r="GC5" s="127" t="str">
        <f t="shared" si="25"/>
        <v/>
      </c>
      <c r="GD5" s="127" t="str">
        <f t="shared" si="25"/>
        <v/>
      </c>
      <c r="GE5" s="127" t="str">
        <f t="shared" si="25"/>
        <v/>
      </c>
      <c r="GF5" s="127" t="str">
        <f t="shared" si="25"/>
        <v/>
      </c>
      <c r="GG5" s="127" t="str">
        <f t="shared" si="25"/>
        <v/>
      </c>
      <c r="GH5" s="127" t="str">
        <f t="shared" si="25"/>
        <v/>
      </c>
      <c r="GI5" s="127" t="str">
        <f t="shared" si="25"/>
        <v/>
      </c>
      <c r="GJ5" s="127" t="str">
        <f t="shared" si="25"/>
        <v/>
      </c>
      <c r="GK5" s="127" t="str">
        <f t="shared" si="25"/>
        <v/>
      </c>
      <c r="GL5" s="127" t="str">
        <f t="shared" si="25"/>
        <v/>
      </c>
      <c r="GM5" s="127" t="str">
        <f t="shared" si="25"/>
        <v/>
      </c>
      <c r="GN5" s="127" t="str">
        <f t="shared" si="25"/>
        <v/>
      </c>
      <c r="GO5" s="127" t="str">
        <f t="shared" si="25"/>
        <v/>
      </c>
      <c r="GP5" s="127" t="str">
        <f t="shared" si="25"/>
        <v/>
      </c>
      <c r="GQ5" s="127" t="str">
        <f t="shared" si="25"/>
        <v/>
      </c>
      <c r="GR5" s="127" t="str">
        <f t="shared" si="25"/>
        <v/>
      </c>
      <c r="GS5" s="127" t="str">
        <f t="shared" si="25"/>
        <v/>
      </c>
      <c r="GT5" s="130" t="str">
        <f t="shared" si="25"/>
        <v/>
      </c>
      <c r="GU5" s="27">
        <f t="shared" ref="GU5:GU18" si="26">SUM(FV5:GT5)</f>
        <v>0</v>
      </c>
      <c r="GV5" s="126">
        <f t="shared" ref="GV5:HG5" si="27">IF(E5="B",E40,"")</f>
        <v>0</v>
      </c>
      <c r="GW5" s="127" t="str">
        <f t="shared" si="27"/>
        <v/>
      </c>
      <c r="GX5" s="127">
        <f t="shared" si="27"/>
        <v>13</v>
      </c>
      <c r="GY5" s="127" t="str">
        <f t="shared" si="27"/>
        <v/>
      </c>
      <c r="GZ5" s="127">
        <f t="shared" si="27"/>
        <v>4</v>
      </c>
      <c r="HA5" s="127" t="str">
        <f t="shared" si="27"/>
        <v/>
      </c>
      <c r="HB5" s="127">
        <f t="shared" si="27"/>
        <v>4</v>
      </c>
      <c r="HC5" s="127" t="str">
        <f t="shared" si="27"/>
        <v/>
      </c>
      <c r="HD5" s="127">
        <f t="shared" si="27"/>
        <v>8</v>
      </c>
      <c r="HE5" s="127" t="str">
        <f t="shared" si="27"/>
        <v/>
      </c>
      <c r="HF5" s="127">
        <f t="shared" si="27"/>
        <v>0</v>
      </c>
      <c r="HG5" s="128" t="str">
        <f t="shared" si="27"/>
        <v/>
      </c>
      <c r="HH5" s="128" t="str">
        <f t="shared" ref="HH5:HT5" si="28">IF(Q5="B",Q40,"")</f>
        <v/>
      </c>
      <c r="HI5" s="128">
        <f t="shared" si="28"/>
        <v>9</v>
      </c>
      <c r="HJ5" s="128">
        <f t="shared" si="28"/>
        <v>3</v>
      </c>
      <c r="HK5" s="128" t="str">
        <f t="shared" si="28"/>
        <v/>
      </c>
      <c r="HL5" s="128" t="str">
        <f t="shared" si="28"/>
        <v/>
      </c>
      <c r="HM5" s="128" t="str">
        <f t="shared" si="28"/>
        <v/>
      </c>
      <c r="HN5" s="128">
        <f t="shared" si="28"/>
        <v>5</v>
      </c>
      <c r="HO5" s="128">
        <f t="shared" si="28"/>
        <v>4</v>
      </c>
      <c r="HP5" s="128">
        <f t="shared" si="28"/>
        <v>3</v>
      </c>
      <c r="HQ5" s="128" t="str">
        <f t="shared" si="28"/>
        <v/>
      </c>
      <c r="HR5" s="128" t="str">
        <f t="shared" si="28"/>
        <v/>
      </c>
      <c r="HS5" s="128" t="str">
        <f t="shared" si="28"/>
        <v/>
      </c>
      <c r="HT5" s="129" t="str">
        <f t="shared" si="28"/>
        <v/>
      </c>
      <c r="HU5" s="27">
        <f t="shared" ref="HU5:HU18" si="29">SUM(GV5:HT5)</f>
        <v>53</v>
      </c>
      <c r="HV5" s="126" t="str">
        <f t="shared" ref="HV5:IG5" si="30">IF(E5="P",E40,"")</f>
        <v/>
      </c>
      <c r="HW5" s="127" t="str">
        <f t="shared" si="30"/>
        <v/>
      </c>
      <c r="HX5" s="127" t="str">
        <f t="shared" si="30"/>
        <v/>
      </c>
      <c r="HY5" s="127" t="str">
        <f t="shared" si="30"/>
        <v/>
      </c>
      <c r="HZ5" s="127" t="str">
        <f t="shared" si="30"/>
        <v/>
      </c>
      <c r="IA5" s="127" t="str">
        <f t="shared" si="30"/>
        <v/>
      </c>
      <c r="IB5" s="127" t="str">
        <f t="shared" si="30"/>
        <v/>
      </c>
      <c r="IC5" s="127" t="str">
        <f t="shared" si="30"/>
        <v/>
      </c>
      <c r="ID5" s="127" t="str">
        <f t="shared" si="30"/>
        <v/>
      </c>
      <c r="IE5" s="127" t="str">
        <f t="shared" si="30"/>
        <v/>
      </c>
      <c r="IF5" s="127" t="str">
        <f t="shared" si="30"/>
        <v/>
      </c>
      <c r="IG5" s="128" t="str">
        <f t="shared" si="30"/>
        <v/>
      </c>
      <c r="IH5" s="128" t="str">
        <f t="shared" ref="IH5:IT5" si="31">IF(Q5="P",Q40,"")</f>
        <v/>
      </c>
      <c r="II5" s="128" t="str">
        <f t="shared" si="31"/>
        <v/>
      </c>
      <c r="IJ5" s="128" t="str">
        <f t="shared" si="31"/>
        <v/>
      </c>
      <c r="IK5" s="128" t="str">
        <f t="shared" si="31"/>
        <v/>
      </c>
      <c r="IL5" s="128" t="str">
        <f t="shared" si="31"/>
        <v/>
      </c>
      <c r="IM5" s="128" t="str">
        <f t="shared" si="31"/>
        <v/>
      </c>
      <c r="IN5" s="128" t="str">
        <f t="shared" si="31"/>
        <v/>
      </c>
      <c r="IO5" s="128" t="str">
        <f t="shared" si="31"/>
        <v/>
      </c>
      <c r="IP5" s="128" t="str">
        <f t="shared" si="31"/>
        <v/>
      </c>
      <c r="IQ5" s="128" t="str">
        <f t="shared" si="31"/>
        <v/>
      </c>
      <c r="IR5" s="128" t="str">
        <f t="shared" si="31"/>
        <v/>
      </c>
      <c r="IS5" s="128" t="str">
        <f t="shared" si="31"/>
        <v/>
      </c>
      <c r="IT5" s="129" t="str">
        <f t="shared" si="31"/>
        <v/>
      </c>
      <c r="IU5" s="27">
        <f t="shared" ref="IU5:IU18" si="32">SUM(HV5:IT5)</f>
        <v>0</v>
      </c>
    </row>
    <row r="6" spans="1:255" s="125" customFormat="1" ht="20" customHeight="1">
      <c r="A6" s="242" t="str">
        <f ca="1">('Game Summary'!B6)</f>
        <v>07</v>
      </c>
      <c r="B6" s="651" t="str">
        <f ca="1">('Game Summary'!C6)</f>
        <v>Jackie Daniels</v>
      </c>
      <c r="C6" s="652"/>
      <c r="D6" s="653"/>
      <c r="E6" s="140" t="s">
        <v>38</v>
      </c>
      <c r="F6" s="141"/>
      <c r="G6" s="141" t="s">
        <v>39</v>
      </c>
      <c r="H6" s="141"/>
      <c r="I6" s="141" t="s">
        <v>39</v>
      </c>
      <c r="J6" s="141"/>
      <c r="K6" s="141" t="s">
        <v>40</v>
      </c>
      <c r="L6" s="141"/>
      <c r="M6" s="141" t="s">
        <v>40</v>
      </c>
      <c r="N6" s="141"/>
      <c r="O6" s="141" t="s">
        <v>41</v>
      </c>
      <c r="P6" s="141"/>
      <c r="Q6" s="141" t="s">
        <v>38</v>
      </c>
      <c r="R6" s="141"/>
      <c r="S6" s="141" t="s">
        <v>41</v>
      </c>
      <c r="T6" s="141"/>
      <c r="U6" s="141" t="s">
        <v>38</v>
      </c>
      <c r="V6" s="141"/>
      <c r="W6" s="141" t="s">
        <v>40</v>
      </c>
      <c r="X6" s="141"/>
      <c r="Y6" s="141" t="s">
        <v>40</v>
      </c>
      <c r="Z6" s="141"/>
      <c r="AA6" s="141"/>
      <c r="AB6" s="141"/>
      <c r="AC6" s="143"/>
      <c r="AE6" s="126" t="str">
        <f t="shared" ref="AE6:AP6" si="33">IF(E6="J",E20,"")</f>
        <v/>
      </c>
      <c r="AF6" s="127" t="str">
        <f t="shared" si="33"/>
        <v/>
      </c>
      <c r="AG6" s="127" t="str">
        <f t="shared" si="33"/>
        <v/>
      </c>
      <c r="AH6" s="127" t="str">
        <f t="shared" si="33"/>
        <v/>
      </c>
      <c r="AI6" s="127" t="str">
        <f t="shared" si="33"/>
        <v/>
      </c>
      <c r="AJ6" s="127" t="str">
        <f t="shared" si="33"/>
        <v/>
      </c>
      <c r="AK6" s="127">
        <f t="shared" si="33"/>
        <v>2</v>
      </c>
      <c r="AL6" s="127" t="str">
        <f t="shared" si="33"/>
        <v/>
      </c>
      <c r="AM6" s="127">
        <f t="shared" si="33"/>
        <v>0</v>
      </c>
      <c r="AN6" s="127" t="str">
        <f t="shared" si="33"/>
        <v/>
      </c>
      <c r="AO6" s="127" t="str">
        <f t="shared" si="33"/>
        <v/>
      </c>
      <c r="AP6" s="128" t="str">
        <f t="shared" si="33"/>
        <v/>
      </c>
      <c r="AQ6" s="128" t="str">
        <f t="shared" ref="AQ6:BC6" si="34">IF(Q6="J",Q20,"")</f>
        <v/>
      </c>
      <c r="AR6" s="128" t="str">
        <f t="shared" si="34"/>
        <v/>
      </c>
      <c r="AS6" s="128" t="str">
        <f t="shared" si="34"/>
        <v/>
      </c>
      <c r="AT6" s="128" t="str">
        <f t="shared" si="34"/>
        <v/>
      </c>
      <c r="AU6" s="128" t="str">
        <f t="shared" si="34"/>
        <v/>
      </c>
      <c r="AV6" s="128" t="str">
        <f t="shared" si="34"/>
        <v/>
      </c>
      <c r="AW6" s="128">
        <f t="shared" si="34"/>
        <v>0</v>
      </c>
      <c r="AX6" s="128" t="str">
        <f t="shared" si="34"/>
        <v/>
      </c>
      <c r="AY6" s="128">
        <f t="shared" si="34"/>
        <v>0</v>
      </c>
      <c r="AZ6" s="128" t="str">
        <f t="shared" si="34"/>
        <v/>
      </c>
      <c r="BA6" s="128" t="str">
        <f t="shared" si="34"/>
        <v/>
      </c>
      <c r="BB6" s="128" t="str">
        <f t="shared" si="34"/>
        <v/>
      </c>
      <c r="BC6" s="129" t="str">
        <f t="shared" si="34"/>
        <v/>
      </c>
      <c r="BD6" s="27">
        <f t="shared" si="1"/>
        <v>2</v>
      </c>
      <c r="BE6" s="126">
        <f t="shared" ref="BE6:BO6" si="35">IF(E6="LJ",E20,"")</f>
        <v>3</v>
      </c>
      <c r="BF6" s="127" t="str">
        <f t="shared" si="35"/>
        <v/>
      </c>
      <c r="BG6" s="127" t="str">
        <f t="shared" si="35"/>
        <v/>
      </c>
      <c r="BH6" s="127" t="str">
        <f t="shared" si="35"/>
        <v/>
      </c>
      <c r="BI6" s="127" t="str">
        <f t="shared" si="35"/>
        <v/>
      </c>
      <c r="BJ6" s="127" t="str">
        <f t="shared" si="35"/>
        <v/>
      </c>
      <c r="BK6" s="127" t="str">
        <f t="shared" si="35"/>
        <v/>
      </c>
      <c r="BL6" s="127" t="str">
        <f t="shared" si="35"/>
        <v/>
      </c>
      <c r="BM6" s="127" t="str">
        <f t="shared" si="35"/>
        <v/>
      </c>
      <c r="BN6" s="127" t="str">
        <f t="shared" si="35"/>
        <v/>
      </c>
      <c r="BO6" s="127" t="str">
        <f t="shared" si="35"/>
        <v/>
      </c>
      <c r="BP6" s="127" t="str">
        <f t="shared" ref="BP6:CC6" si="36">IF(P6="LJ",P20,"")</f>
        <v/>
      </c>
      <c r="BQ6" s="127">
        <f t="shared" si="36"/>
        <v>0</v>
      </c>
      <c r="BR6" s="127" t="str">
        <f t="shared" si="36"/>
        <v/>
      </c>
      <c r="BS6" s="127" t="str">
        <f t="shared" si="36"/>
        <v/>
      </c>
      <c r="BT6" s="127" t="str">
        <f t="shared" si="36"/>
        <v/>
      </c>
      <c r="BU6" s="127">
        <f t="shared" si="36"/>
        <v>0</v>
      </c>
      <c r="BV6" s="127" t="str">
        <f t="shared" si="36"/>
        <v/>
      </c>
      <c r="BW6" s="127" t="str">
        <f t="shared" si="36"/>
        <v/>
      </c>
      <c r="BX6" s="127" t="str">
        <f t="shared" si="36"/>
        <v/>
      </c>
      <c r="BY6" s="127" t="str">
        <f t="shared" si="36"/>
        <v/>
      </c>
      <c r="BZ6" s="127" t="str">
        <f t="shared" si="36"/>
        <v/>
      </c>
      <c r="CA6" s="127" t="str">
        <f t="shared" si="36"/>
        <v/>
      </c>
      <c r="CB6" s="127" t="str">
        <f t="shared" si="36"/>
        <v/>
      </c>
      <c r="CC6" s="130" t="str">
        <f t="shared" si="36"/>
        <v/>
      </c>
      <c r="CD6" s="27">
        <f t="shared" si="4"/>
        <v>3</v>
      </c>
      <c r="CE6" s="126" t="str">
        <f t="shared" ref="CE6:CP6" si="37">IF(E6="B",E20,"")</f>
        <v/>
      </c>
      <c r="CF6" s="127" t="str">
        <f t="shared" si="37"/>
        <v/>
      </c>
      <c r="CG6" s="127" t="str">
        <f t="shared" si="37"/>
        <v/>
      </c>
      <c r="CH6" s="127" t="str">
        <f t="shared" si="37"/>
        <v/>
      </c>
      <c r="CI6" s="127" t="str">
        <f t="shared" si="37"/>
        <v/>
      </c>
      <c r="CJ6" s="127" t="str">
        <f t="shared" si="37"/>
        <v/>
      </c>
      <c r="CK6" s="127" t="str">
        <f t="shared" si="37"/>
        <v/>
      </c>
      <c r="CL6" s="127" t="str">
        <f t="shared" si="37"/>
        <v/>
      </c>
      <c r="CM6" s="127" t="str">
        <f t="shared" si="37"/>
        <v/>
      </c>
      <c r="CN6" s="127" t="str">
        <f t="shared" si="37"/>
        <v/>
      </c>
      <c r="CO6" s="127">
        <f t="shared" si="37"/>
        <v>0</v>
      </c>
      <c r="CP6" s="128" t="str">
        <f t="shared" si="37"/>
        <v/>
      </c>
      <c r="CQ6" s="128" t="str">
        <f t="shared" ref="CQ6:DC6" si="38">IF(Q6="B",Q20,"")</f>
        <v/>
      </c>
      <c r="CR6" s="128" t="str">
        <f t="shared" si="38"/>
        <v/>
      </c>
      <c r="CS6" s="128">
        <f t="shared" si="38"/>
        <v>0</v>
      </c>
      <c r="CT6" s="128" t="str">
        <f t="shared" si="38"/>
        <v/>
      </c>
      <c r="CU6" s="128" t="str">
        <f t="shared" si="38"/>
        <v/>
      </c>
      <c r="CV6" s="128" t="str">
        <f t="shared" si="38"/>
        <v/>
      </c>
      <c r="CW6" s="128" t="str">
        <f t="shared" si="38"/>
        <v/>
      </c>
      <c r="CX6" s="128" t="str">
        <f t="shared" si="38"/>
        <v/>
      </c>
      <c r="CY6" s="128" t="str">
        <f t="shared" si="38"/>
        <v/>
      </c>
      <c r="CZ6" s="128" t="str">
        <f t="shared" si="38"/>
        <v/>
      </c>
      <c r="DA6" s="128" t="str">
        <f t="shared" si="38"/>
        <v/>
      </c>
      <c r="DB6" s="128" t="str">
        <f t="shared" si="38"/>
        <v/>
      </c>
      <c r="DC6" s="129" t="str">
        <f t="shared" si="38"/>
        <v/>
      </c>
      <c r="DD6" s="27">
        <f t="shared" si="7"/>
        <v>0</v>
      </c>
      <c r="DE6" s="126" t="str">
        <f t="shared" ref="DE6:DO6" si="39">IF(E6="P",E20,"")</f>
        <v/>
      </c>
      <c r="DF6" s="127" t="str">
        <f t="shared" si="39"/>
        <v/>
      </c>
      <c r="DG6" s="127">
        <f t="shared" si="39"/>
        <v>0</v>
      </c>
      <c r="DH6" s="127" t="str">
        <f t="shared" si="39"/>
        <v/>
      </c>
      <c r="DI6" s="127">
        <f t="shared" si="39"/>
        <v>0</v>
      </c>
      <c r="DJ6" s="127" t="str">
        <f t="shared" si="39"/>
        <v/>
      </c>
      <c r="DK6" s="127" t="str">
        <f t="shared" si="39"/>
        <v/>
      </c>
      <c r="DL6" s="127" t="str">
        <f t="shared" si="39"/>
        <v/>
      </c>
      <c r="DM6" s="127" t="str">
        <f t="shared" si="39"/>
        <v/>
      </c>
      <c r="DN6" s="127" t="str">
        <f t="shared" si="39"/>
        <v/>
      </c>
      <c r="DO6" s="127" t="str">
        <f t="shared" si="39"/>
        <v/>
      </c>
      <c r="DP6" s="127" t="str">
        <f t="shared" ref="DP6:EB6" si="40">IF(P6="P",P20,"")</f>
        <v/>
      </c>
      <c r="DQ6" s="127" t="str">
        <f t="shared" si="40"/>
        <v/>
      </c>
      <c r="DR6" s="127" t="str">
        <f t="shared" si="40"/>
        <v/>
      </c>
      <c r="DS6" s="127" t="str">
        <f t="shared" si="40"/>
        <v/>
      </c>
      <c r="DT6" s="127" t="str">
        <f t="shared" si="40"/>
        <v/>
      </c>
      <c r="DU6" s="127" t="str">
        <f t="shared" si="40"/>
        <v/>
      </c>
      <c r="DV6" s="127" t="str">
        <f t="shared" si="40"/>
        <v/>
      </c>
      <c r="DW6" s="127" t="str">
        <f t="shared" si="40"/>
        <v/>
      </c>
      <c r="DX6" s="127" t="str">
        <f t="shared" si="40"/>
        <v/>
      </c>
      <c r="DY6" s="127" t="str">
        <f t="shared" si="40"/>
        <v/>
      </c>
      <c r="DZ6" s="127" t="str">
        <f t="shared" si="40"/>
        <v/>
      </c>
      <c r="EA6" s="127" t="str">
        <f t="shared" si="40"/>
        <v/>
      </c>
      <c r="EB6" s="127" t="str">
        <f t="shared" si="40"/>
        <v/>
      </c>
      <c r="EC6" s="129" t="str">
        <f>IF(AC6="P",AC20,"")</f>
        <v/>
      </c>
      <c r="ED6" s="27">
        <f t="shared" si="10"/>
        <v>0</v>
      </c>
      <c r="EF6" s="144">
        <f t="shared" si="11"/>
        <v>7</v>
      </c>
      <c r="EG6" s="128">
        <f t="shared" si="12"/>
        <v>2</v>
      </c>
      <c r="EH6" s="128">
        <f t="shared" si="13"/>
        <v>2</v>
      </c>
      <c r="EI6" s="145">
        <f t="shared" si="14"/>
        <v>4</v>
      </c>
      <c r="EJ6" s="146">
        <f>(SUM(EF6:EH6)/COUNT(E19:AC19))</f>
        <v>0.44</v>
      </c>
      <c r="EK6" s="144">
        <f t="shared" si="15"/>
        <v>3</v>
      </c>
      <c r="EL6" s="147">
        <f t="shared" si="16"/>
        <v>0.42857142857142855</v>
      </c>
      <c r="EM6" s="148">
        <f t="shared" si="17"/>
        <v>5</v>
      </c>
      <c r="EN6" s="149">
        <f t="shared" si="18"/>
        <v>0.7142857142857143</v>
      </c>
      <c r="EO6" s="27">
        <f t="shared" si="19"/>
        <v>-17</v>
      </c>
      <c r="EP6" s="27">
        <f t="shared" si="20"/>
        <v>0</v>
      </c>
      <c r="EQ6" s="27">
        <f t="shared" si="21"/>
        <v>20</v>
      </c>
      <c r="ER6" s="27">
        <f>SUM((EP6/EI6)-(D2))</f>
        <v>-0.5714285714285714</v>
      </c>
      <c r="ES6" s="27">
        <f>SUM((EQ6/EI6)-(D22))</f>
        <v>1.3333333333333335</v>
      </c>
      <c r="ET6" s="150">
        <f t="shared" si="22"/>
        <v>-1.9047619047619049</v>
      </c>
      <c r="EV6" s="126" t="str">
        <f t="shared" ref="EV6:FT6" si="41">IF(E6="J",SUM((E20)-(E40)),"")</f>
        <v/>
      </c>
      <c r="EW6" s="127" t="str">
        <f t="shared" si="41"/>
        <v/>
      </c>
      <c r="EX6" s="127" t="str">
        <f t="shared" si="41"/>
        <v/>
      </c>
      <c r="EY6" s="127" t="str">
        <f t="shared" si="41"/>
        <v/>
      </c>
      <c r="EZ6" s="127" t="str">
        <f t="shared" si="41"/>
        <v/>
      </c>
      <c r="FA6" s="127" t="str">
        <f t="shared" si="41"/>
        <v/>
      </c>
      <c r="FB6" s="127">
        <f t="shared" si="41"/>
        <v>-2</v>
      </c>
      <c r="FC6" s="127" t="str">
        <f t="shared" si="41"/>
        <v/>
      </c>
      <c r="FD6" s="127">
        <f t="shared" si="41"/>
        <v>-8</v>
      </c>
      <c r="FE6" s="127" t="str">
        <f t="shared" si="41"/>
        <v/>
      </c>
      <c r="FF6" s="127" t="str">
        <f t="shared" si="41"/>
        <v/>
      </c>
      <c r="FG6" s="127" t="str">
        <f t="shared" si="41"/>
        <v/>
      </c>
      <c r="FH6" s="127" t="str">
        <f t="shared" si="41"/>
        <v/>
      </c>
      <c r="FI6" s="127" t="str">
        <f t="shared" si="41"/>
        <v/>
      </c>
      <c r="FJ6" s="127" t="str">
        <f t="shared" si="41"/>
        <v/>
      </c>
      <c r="FK6" s="127" t="str">
        <f t="shared" si="41"/>
        <v/>
      </c>
      <c r="FL6" s="127" t="str">
        <f t="shared" si="41"/>
        <v/>
      </c>
      <c r="FM6" s="127" t="str">
        <f t="shared" si="41"/>
        <v/>
      </c>
      <c r="FN6" s="127">
        <f t="shared" si="41"/>
        <v>-5</v>
      </c>
      <c r="FO6" s="127" t="str">
        <f t="shared" si="41"/>
        <v/>
      </c>
      <c r="FP6" s="127">
        <f t="shared" si="41"/>
        <v>-3</v>
      </c>
      <c r="FQ6" s="127" t="str">
        <f t="shared" si="41"/>
        <v/>
      </c>
      <c r="FR6" s="127" t="str">
        <f t="shared" si="41"/>
        <v/>
      </c>
      <c r="FS6" s="127" t="str">
        <f t="shared" si="41"/>
        <v/>
      </c>
      <c r="FT6" s="130" t="str">
        <f t="shared" si="41"/>
        <v/>
      </c>
      <c r="FU6" s="27">
        <f t="shared" si="24"/>
        <v>-18</v>
      </c>
      <c r="FV6" s="126">
        <f t="shared" ref="FV6:GT6" si="42">IF(E6="LJ",SUM((E20)-(E40)),"")</f>
        <v>3</v>
      </c>
      <c r="FW6" s="127" t="str">
        <f t="shared" si="42"/>
        <v/>
      </c>
      <c r="FX6" s="127" t="str">
        <f t="shared" si="42"/>
        <v/>
      </c>
      <c r="FY6" s="127" t="str">
        <f t="shared" si="42"/>
        <v/>
      </c>
      <c r="FZ6" s="127" t="str">
        <f t="shared" si="42"/>
        <v/>
      </c>
      <c r="GA6" s="127" t="str">
        <f t="shared" si="42"/>
        <v/>
      </c>
      <c r="GB6" s="127" t="str">
        <f t="shared" si="42"/>
        <v/>
      </c>
      <c r="GC6" s="127" t="str">
        <f t="shared" si="42"/>
        <v/>
      </c>
      <c r="GD6" s="127" t="str">
        <f t="shared" si="42"/>
        <v/>
      </c>
      <c r="GE6" s="127" t="str">
        <f t="shared" si="42"/>
        <v/>
      </c>
      <c r="GF6" s="127" t="str">
        <f t="shared" si="42"/>
        <v/>
      </c>
      <c r="GG6" s="127" t="str">
        <f t="shared" si="42"/>
        <v/>
      </c>
      <c r="GH6" s="127">
        <f t="shared" si="42"/>
        <v>-2</v>
      </c>
      <c r="GI6" s="127" t="str">
        <f t="shared" si="42"/>
        <v/>
      </c>
      <c r="GJ6" s="127" t="str">
        <f t="shared" si="42"/>
        <v/>
      </c>
      <c r="GK6" s="127" t="str">
        <f t="shared" si="42"/>
        <v/>
      </c>
      <c r="GL6" s="127">
        <f t="shared" si="42"/>
        <v>0</v>
      </c>
      <c r="GM6" s="127" t="str">
        <f t="shared" si="42"/>
        <v/>
      </c>
      <c r="GN6" s="127" t="str">
        <f t="shared" si="42"/>
        <v/>
      </c>
      <c r="GO6" s="127" t="str">
        <f t="shared" si="42"/>
        <v/>
      </c>
      <c r="GP6" s="127" t="str">
        <f t="shared" si="42"/>
        <v/>
      </c>
      <c r="GQ6" s="127" t="str">
        <f t="shared" si="42"/>
        <v/>
      </c>
      <c r="GR6" s="127" t="str">
        <f t="shared" si="42"/>
        <v/>
      </c>
      <c r="GS6" s="127" t="str">
        <f t="shared" si="42"/>
        <v/>
      </c>
      <c r="GT6" s="130" t="str">
        <f t="shared" si="42"/>
        <v/>
      </c>
      <c r="GU6" s="27">
        <f t="shared" si="26"/>
        <v>1</v>
      </c>
      <c r="GV6" s="126" t="str">
        <f t="shared" ref="GV6:HG6" si="43">IF(E6="B",E40,"")</f>
        <v/>
      </c>
      <c r="GW6" s="127" t="str">
        <f t="shared" si="43"/>
        <v/>
      </c>
      <c r="GX6" s="127" t="str">
        <f t="shared" si="43"/>
        <v/>
      </c>
      <c r="GY6" s="127" t="str">
        <f t="shared" si="43"/>
        <v/>
      </c>
      <c r="GZ6" s="127" t="str">
        <f t="shared" si="43"/>
        <v/>
      </c>
      <c r="HA6" s="127" t="str">
        <f t="shared" si="43"/>
        <v/>
      </c>
      <c r="HB6" s="127" t="str">
        <f t="shared" si="43"/>
        <v/>
      </c>
      <c r="HC6" s="127" t="str">
        <f t="shared" si="43"/>
        <v/>
      </c>
      <c r="HD6" s="127" t="str">
        <f t="shared" si="43"/>
        <v/>
      </c>
      <c r="HE6" s="127" t="str">
        <f t="shared" si="43"/>
        <v/>
      </c>
      <c r="HF6" s="127">
        <f t="shared" si="43"/>
        <v>0</v>
      </c>
      <c r="HG6" s="128" t="str">
        <f t="shared" si="43"/>
        <v/>
      </c>
      <c r="HH6" s="128" t="str">
        <f t="shared" ref="HH6:HT6" si="44">IF(Q6="B",Q40,"")</f>
        <v/>
      </c>
      <c r="HI6" s="128" t="str">
        <f t="shared" si="44"/>
        <v/>
      </c>
      <c r="HJ6" s="128">
        <f t="shared" si="44"/>
        <v>3</v>
      </c>
      <c r="HK6" s="128" t="str">
        <f t="shared" si="44"/>
        <v/>
      </c>
      <c r="HL6" s="128" t="str">
        <f t="shared" si="44"/>
        <v/>
      </c>
      <c r="HM6" s="128" t="str">
        <f t="shared" si="44"/>
        <v/>
      </c>
      <c r="HN6" s="128" t="str">
        <f t="shared" si="44"/>
        <v/>
      </c>
      <c r="HO6" s="128" t="str">
        <f t="shared" si="44"/>
        <v/>
      </c>
      <c r="HP6" s="128" t="str">
        <f t="shared" si="44"/>
        <v/>
      </c>
      <c r="HQ6" s="128" t="str">
        <f t="shared" si="44"/>
        <v/>
      </c>
      <c r="HR6" s="128" t="str">
        <f t="shared" si="44"/>
        <v/>
      </c>
      <c r="HS6" s="128" t="str">
        <f t="shared" si="44"/>
        <v/>
      </c>
      <c r="HT6" s="129" t="str">
        <f t="shared" si="44"/>
        <v/>
      </c>
      <c r="HU6" s="27">
        <f t="shared" si="29"/>
        <v>3</v>
      </c>
      <c r="HV6" s="126" t="str">
        <f t="shared" ref="HV6:IG6" si="45">IF(E6="P",E40,"")</f>
        <v/>
      </c>
      <c r="HW6" s="127" t="str">
        <f t="shared" si="45"/>
        <v/>
      </c>
      <c r="HX6" s="127">
        <f t="shared" si="45"/>
        <v>13</v>
      </c>
      <c r="HY6" s="127" t="str">
        <f t="shared" si="45"/>
        <v/>
      </c>
      <c r="HZ6" s="127">
        <f t="shared" si="45"/>
        <v>4</v>
      </c>
      <c r="IA6" s="127" t="str">
        <f t="shared" si="45"/>
        <v/>
      </c>
      <c r="IB6" s="127" t="str">
        <f t="shared" si="45"/>
        <v/>
      </c>
      <c r="IC6" s="127" t="str">
        <f t="shared" si="45"/>
        <v/>
      </c>
      <c r="ID6" s="127" t="str">
        <f t="shared" si="45"/>
        <v/>
      </c>
      <c r="IE6" s="127" t="str">
        <f t="shared" si="45"/>
        <v/>
      </c>
      <c r="IF6" s="127" t="str">
        <f t="shared" si="45"/>
        <v/>
      </c>
      <c r="IG6" s="128" t="str">
        <f t="shared" si="45"/>
        <v/>
      </c>
      <c r="IH6" s="128" t="str">
        <f t="shared" ref="IH6:IT6" si="46">IF(Q6="P",Q40,"")</f>
        <v/>
      </c>
      <c r="II6" s="128" t="str">
        <f t="shared" si="46"/>
        <v/>
      </c>
      <c r="IJ6" s="128" t="str">
        <f t="shared" si="46"/>
        <v/>
      </c>
      <c r="IK6" s="128" t="str">
        <f t="shared" si="46"/>
        <v/>
      </c>
      <c r="IL6" s="128" t="str">
        <f t="shared" si="46"/>
        <v/>
      </c>
      <c r="IM6" s="128" t="str">
        <f t="shared" si="46"/>
        <v/>
      </c>
      <c r="IN6" s="128" t="str">
        <f t="shared" si="46"/>
        <v/>
      </c>
      <c r="IO6" s="128" t="str">
        <f t="shared" si="46"/>
        <v/>
      </c>
      <c r="IP6" s="128" t="str">
        <f t="shared" si="46"/>
        <v/>
      </c>
      <c r="IQ6" s="128" t="str">
        <f t="shared" si="46"/>
        <v/>
      </c>
      <c r="IR6" s="128" t="str">
        <f t="shared" si="46"/>
        <v/>
      </c>
      <c r="IS6" s="128" t="str">
        <f t="shared" si="46"/>
        <v/>
      </c>
      <c r="IT6" s="129" t="str">
        <f t="shared" si="46"/>
        <v/>
      </c>
      <c r="IU6" s="27">
        <f t="shared" si="32"/>
        <v>17</v>
      </c>
    </row>
    <row r="7" spans="1:255" s="125" customFormat="1" ht="20" customHeight="1">
      <c r="A7" s="242" t="str">
        <f ca="1">('Game Summary'!B7)</f>
        <v>08</v>
      </c>
      <c r="B7" s="651" t="str">
        <f ca="1">('Game Summary'!C7)</f>
        <v>Keisha Mei Ash</v>
      </c>
      <c r="C7" s="652"/>
      <c r="D7" s="653"/>
      <c r="E7" s="140"/>
      <c r="F7" s="141" t="s">
        <v>41</v>
      </c>
      <c r="G7" s="141"/>
      <c r="H7" s="141"/>
      <c r="I7" s="141"/>
      <c r="J7" s="141" t="s">
        <v>41</v>
      </c>
      <c r="K7" s="141"/>
      <c r="L7" s="141"/>
      <c r="M7" s="141"/>
      <c r="N7" s="141"/>
      <c r="O7" s="141"/>
      <c r="P7" s="141"/>
      <c r="Q7" s="141"/>
      <c r="R7" s="141" t="s">
        <v>41</v>
      </c>
      <c r="S7" s="141"/>
      <c r="T7" s="141" t="s">
        <v>41</v>
      </c>
      <c r="U7" s="141"/>
      <c r="V7" s="141" t="s">
        <v>41</v>
      </c>
      <c r="W7" s="141"/>
      <c r="X7" s="141"/>
      <c r="Y7" s="141"/>
      <c r="Z7" s="141"/>
      <c r="AA7" s="141"/>
      <c r="AB7" s="141"/>
      <c r="AC7" s="143"/>
      <c r="AE7" s="126" t="str">
        <f t="shared" ref="AE7:AP7" si="47">IF(E7="J",E20,"")</f>
        <v/>
      </c>
      <c r="AF7" s="127" t="str">
        <f t="shared" si="47"/>
        <v/>
      </c>
      <c r="AG7" s="127" t="str">
        <f t="shared" si="47"/>
        <v/>
      </c>
      <c r="AH7" s="127" t="str">
        <f t="shared" si="47"/>
        <v/>
      </c>
      <c r="AI7" s="127" t="str">
        <f t="shared" si="47"/>
        <v/>
      </c>
      <c r="AJ7" s="127" t="str">
        <f t="shared" si="47"/>
        <v/>
      </c>
      <c r="AK7" s="127" t="str">
        <f t="shared" si="47"/>
        <v/>
      </c>
      <c r="AL7" s="127" t="str">
        <f t="shared" si="47"/>
        <v/>
      </c>
      <c r="AM7" s="127" t="str">
        <f t="shared" si="47"/>
        <v/>
      </c>
      <c r="AN7" s="127" t="str">
        <f t="shared" si="47"/>
        <v/>
      </c>
      <c r="AO7" s="127" t="str">
        <f t="shared" si="47"/>
        <v/>
      </c>
      <c r="AP7" s="128" t="str">
        <f t="shared" si="47"/>
        <v/>
      </c>
      <c r="AQ7" s="128" t="str">
        <f t="shared" ref="AQ7:BC7" si="48">IF(Q7="J",Q20,"")</f>
        <v/>
      </c>
      <c r="AR7" s="128" t="str">
        <f t="shared" si="48"/>
        <v/>
      </c>
      <c r="AS7" s="128" t="str">
        <f t="shared" si="48"/>
        <v/>
      </c>
      <c r="AT7" s="128" t="str">
        <f t="shared" si="48"/>
        <v/>
      </c>
      <c r="AU7" s="128" t="str">
        <f t="shared" si="48"/>
        <v/>
      </c>
      <c r="AV7" s="128" t="str">
        <f t="shared" si="48"/>
        <v/>
      </c>
      <c r="AW7" s="128" t="str">
        <f t="shared" si="48"/>
        <v/>
      </c>
      <c r="AX7" s="128" t="str">
        <f t="shared" si="48"/>
        <v/>
      </c>
      <c r="AY7" s="128" t="str">
        <f t="shared" si="48"/>
        <v/>
      </c>
      <c r="AZ7" s="128" t="str">
        <f t="shared" si="48"/>
        <v/>
      </c>
      <c r="BA7" s="128" t="str">
        <f t="shared" si="48"/>
        <v/>
      </c>
      <c r="BB7" s="128" t="str">
        <f t="shared" si="48"/>
        <v/>
      </c>
      <c r="BC7" s="129" t="str">
        <f t="shared" si="48"/>
        <v/>
      </c>
      <c r="BD7" s="27">
        <f t="shared" si="1"/>
        <v>0</v>
      </c>
      <c r="BE7" s="126" t="str">
        <f t="shared" ref="BE7:BO7" si="49">IF(E7="LJ",E20,"")</f>
        <v/>
      </c>
      <c r="BF7" s="127" t="str">
        <f t="shared" si="49"/>
        <v/>
      </c>
      <c r="BG7" s="127" t="str">
        <f t="shared" si="49"/>
        <v/>
      </c>
      <c r="BH7" s="127" t="str">
        <f t="shared" si="49"/>
        <v/>
      </c>
      <c r="BI7" s="127" t="str">
        <f t="shared" si="49"/>
        <v/>
      </c>
      <c r="BJ7" s="127" t="str">
        <f t="shared" si="49"/>
        <v/>
      </c>
      <c r="BK7" s="127" t="str">
        <f t="shared" si="49"/>
        <v/>
      </c>
      <c r="BL7" s="127" t="str">
        <f t="shared" si="49"/>
        <v/>
      </c>
      <c r="BM7" s="127" t="str">
        <f t="shared" si="49"/>
        <v/>
      </c>
      <c r="BN7" s="127" t="str">
        <f t="shared" si="49"/>
        <v/>
      </c>
      <c r="BO7" s="127" t="str">
        <f t="shared" si="49"/>
        <v/>
      </c>
      <c r="BP7" s="127" t="str">
        <f t="shared" ref="BP7:CC7" si="50">IF(P7="LJ",P20,"")</f>
        <v/>
      </c>
      <c r="BQ7" s="127" t="str">
        <f t="shared" si="50"/>
        <v/>
      </c>
      <c r="BR7" s="127" t="str">
        <f t="shared" si="50"/>
        <v/>
      </c>
      <c r="BS7" s="127" t="str">
        <f t="shared" si="50"/>
        <v/>
      </c>
      <c r="BT7" s="127" t="str">
        <f t="shared" si="50"/>
        <v/>
      </c>
      <c r="BU7" s="127" t="str">
        <f t="shared" si="50"/>
        <v/>
      </c>
      <c r="BV7" s="127" t="str">
        <f t="shared" si="50"/>
        <v/>
      </c>
      <c r="BW7" s="127" t="str">
        <f t="shared" si="50"/>
        <v/>
      </c>
      <c r="BX7" s="127" t="str">
        <f t="shared" si="50"/>
        <v/>
      </c>
      <c r="BY7" s="127" t="str">
        <f t="shared" si="50"/>
        <v/>
      </c>
      <c r="BZ7" s="127" t="str">
        <f t="shared" si="50"/>
        <v/>
      </c>
      <c r="CA7" s="127" t="str">
        <f t="shared" si="50"/>
        <v/>
      </c>
      <c r="CB7" s="127" t="str">
        <f t="shared" si="50"/>
        <v/>
      </c>
      <c r="CC7" s="130" t="str">
        <f t="shared" si="50"/>
        <v/>
      </c>
      <c r="CD7" s="27">
        <f t="shared" si="4"/>
        <v>0</v>
      </c>
      <c r="CE7" s="126" t="str">
        <f t="shared" ref="CE7:CP7" si="51">IF(E7="B",E20,"")</f>
        <v/>
      </c>
      <c r="CF7" s="127">
        <f t="shared" si="51"/>
        <v>0</v>
      </c>
      <c r="CG7" s="127" t="str">
        <f t="shared" si="51"/>
        <v/>
      </c>
      <c r="CH7" s="127" t="str">
        <f t="shared" si="51"/>
        <v/>
      </c>
      <c r="CI7" s="127" t="str">
        <f t="shared" si="51"/>
        <v/>
      </c>
      <c r="CJ7" s="127">
        <f t="shared" si="51"/>
        <v>2</v>
      </c>
      <c r="CK7" s="127" t="str">
        <f t="shared" si="51"/>
        <v/>
      </c>
      <c r="CL7" s="127" t="str">
        <f t="shared" si="51"/>
        <v/>
      </c>
      <c r="CM7" s="127" t="str">
        <f t="shared" si="51"/>
        <v/>
      </c>
      <c r="CN7" s="127" t="str">
        <f t="shared" si="51"/>
        <v/>
      </c>
      <c r="CO7" s="127" t="str">
        <f t="shared" si="51"/>
        <v/>
      </c>
      <c r="CP7" s="128" t="str">
        <f t="shared" si="51"/>
        <v/>
      </c>
      <c r="CQ7" s="128" t="str">
        <f t="shared" ref="CQ7:DC7" si="52">IF(Q7="B",Q20,"")</f>
        <v/>
      </c>
      <c r="CR7" s="128">
        <f t="shared" si="52"/>
        <v>0</v>
      </c>
      <c r="CS7" s="128" t="str">
        <f t="shared" si="52"/>
        <v/>
      </c>
      <c r="CT7" s="128">
        <f t="shared" si="52"/>
        <v>3</v>
      </c>
      <c r="CU7" s="128" t="str">
        <f t="shared" si="52"/>
        <v/>
      </c>
      <c r="CV7" s="128">
        <f t="shared" si="52"/>
        <v>0</v>
      </c>
      <c r="CW7" s="128" t="str">
        <f t="shared" si="52"/>
        <v/>
      </c>
      <c r="CX7" s="128" t="str">
        <f t="shared" si="52"/>
        <v/>
      </c>
      <c r="CY7" s="128" t="str">
        <f t="shared" si="52"/>
        <v/>
      </c>
      <c r="CZ7" s="128" t="str">
        <f t="shared" si="52"/>
        <v/>
      </c>
      <c r="DA7" s="128" t="str">
        <f t="shared" si="52"/>
        <v/>
      </c>
      <c r="DB7" s="128" t="str">
        <f t="shared" si="52"/>
        <v/>
      </c>
      <c r="DC7" s="129" t="str">
        <f t="shared" si="52"/>
        <v/>
      </c>
      <c r="DD7" s="27">
        <f t="shared" si="7"/>
        <v>5</v>
      </c>
      <c r="DE7" s="126" t="str">
        <f t="shared" ref="DE7:DO7" si="53">IF(E7="P",E20,"")</f>
        <v/>
      </c>
      <c r="DF7" s="127" t="str">
        <f t="shared" si="53"/>
        <v/>
      </c>
      <c r="DG7" s="127" t="str">
        <f t="shared" si="53"/>
        <v/>
      </c>
      <c r="DH7" s="127" t="str">
        <f t="shared" si="53"/>
        <v/>
      </c>
      <c r="DI7" s="127" t="str">
        <f t="shared" si="53"/>
        <v/>
      </c>
      <c r="DJ7" s="127" t="str">
        <f t="shared" si="53"/>
        <v/>
      </c>
      <c r="DK7" s="127" t="str">
        <f t="shared" si="53"/>
        <v/>
      </c>
      <c r="DL7" s="127" t="str">
        <f t="shared" si="53"/>
        <v/>
      </c>
      <c r="DM7" s="127" t="str">
        <f t="shared" si="53"/>
        <v/>
      </c>
      <c r="DN7" s="127" t="str">
        <f t="shared" si="53"/>
        <v/>
      </c>
      <c r="DO7" s="127" t="str">
        <f t="shared" si="53"/>
        <v/>
      </c>
      <c r="DP7" s="127" t="str">
        <f t="shared" ref="DP7:EB7" si="54">IF(P7="P",P20,"")</f>
        <v/>
      </c>
      <c r="DQ7" s="127" t="str">
        <f t="shared" si="54"/>
        <v/>
      </c>
      <c r="DR7" s="127" t="str">
        <f t="shared" si="54"/>
        <v/>
      </c>
      <c r="DS7" s="127" t="str">
        <f t="shared" si="54"/>
        <v/>
      </c>
      <c r="DT7" s="127" t="str">
        <f t="shared" si="54"/>
        <v/>
      </c>
      <c r="DU7" s="127" t="str">
        <f t="shared" si="54"/>
        <v/>
      </c>
      <c r="DV7" s="127" t="str">
        <f t="shared" si="54"/>
        <v/>
      </c>
      <c r="DW7" s="127" t="str">
        <f t="shared" si="54"/>
        <v/>
      </c>
      <c r="DX7" s="127" t="str">
        <f t="shared" si="54"/>
        <v/>
      </c>
      <c r="DY7" s="127" t="str">
        <f t="shared" si="54"/>
        <v/>
      </c>
      <c r="DZ7" s="127" t="str">
        <f t="shared" si="54"/>
        <v/>
      </c>
      <c r="EA7" s="127" t="str">
        <f t="shared" si="54"/>
        <v/>
      </c>
      <c r="EB7" s="127" t="str">
        <f t="shared" si="54"/>
        <v/>
      </c>
      <c r="EC7" s="129" t="str">
        <f>IF(AC7="P",AC20,"")</f>
        <v/>
      </c>
      <c r="ED7" s="27">
        <f t="shared" si="10"/>
        <v>0</v>
      </c>
      <c r="EF7" s="144">
        <f t="shared" si="11"/>
        <v>0</v>
      </c>
      <c r="EG7" s="128">
        <f t="shared" si="12"/>
        <v>0</v>
      </c>
      <c r="EH7" s="128">
        <f t="shared" si="13"/>
        <v>5</v>
      </c>
      <c r="EI7" s="145">
        <f t="shared" si="14"/>
        <v>5</v>
      </c>
      <c r="EJ7" s="146">
        <f>(SUM(EF7:EH7)/COUNT(E19:AC19))</f>
        <v>0.2</v>
      </c>
      <c r="EK7" s="144">
        <f t="shared" si="15"/>
        <v>0</v>
      </c>
      <c r="EL7" s="147" t="e">
        <f t="shared" si="16"/>
        <v>#DIV/0!</v>
      </c>
      <c r="EM7" s="148">
        <f t="shared" si="17"/>
        <v>0</v>
      </c>
      <c r="EN7" s="149" t="e">
        <f t="shared" si="18"/>
        <v>#DIV/0!</v>
      </c>
      <c r="EO7" s="27">
        <f t="shared" si="19"/>
        <v>0</v>
      </c>
      <c r="EP7" s="27">
        <f t="shared" si="20"/>
        <v>5</v>
      </c>
      <c r="EQ7" s="27">
        <f t="shared" si="21"/>
        <v>13</v>
      </c>
      <c r="ER7" s="27">
        <f>SUM((EP7/EI7)-(D2))</f>
        <v>0.4285714285714286</v>
      </c>
      <c r="ES7" s="27">
        <f>SUM((EQ7/EI7)-(D22))</f>
        <v>-1.0666666666666664</v>
      </c>
      <c r="ET7" s="150">
        <f t="shared" si="22"/>
        <v>1.495238095238095</v>
      </c>
      <c r="EV7" s="126" t="str">
        <f t="shared" ref="EV7:FT7" si="55">IF(E7="J",SUM((E20)-(E40)),"")</f>
        <v/>
      </c>
      <c r="EW7" s="127" t="str">
        <f t="shared" si="55"/>
        <v/>
      </c>
      <c r="EX7" s="127" t="str">
        <f t="shared" si="55"/>
        <v/>
      </c>
      <c r="EY7" s="127" t="str">
        <f t="shared" si="55"/>
        <v/>
      </c>
      <c r="EZ7" s="127" t="str">
        <f t="shared" si="55"/>
        <v/>
      </c>
      <c r="FA7" s="127" t="str">
        <f t="shared" si="55"/>
        <v/>
      </c>
      <c r="FB7" s="127" t="str">
        <f t="shared" si="55"/>
        <v/>
      </c>
      <c r="FC7" s="127" t="str">
        <f t="shared" si="55"/>
        <v/>
      </c>
      <c r="FD7" s="127" t="str">
        <f t="shared" si="55"/>
        <v/>
      </c>
      <c r="FE7" s="127" t="str">
        <f t="shared" si="55"/>
        <v/>
      </c>
      <c r="FF7" s="127" t="str">
        <f t="shared" si="55"/>
        <v/>
      </c>
      <c r="FG7" s="127" t="str">
        <f t="shared" si="55"/>
        <v/>
      </c>
      <c r="FH7" s="127" t="str">
        <f t="shared" si="55"/>
        <v/>
      </c>
      <c r="FI7" s="127" t="str">
        <f t="shared" si="55"/>
        <v/>
      </c>
      <c r="FJ7" s="127" t="str">
        <f t="shared" si="55"/>
        <v/>
      </c>
      <c r="FK7" s="127" t="str">
        <f t="shared" si="55"/>
        <v/>
      </c>
      <c r="FL7" s="127" t="str">
        <f t="shared" si="55"/>
        <v/>
      </c>
      <c r="FM7" s="127" t="str">
        <f t="shared" si="55"/>
        <v/>
      </c>
      <c r="FN7" s="127" t="str">
        <f t="shared" si="55"/>
        <v/>
      </c>
      <c r="FO7" s="127" t="str">
        <f t="shared" si="55"/>
        <v/>
      </c>
      <c r="FP7" s="127" t="str">
        <f t="shared" si="55"/>
        <v/>
      </c>
      <c r="FQ7" s="127" t="str">
        <f t="shared" si="55"/>
        <v/>
      </c>
      <c r="FR7" s="127" t="str">
        <f t="shared" si="55"/>
        <v/>
      </c>
      <c r="FS7" s="127" t="str">
        <f t="shared" si="55"/>
        <v/>
      </c>
      <c r="FT7" s="130" t="str">
        <f t="shared" si="55"/>
        <v/>
      </c>
      <c r="FU7" s="27">
        <f t="shared" si="24"/>
        <v>0</v>
      </c>
      <c r="FV7" s="126" t="str">
        <f t="shared" ref="FV7:GT7" si="56">IF(E7="LJ",SUM((E20)-(E40)),"")</f>
        <v/>
      </c>
      <c r="FW7" s="127" t="str">
        <f t="shared" si="56"/>
        <v/>
      </c>
      <c r="FX7" s="127" t="str">
        <f t="shared" si="56"/>
        <v/>
      </c>
      <c r="FY7" s="127" t="str">
        <f t="shared" si="56"/>
        <v/>
      </c>
      <c r="FZ7" s="127" t="str">
        <f t="shared" si="56"/>
        <v/>
      </c>
      <c r="GA7" s="127" t="str">
        <f t="shared" si="56"/>
        <v/>
      </c>
      <c r="GB7" s="127" t="str">
        <f t="shared" si="56"/>
        <v/>
      </c>
      <c r="GC7" s="127" t="str">
        <f t="shared" si="56"/>
        <v/>
      </c>
      <c r="GD7" s="127" t="str">
        <f t="shared" si="56"/>
        <v/>
      </c>
      <c r="GE7" s="127" t="str">
        <f t="shared" si="56"/>
        <v/>
      </c>
      <c r="GF7" s="127" t="str">
        <f t="shared" si="56"/>
        <v/>
      </c>
      <c r="GG7" s="127" t="str">
        <f t="shared" si="56"/>
        <v/>
      </c>
      <c r="GH7" s="127" t="str">
        <f t="shared" si="56"/>
        <v/>
      </c>
      <c r="GI7" s="127" t="str">
        <f t="shared" si="56"/>
        <v/>
      </c>
      <c r="GJ7" s="127" t="str">
        <f t="shared" si="56"/>
        <v/>
      </c>
      <c r="GK7" s="127" t="str">
        <f t="shared" si="56"/>
        <v/>
      </c>
      <c r="GL7" s="127" t="str">
        <f t="shared" si="56"/>
        <v/>
      </c>
      <c r="GM7" s="127" t="str">
        <f t="shared" si="56"/>
        <v/>
      </c>
      <c r="GN7" s="127" t="str">
        <f t="shared" si="56"/>
        <v/>
      </c>
      <c r="GO7" s="127" t="str">
        <f t="shared" si="56"/>
        <v/>
      </c>
      <c r="GP7" s="127" t="str">
        <f t="shared" si="56"/>
        <v/>
      </c>
      <c r="GQ7" s="127" t="str">
        <f t="shared" si="56"/>
        <v/>
      </c>
      <c r="GR7" s="127" t="str">
        <f t="shared" si="56"/>
        <v/>
      </c>
      <c r="GS7" s="127" t="str">
        <f t="shared" si="56"/>
        <v/>
      </c>
      <c r="GT7" s="130" t="str">
        <f t="shared" si="56"/>
        <v/>
      </c>
      <c r="GU7" s="27">
        <f t="shared" si="26"/>
        <v>0</v>
      </c>
      <c r="GV7" s="126" t="str">
        <f t="shared" ref="GV7:HG7" si="57">IF(E7="B",E40,"")</f>
        <v/>
      </c>
      <c r="GW7" s="127">
        <f t="shared" si="57"/>
        <v>2</v>
      </c>
      <c r="GX7" s="127" t="str">
        <f t="shared" si="57"/>
        <v/>
      </c>
      <c r="GY7" s="127" t="str">
        <f t="shared" si="57"/>
        <v/>
      </c>
      <c r="GZ7" s="127" t="str">
        <f t="shared" si="57"/>
        <v/>
      </c>
      <c r="HA7" s="127">
        <f t="shared" si="57"/>
        <v>0</v>
      </c>
      <c r="HB7" s="127" t="str">
        <f t="shared" si="57"/>
        <v/>
      </c>
      <c r="HC7" s="127" t="str">
        <f t="shared" si="57"/>
        <v/>
      </c>
      <c r="HD7" s="127" t="str">
        <f t="shared" si="57"/>
        <v/>
      </c>
      <c r="HE7" s="127" t="str">
        <f t="shared" si="57"/>
        <v/>
      </c>
      <c r="HF7" s="127" t="str">
        <f t="shared" si="57"/>
        <v/>
      </c>
      <c r="HG7" s="128" t="str">
        <f t="shared" si="57"/>
        <v/>
      </c>
      <c r="HH7" s="128" t="str">
        <f t="shared" ref="HH7:HT7" si="58">IF(Q7="B",Q40,"")</f>
        <v/>
      </c>
      <c r="HI7" s="128">
        <f t="shared" si="58"/>
        <v>9</v>
      </c>
      <c r="HJ7" s="128" t="str">
        <f t="shared" si="58"/>
        <v/>
      </c>
      <c r="HK7" s="128">
        <f t="shared" si="58"/>
        <v>2</v>
      </c>
      <c r="HL7" s="128" t="str">
        <f t="shared" si="58"/>
        <v/>
      </c>
      <c r="HM7" s="128">
        <f t="shared" si="58"/>
        <v>0</v>
      </c>
      <c r="HN7" s="128" t="str">
        <f t="shared" si="58"/>
        <v/>
      </c>
      <c r="HO7" s="128" t="str">
        <f t="shared" si="58"/>
        <v/>
      </c>
      <c r="HP7" s="128" t="str">
        <f t="shared" si="58"/>
        <v/>
      </c>
      <c r="HQ7" s="128" t="str">
        <f t="shared" si="58"/>
        <v/>
      </c>
      <c r="HR7" s="128" t="str">
        <f t="shared" si="58"/>
        <v/>
      </c>
      <c r="HS7" s="128" t="str">
        <f t="shared" si="58"/>
        <v/>
      </c>
      <c r="HT7" s="129" t="str">
        <f t="shared" si="58"/>
        <v/>
      </c>
      <c r="HU7" s="27">
        <f t="shared" si="29"/>
        <v>13</v>
      </c>
      <c r="HV7" s="126" t="str">
        <f t="shared" ref="HV7:IG7" si="59">IF(E7="P",E40,"")</f>
        <v/>
      </c>
      <c r="HW7" s="127" t="str">
        <f t="shared" si="59"/>
        <v/>
      </c>
      <c r="HX7" s="127" t="str">
        <f t="shared" si="59"/>
        <v/>
      </c>
      <c r="HY7" s="127" t="str">
        <f t="shared" si="59"/>
        <v/>
      </c>
      <c r="HZ7" s="127" t="str">
        <f t="shared" si="59"/>
        <v/>
      </c>
      <c r="IA7" s="127" t="str">
        <f t="shared" si="59"/>
        <v/>
      </c>
      <c r="IB7" s="127" t="str">
        <f t="shared" si="59"/>
        <v/>
      </c>
      <c r="IC7" s="127" t="str">
        <f t="shared" si="59"/>
        <v/>
      </c>
      <c r="ID7" s="127" t="str">
        <f t="shared" si="59"/>
        <v/>
      </c>
      <c r="IE7" s="127" t="str">
        <f t="shared" si="59"/>
        <v/>
      </c>
      <c r="IF7" s="127" t="str">
        <f t="shared" si="59"/>
        <v/>
      </c>
      <c r="IG7" s="128" t="str">
        <f t="shared" si="59"/>
        <v/>
      </c>
      <c r="IH7" s="128" t="str">
        <f t="shared" ref="IH7:IT7" si="60">IF(Q7="P",Q40,"")</f>
        <v/>
      </c>
      <c r="II7" s="128" t="str">
        <f t="shared" si="60"/>
        <v/>
      </c>
      <c r="IJ7" s="128" t="str">
        <f t="shared" si="60"/>
        <v/>
      </c>
      <c r="IK7" s="128" t="str">
        <f t="shared" si="60"/>
        <v/>
      </c>
      <c r="IL7" s="128" t="str">
        <f t="shared" si="60"/>
        <v/>
      </c>
      <c r="IM7" s="128" t="str">
        <f t="shared" si="60"/>
        <v/>
      </c>
      <c r="IN7" s="128" t="str">
        <f t="shared" si="60"/>
        <v/>
      </c>
      <c r="IO7" s="128" t="str">
        <f t="shared" si="60"/>
        <v/>
      </c>
      <c r="IP7" s="128" t="str">
        <f t="shared" si="60"/>
        <v/>
      </c>
      <c r="IQ7" s="128" t="str">
        <f t="shared" si="60"/>
        <v/>
      </c>
      <c r="IR7" s="128" t="str">
        <f t="shared" si="60"/>
        <v/>
      </c>
      <c r="IS7" s="128" t="str">
        <f t="shared" si="60"/>
        <v/>
      </c>
      <c r="IT7" s="129" t="str">
        <f t="shared" si="60"/>
        <v/>
      </c>
      <c r="IU7" s="27">
        <f t="shared" si="32"/>
        <v>0</v>
      </c>
    </row>
    <row r="8" spans="1:255" s="125" customFormat="1" ht="20" customHeight="1">
      <c r="A8" s="242" t="str">
        <f ca="1">('Game Summary'!B8)</f>
        <v>10</v>
      </c>
      <c r="B8" s="651" t="str">
        <f ca="1">('Game Summary'!C8)</f>
        <v>Hot New Girl</v>
      </c>
      <c r="C8" s="652"/>
      <c r="D8" s="653"/>
      <c r="E8" s="140" t="s">
        <v>41</v>
      </c>
      <c r="F8" s="141"/>
      <c r="G8" s="141" t="s">
        <v>40</v>
      </c>
      <c r="H8" s="141"/>
      <c r="I8" s="141" t="s">
        <v>40</v>
      </c>
      <c r="J8" s="141"/>
      <c r="K8" s="141" t="s">
        <v>41</v>
      </c>
      <c r="L8" s="141"/>
      <c r="M8" s="141" t="s">
        <v>39</v>
      </c>
      <c r="N8" s="141"/>
      <c r="O8" s="141" t="s">
        <v>38</v>
      </c>
      <c r="P8" s="141"/>
      <c r="Q8" s="141"/>
      <c r="R8" s="141" t="s">
        <v>40</v>
      </c>
      <c r="S8" s="141"/>
      <c r="T8" s="141" t="s">
        <v>39</v>
      </c>
      <c r="U8" s="141"/>
      <c r="V8" s="141" t="s">
        <v>39</v>
      </c>
      <c r="W8" s="141"/>
      <c r="X8" s="141" t="s">
        <v>41</v>
      </c>
      <c r="Y8" s="141" t="s">
        <v>41</v>
      </c>
      <c r="Z8" s="141"/>
      <c r="AA8" s="141"/>
      <c r="AB8" s="141"/>
      <c r="AC8" s="143"/>
      <c r="AE8" s="126" t="str">
        <f t="shared" ref="AE8:AP8" si="61">IF(E8="J",E20,"")</f>
        <v/>
      </c>
      <c r="AF8" s="127" t="str">
        <f t="shared" si="61"/>
        <v/>
      </c>
      <c r="AG8" s="127">
        <f t="shared" si="61"/>
        <v>0</v>
      </c>
      <c r="AH8" s="127" t="str">
        <f t="shared" si="61"/>
        <v/>
      </c>
      <c r="AI8" s="127">
        <f t="shared" si="61"/>
        <v>0</v>
      </c>
      <c r="AJ8" s="127" t="str">
        <f t="shared" si="61"/>
        <v/>
      </c>
      <c r="AK8" s="127" t="str">
        <f t="shared" si="61"/>
        <v/>
      </c>
      <c r="AL8" s="127" t="str">
        <f t="shared" si="61"/>
        <v/>
      </c>
      <c r="AM8" s="127" t="str">
        <f t="shared" si="61"/>
        <v/>
      </c>
      <c r="AN8" s="127" t="str">
        <f t="shared" si="61"/>
        <v/>
      </c>
      <c r="AO8" s="127" t="str">
        <f t="shared" si="61"/>
        <v/>
      </c>
      <c r="AP8" s="128" t="str">
        <f t="shared" si="61"/>
        <v/>
      </c>
      <c r="AQ8" s="128" t="str">
        <f t="shared" ref="AQ8:BC8" si="62">IF(Q8="J",Q20,"")</f>
        <v/>
      </c>
      <c r="AR8" s="128">
        <f t="shared" si="62"/>
        <v>0</v>
      </c>
      <c r="AS8" s="128" t="str">
        <f t="shared" si="62"/>
        <v/>
      </c>
      <c r="AT8" s="128" t="str">
        <f t="shared" si="62"/>
        <v/>
      </c>
      <c r="AU8" s="128" t="str">
        <f t="shared" si="62"/>
        <v/>
      </c>
      <c r="AV8" s="128" t="str">
        <f t="shared" si="62"/>
        <v/>
      </c>
      <c r="AW8" s="128" t="str">
        <f t="shared" si="62"/>
        <v/>
      </c>
      <c r="AX8" s="128" t="str">
        <f t="shared" si="62"/>
        <v/>
      </c>
      <c r="AY8" s="128" t="str">
        <f t="shared" si="62"/>
        <v/>
      </c>
      <c r="AZ8" s="128" t="str">
        <f t="shared" si="62"/>
        <v/>
      </c>
      <c r="BA8" s="128" t="str">
        <f t="shared" si="62"/>
        <v/>
      </c>
      <c r="BB8" s="128" t="str">
        <f t="shared" si="62"/>
        <v/>
      </c>
      <c r="BC8" s="129" t="str">
        <f t="shared" si="62"/>
        <v/>
      </c>
      <c r="BD8" s="27">
        <f t="shared" si="1"/>
        <v>0</v>
      </c>
      <c r="BE8" s="126" t="str">
        <f t="shared" ref="BE8:BO8" si="63">IF(E8="LJ",E20,"")</f>
        <v/>
      </c>
      <c r="BF8" s="127" t="str">
        <f t="shared" si="63"/>
        <v/>
      </c>
      <c r="BG8" s="127" t="str">
        <f t="shared" si="63"/>
        <v/>
      </c>
      <c r="BH8" s="127" t="str">
        <f t="shared" si="63"/>
        <v/>
      </c>
      <c r="BI8" s="127" t="str">
        <f t="shared" si="63"/>
        <v/>
      </c>
      <c r="BJ8" s="127" t="str">
        <f t="shared" si="63"/>
        <v/>
      </c>
      <c r="BK8" s="127" t="str">
        <f t="shared" si="63"/>
        <v/>
      </c>
      <c r="BL8" s="127" t="str">
        <f t="shared" si="63"/>
        <v/>
      </c>
      <c r="BM8" s="127" t="str">
        <f t="shared" si="63"/>
        <v/>
      </c>
      <c r="BN8" s="127" t="str">
        <f t="shared" si="63"/>
        <v/>
      </c>
      <c r="BO8" s="127">
        <f t="shared" si="63"/>
        <v>0</v>
      </c>
      <c r="BP8" s="127" t="str">
        <f t="shared" ref="BP8:CC8" si="64">IF(P8="LJ",P20,"")</f>
        <v/>
      </c>
      <c r="BQ8" s="127" t="str">
        <f t="shared" si="64"/>
        <v/>
      </c>
      <c r="BR8" s="127" t="str">
        <f t="shared" si="64"/>
        <v/>
      </c>
      <c r="BS8" s="127" t="str">
        <f t="shared" si="64"/>
        <v/>
      </c>
      <c r="BT8" s="127" t="str">
        <f t="shared" si="64"/>
        <v/>
      </c>
      <c r="BU8" s="127" t="str">
        <f t="shared" si="64"/>
        <v/>
      </c>
      <c r="BV8" s="127" t="str">
        <f t="shared" si="64"/>
        <v/>
      </c>
      <c r="BW8" s="127" t="str">
        <f t="shared" si="64"/>
        <v/>
      </c>
      <c r="BX8" s="127" t="str">
        <f t="shared" si="64"/>
        <v/>
      </c>
      <c r="BY8" s="127" t="str">
        <f t="shared" si="64"/>
        <v/>
      </c>
      <c r="BZ8" s="127" t="str">
        <f t="shared" si="64"/>
        <v/>
      </c>
      <c r="CA8" s="127" t="str">
        <f t="shared" si="64"/>
        <v/>
      </c>
      <c r="CB8" s="127" t="str">
        <f t="shared" si="64"/>
        <v/>
      </c>
      <c r="CC8" s="130" t="str">
        <f t="shared" si="64"/>
        <v/>
      </c>
      <c r="CD8" s="27">
        <f t="shared" si="4"/>
        <v>0</v>
      </c>
      <c r="CE8" s="126">
        <f t="shared" ref="CE8:CP8" si="65">IF(E8="B",E20,"")</f>
        <v>3</v>
      </c>
      <c r="CF8" s="127" t="str">
        <f t="shared" si="65"/>
        <v/>
      </c>
      <c r="CG8" s="127" t="str">
        <f t="shared" si="65"/>
        <v/>
      </c>
      <c r="CH8" s="127" t="str">
        <f t="shared" si="65"/>
        <v/>
      </c>
      <c r="CI8" s="127" t="str">
        <f t="shared" si="65"/>
        <v/>
      </c>
      <c r="CJ8" s="127" t="str">
        <f t="shared" si="65"/>
        <v/>
      </c>
      <c r="CK8" s="127">
        <f t="shared" si="65"/>
        <v>2</v>
      </c>
      <c r="CL8" s="127" t="str">
        <f t="shared" si="65"/>
        <v/>
      </c>
      <c r="CM8" s="127" t="str">
        <f t="shared" si="65"/>
        <v/>
      </c>
      <c r="CN8" s="127" t="str">
        <f t="shared" si="65"/>
        <v/>
      </c>
      <c r="CO8" s="127" t="str">
        <f t="shared" si="65"/>
        <v/>
      </c>
      <c r="CP8" s="128" t="str">
        <f t="shared" si="65"/>
        <v/>
      </c>
      <c r="CQ8" s="128" t="str">
        <f t="shared" ref="CQ8:DB8" si="66">IF(Q8="B",Q20,"")</f>
        <v/>
      </c>
      <c r="CR8" s="128" t="str">
        <f t="shared" si="66"/>
        <v/>
      </c>
      <c r="CS8" s="128" t="str">
        <f t="shared" si="66"/>
        <v/>
      </c>
      <c r="CT8" s="128" t="str">
        <f t="shared" si="66"/>
        <v/>
      </c>
      <c r="CU8" s="128" t="str">
        <f t="shared" si="66"/>
        <v/>
      </c>
      <c r="CV8" s="128" t="str">
        <f t="shared" si="66"/>
        <v/>
      </c>
      <c r="CW8" s="128" t="str">
        <f t="shared" si="66"/>
        <v/>
      </c>
      <c r="CX8" s="128">
        <f t="shared" si="66"/>
        <v>2</v>
      </c>
      <c r="CY8" s="128">
        <f t="shared" si="66"/>
        <v>0</v>
      </c>
      <c r="CZ8" s="128" t="str">
        <f t="shared" si="66"/>
        <v/>
      </c>
      <c r="DA8" s="128" t="str">
        <f t="shared" si="66"/>
        <v/>
      </c>
      <c r="DB8" s="128" t="str">
        <f t="shared" si="66"/>
        <v/>
      </c>
      <c r="DC8" s="129" t="str">
        <f>IF(AC8="B",AC20,"")</f>
        <v/>
      </c>
      <c r="DD8" s="27">
        <f t="shared" si="7"/>
        <v>7</v>
      </c>
      <c r="DE8" s="126" t="str">
        <f t="shared" ref="DE8:DO8" si="67">IF(E8="P",E20,"")</f>
        <v/>
      </c>
      <c r="DF8" s="127" t="str">
        <f t="shared" si="67"/>
        <v/>
      </c>
      <c r="DG8" s="127" t="str">
        <f t="shared" si="67"/>
        <v/>
      </c>
      <c r="DH8" s="127" t="str">
        <f t="shared" si="67"/>
        <v/>
      </c>
      <c r="DI8" s="127" t="str">
        <f t="shared" si="67"/>
        <v/>
      </c>
      <c r="DJ8" s="127" t="str">
        <f t="shared" si="67"/>
        <v/>
      </c>
      <c r="DK8" s="127" t="str">
        <f t="shared" si="67"/>
        <v/>
      </c>
      <c r="DL8" s="127" t="str">
        <f t="shared" si="67"/>
        <v/>
      </c>
      <c r="DM8" s="127">
        <f t="shared" si="67"/>
        <v>0</v>
      </c>
      <c r="DN8" s="127" t="str">
        <f t="shared" si="67"/>
        <v/>
      </c>
      <c r="DO8" s="127" t="str">
        <f t="shared" si="67"/>
        <v/>
      </c>
      <c r="DP8" s="127" t="str">
        <f t="shared" ref="DP8:EB8" si="68">IF(P8="P",P20,"")</f>
        <v/>
      </c>
      <c r="DQ8" s="127" t="str">
        <f t="shared" si="68"/>
        <v/>
      </c>
      <c r="DR8" s="127" t="str">
        <f t="shared" si="68"/>
        <v/>
      </c>
      <c r="DS8" s="127" t="str">
        <f t="shared" si="68"/>
        <v/>
      </c>
      <c r="DT8" s="127">
        <f t="shared" si="68"/>
        <v>3</v>
      </c>
      <c r="DU8" s="127" t="str">
        <f t="shared" si="68"/>
        <v/>
      </c>
      <c r="DV8" s="127">
        <f t="shared" si="68"/>
        <v>0</v>
      </c>
      <c r="DW8" s="127" t="str">
        <f t="shared" si="68"/>
        <v/>
      </c>
      <c r="DX8" s="127" t="str">
        <f t="shared" si="68"/>
        <v/>
      </c>
      <c r="DY8" s="127" t="str">
        <f t="shared" si="68"/>
        <v/>
      </c>
      <c r="DZ8" s="127" t="str">
        <f t="shared" si="68"/>
        <v/>
      </c>
      <c r="EA8" s="127" t="str">
        <f t="shared" si="68"/>
        <v/>
      </c>
      <c r="EB8" s="127" t="str">
        <f t="shared" si="68"/>
        <v/>
      </c>
      <c r="EC8" s="129" t="str">
        <f>IF(AC8="P",AC20,"")</f>
        <v/>
      </c>
      <c r="ED8" s="27">
        <f t="shared" si="10"/>
        <v>3</v>
      </c>
      <c r="EF8" s="144">
        <f t="shared" si="11"/>
        <v>4</v>
      </c>
      <c r="EG8" s="128">
        <f t="shared" si="12"/>
        <v>3</v>
      </c>
      <c r="EH8" s="128">
        <f t="shared" si="13"/>
        <v>4</v>
      </c>
      <c r="EI8" s="145">
        <f t="shared" si="14"/>
        <v>7</v>
      </c>
      <c r="EJ8" s="146">
        <f>(SUM(EF8:EH8)/COUNT(E19:AC19))</f>
        <v>0.44</v>
      </c>
      <c r="EK8" s="144">
        <f t="shared" si="15"/>
        <v>1</v>
      </c>
      <c r="EL8" s="147">
        <f t="shared" si="16"/>
        <v>0.25</v>
      </c>
      <c r="EM8" s="148">
        <f t="shared" si="17"/>
        <v>0</v>
      </c>
      <c r="EN8" s="149">
        <f t="shared" si="18"/>
        <v>0</v>
      </c>
      <c r="EO8" s="27">
        <f t="shared" si="19"/>
        <v>-26</v>
      </c>
      <c r="EP8" s="27">
        <f t="shared" si="20"/>
        <v>10</v>
      </c>
      <c r="EQ8" s="27">
        <f t="shared" si="21"/>
        <v>21</v>
      </c>
      <c r="ER8" s="27">
        <f>SUM((EP8/EI8)-(D2))</f>
        <v>0.85714285714285721</v>
      </c>
      <c r="ES8" s="27">
        <f>SUM((EQ8/EI8)-(D22))</f>
        <v>-0.66666666666666652</v>
      </c>
      <c r="ET8" s="150">
        <f t="shared" si="22"/>
        <v>1.5238095238095237</v>
      </c>
      <c r="EV8" s="126" t="str">
        <f t="shared" ref="EV8:FT8" si="69">IF(E8="J",SUM((E20)-(E40)),"")</f>
        <v/>
      </c>
      <c r="EW8" s="127" t="str">
        <f t="shared" si="69"/>
        <v/>
      </c>
      <c r="EX8" s="127">
        <f t="shared" si="69"/>
        <v>-13</v>
      </c>
      <c r="EY8" s="127" t="str">
        <f t="shared" si="69"/>
        <v/>
      </c>
      <c r="EZ8" s="127">
        <f t="shared" si="69"/>
        <v>-4</v>
      </c>
      <c r="FA8" s="127" t="str">
        <f t="shared" si="69"/>
        <v/>
      </c>
      <c r="FB8" s="127" t="str">
        <f t="shared" si="69"/>
        <v/>
      </c>
      <c r="FC8" s="127" t="str">
        <f t="shared" si="69"/>
        <v/>
      </c>
      <c r="FD8" s="127" t="str">
        <f t="shared" si="69"/>
        <v/>
      </c>
      <c r="FE8" s="127" t="str">
        <f t="shared" si="69"/>
        <v/>
      </c>
      <c r="FF8" s="127" t="str">
        <f t="shared" si="69"/>
        <v/>
      </c>
      <c r="FG8" s="127" t="str">
        <f t="shared" si="69"/>
        <v/>
      </c>
      <c r="FH8" s="127" t="str">
        <f t="shared" si="69"/>
        <v/>
      </c>
      <c r="FI8" s="127">
        <f t="shared" si="69"/>
        <v>-9</v>
      </c>
      <c r="FJ8" s="127" t="str">
        <f t="shared" si="69"/>
        <v/>
      </c>
      <c r="FK8" s="127" t="str">
        <f t="shared" si="69"/>
        <v/>
      </c>
      <c r="FL8" s="127" t="str">
        <f t="shared" si="69"/>
        <v/>
      </c>
      <c r="FM8" s="127" t="str">
        <f t="shared" si="69"/>
        <v/>
      </c>
      <c r="FN8" s="127" t="str">
        <f t="shared" si="69"/>
        <v/>
      </c>
      <c r="FO8" s="127" t="str">
        <f t="shared" si="69"/>
        <v/>
      </c>
      <c r="FP8" s="127" t="str">
        <f t="shared" si="69"/>
        <v/>
      </c>
      <c r="FQ8" s="127" t="str">
        <f t="shared" si="69"/>
        <v/>
      </c>
      <c r="FR8" s="127" t="str">
        <f t="shared" si="69"/>
        <v/>
      </c>
      <c r="FS8" s="127" t="str">
        <f t="shared" si="69"/>
        <v/>
      </c>
      <c r="FT8" s="130" t="str">
        <f t="shared" si="69"/>
        <v/>
      </c>
      <c r="FU8" s="27">
        <f t="shared" si="24"/>
        <v>-26</v>
      </c>
      <c r="FV8" s="126" t="str">
        <f t="shared" ref="FV8:GT8" si="70">IF(E8="LJ",SUM((E20)-(E40)),"")</f>
        <v/>
      </c>
      <c r="FW8" s="127" t="str">
        <f t="shared" si="70"/>
        <v/>
      </c>
      <c r="FX8" s="127" t="str">
        <f t="shared" si="70"/>
        <v/>
      </c>
      <c r="FY8" s="127" t="str">
        <f t="shared" si="70"/>
        <v/>
      </c>
      <c r="FZ8" s="127" t="str">
        <f t="shared" si="70"/>
        <v/>
      </c>
      <c r="GA8" s="127" t="str">
        <f t="shared" si="70"/>
        <v/>
      </c>
      <c r="GB8" s="127" t="str">
        <f t="shared" si="70"/>
        <v/>
      </c>
      <c r="GC8" s="127" t="str">
        <f t="shared" si="70"/>
        <v/>
      </c>
      <c r="GD8" s="127" t="str">
        <f t="shared" si="70"/>
        <v/>
      </c>
      <c r="GE8" s="127" t="str">
        <f t="shared" si="70"/>
        <v/>
      </c>
      <c r="GF8" s="127">
        <f t="shared" si="70"/>
        <v>0</v>
      </c>
      <c r="GG8" s="127" t="str">
        <f t="shared" si="70"/>
        <v/>
      </c>
      <c r="GH8" s="127" t="str">
        <f t="shared" si="70"/>
        <v/>
      </c>
      <c r="GI8" s="127" t="str">
        <f t="shared" si="70"/>
        <v/>
      </c>
      <c r="GJ8" s="127" t="str">
        <f t="shared" si="70"/>
        <v/>
      </c>
      <c r="GK8" s="127" t="str">
        <f t="shared" si="70"/>
        <v/>
      </c>
      <c r="GL8" s="127" t="str">
        <f t="shared" si="70"/>
        <v/>
      </c>
      <c r="GM8" s="127" t="str">
        <f t="shared" si="70"/>
        <v/>
      </c>
      <c r="GN8" s="127" t="str">
        <f t="shared" si="70"/>
        <v/>
      </c>
      <c r="GO8" s="127" t="str">
        <f t="shared" si="70"/>
        <v/>
      </c>
      <c r="GP8" s="127" t="str">
        <f t="shared" si="70"/>
        <v/>
      </c>
      <c r="GQ8" s="127" t="str">
        <f t="shared" si="70"/>
        <v/>
      </c>
      <c r="GR8" s="127" t="str">
        <f t="shared" si="70"/>
        <v/>
      </c>
      <c r="GS8" s="127" t="str">
        <f t="shared" si="70"/>
        <v/>
      </c>
      <c r="GT8" s="130" t="str">
        <f t="shared" si="70"/>
        <v/>
      </c>
      <c r="GU8" s="27">
        <f t="shared" si="26"/>
        <v>0</v>
      </c>
      <c r="GV8" s="126">
        <f t="shared" ref="GV8:HG8" si="71">IF(E8="B",E40,"")</f>
        <v>0</v>
      </c>
      <c r="GW8" s="127" t="str">
        <f t="shared" si="71"/>
        <v/>
      </c>
      <c r="GX8" s="127" t="str">
        <f t="shared" si="71"/>
        <v/>
      </c>
      <c r="GY8" s="127" t="str">
        <f t="shared" si="71"/>
        <v/>
      </c>
      <c r="GZ8" s="127" t="str">
        <f t="shared" si="71"/>
        <v/>
      </c>
      <c r="HA8" s="127" t="str">
        <f t="shared" si="71"/>
        <v/>
      </c>
      <c r="HB8" s="127">
        <f t="shared" si="71"/>
        <v>4</v>
      </c>
      <c r="HC8" s="127" t="str">
        <f t="shared" si="71"/>
        <v/>
      </c>
      <c r="HD8" s="127" t="str">
        <f t="shared" si="71"/>
        <v/>
      </c>
      <c r="HE8" s="127" t="str">
        <f t="shared" si="71"/>
        <v/>
      </c>
      <c r="HF8" s="127" t="str">
        <f t="shared" si="71"/>
        <v/>
      </c>
      <c r="HG8" s="128" t="str">
        <f t="shared" si="71"/>
        <v/>
      </c>
      <c r="HH8" s="128" t="str">
        <f t="shared" ref="HH8:HT8" si="72">IF(Q8="B",Q40,"")</f>
        <v/>
      </c>
      <c r="HI8" s="128" t="str">
        <f t="shared" si="72"/>
        <v/>
      </c>
      <c r="HJ8" s="128" t="str">
        <f t="shared" si="72"/>
        <v/>
      </c>
      <c r="HK8" s="128" t="str">
        <f t="shared" si="72"/>
        <v/>
      </c>
      <c r="HL8" s="128" t="str">
        <f t="shared" si="72"/>
        <v/>
      </c>
      <c r="HM8" s="128" t="str">
        <f t="shared" si="72"/>
        <v/>
      </c>
      <c r="HN8" s="128" t="str">
        <f t="shared" si="72"/>
        <v/>
      </c>
      <c r="HO8" s="128">
        <f t="shared" si="72"/>
        <v>4</v>
      </c>
      <c r="HP8" s="128">
        <f t="shared" si="72"/>
        <v>3</v>
      </c>
      <c r="HQ8" s="128" t="str">
        <f t="shared" si="72"/>
        <v/>
      </c>
      <c r="HR8" s="128" t="str">
        <f t="shared" si="72"/>
        <v/>
      </c>
      <c r="HS8" s="128" t="str">
        <f t="shared" si="72"/>
        <v/>
      </c>
      <c r="HT8" s="129" t="str">
        <f t="shared" si="72"/>
        <v/>
      </c>
      <c r="HU8" s="27">
        <f t="shared" si="29"/>
        <v>11</v>
      </c>
      <c r="HV8" s="126" t="str">
        <f t="shared" ref="HV8:IG8" si="73">IF(E8="P",E40,"")</f>
        <v/>
      </c>
      <c r="HW8" s="127" t="str">
        <f t="shared" si="73"/>
        <v/>
      </c>
      <c r="HX8" s="127" t="str">
        <f t="shared" si="73"/>
        <v/>
      </c>
      <c r="HY8" s="127" t="str">
        <f t="shared" si="73"/>
        <v/>
      </c>
      <c r="HZ8" s="127" t="str">
        <f t="shared" si="73"/>
        <v/>
      </c>
      <c r="IA8" s="127" t="str">
        <f t="shared" si="73"/>
        <v/>
      </c>
      <c r="IB8" s="127" t="str">
        <f t="shared" si="73"/>
        <v/>
      </c>
      <c r="IC8" s="127" t="str">
        <f t="shared" si="73"/>
        <v/>
      </c>
      <c r="ID8" s="127">
        <f t="shared" si="73"/>
        <v>8</v>
      </c>
      <c r="IE8" s="127" t="str">
        <f t="shared" si="73"/>
        <v/>
      </c>
      <c r="IF8" s="127" t="str">
        <f t="shared" si="73"/>
        <v/>
      </c>
      <c r="IG8" s="128" t="str">
        <f t="shared" si="73"/>
        <v/>
      </c>
      <c r="IH8" s="128" t="str">
        <f t="shared" ref="IH8:IT8" si="74">IF(Q8="P",Q40,"")</f>
        <v/>
      </c>
      <c r="II8" s="128" t="str">
        <f t="shared" si="74"/>
        <v/>
      </c>
      <c r="IJ8" s="128" t="str">
        <f t="shared" si="74"/>
        <v/>
      </c>
      <c r="IK8" s="128">
        <f t="shared" si="74"/>
        <v>2</v>
      </c>
      <c r="IL8" s="128" t="str">
        <f t="shared" si="74"/>
        <v/>
      </c>
      <c r="IM8" s="128">
        <f t="shared" si="74"/>
        <v>0</v>
      </c>
      <c r="IN8" s="128" t="str">
        <f t="shared" si="74"/>
        <v/>
      </c>
      <c r="IO8" s="128" t="str">
        <f t="shared" si="74"/>
        <v/>
      </c>
      <c r="IP8" s="128" t="str">
        <f t="shared" si="74"/>
        <v/>
      </c>
      <c r="IQ8" s="128" t="str">
        <f t="shared" si="74"/>
        <v/>
      </c>
      <c r="IR8" s="128" t="str">
        <f t="shared" si="74"/>
        <v/>
      </c>
      <c r="IS8" s="128" t="str">
        <f t="shared" si="74"/>
        <v/>
      </c>
      <c r="IT8" s="129" t="str">
        <f t="shared" si="74"/>
        <v/>
      </c>
      <c r="IU8" s="27">
        <f t="shared" si="32"/>
        <v>10</v>
      </c>
    </row>
    <row r="9" spans="1:255" s="125" customFormat="1" ht="20" customHeight="1">
      <c r="A9" s="242">
        <f ca="1">('Game Summary'!B9)</f>
        <v>17</v>
      </c>
      <c r="B9" s="651" t="str">
        <f ca="1">('Game Summary'!C9)</f>
        <v>Dot Matrix</v>
      </c>
      <c r="C9" s="652"/>
      <c r="D9" s="653"/>
      <c r="E9" s="140" t="s">
        <v>41</v>
      </c>
      <c r="F9" s="141"/>
      <c r="G9" s="141"/>
      <c r="H9" s="141" t="s">
        <v>40</v>
      </c>
      <c r="I9" s="141"/>
      <c r="J9" s="141" t="s">
        <v>39</v>
      </c>
      <c r="K9" s="141" t="s">
        <v>39</v>
      </c>
      <c r="L9" s="141" t="s">
        <v>38</v>
      </c>
      <c r="M9" s="141"/>
      <c r="N9" s="141" t="s">
        <v>38</v>
      </c>
      <c r="O9" s="141"/>
      <c r="P9" s="141" t="s">
        <v>40</v>
      </c>
      <c r="Q9" s="141"/>
      <c r="R9" s="141"/>
      <c r="S9" s="141"/>
      <c r="T9" s="141" t="s">
        <v>38</v>
      </c>
      <c r="U9" s="141"/>
      <c r="V9" s="141" t="s">
        <v>38</v>
      </c>
      <c r="W9" s="141"/>
      <c r="X9" s="141" t="s">
        <v>40</v>
      </c>
      <c r="Y9" s="141"/>
      <c r="Z9" s="141"/>
      <c r="AA9" s="141"/>
      <c r="AB9" s="141"/>
      <c r="AC9" s="143"/>
      <c r="AE9" s="126" t="str">
        <f t="shared" ref="AE9:AP9" si="75">IF(E9="J",E20,"")</f>
        <v/>
      </c>
      <c r="AF9" s="127" t="str">
        <f t="shared" si="75"/>
        <v/>
      </c>
      <c r="AG9" s="127" t="str">
        <f t="shared" si="75"/>
        <v/>
      </c>
      <c r="AH9" s="127">
        <f t="shared" si="75"/>
        <v>0</v>
      </c>
      <c r="AI9" s="127" t="str">
        <f t="shared" si="75"/>
        <v/>
      </c>
      <c r="AJ9" s="127" t="str">
        <f t="shared" si="75"/>
        <v/>
      </c>
      <c r="AK9" s="127" t="str">
        <f t="shared" si="75"/>
        <v/>
      </c>
      <c r="AL9" s="127" t="str">
        <f t="shared" si="75"/>
        <v/>
      </c>
      <c r="AM9" s="127" t="str">
        <f t="shared" si="75"/>
        <v/>
      </c>
      <c r="AN9" s="127" t="str">
        <f t="shared" si="75"/>
        <v/>
      </c>
      <c r="AO9" s="127" t="str">
        <f t="shared" si="75"/>
        <v/>
      </c>
      <c r="AP9" s="128">
        <f t="shared" si="75"/>
        <v>0</v>
      </c>
      <c r="AQ9" s="128" t="str">
        <f t="shared" ref="AQ9:BC9" si="76">IF(Q9="J",Q20,"")</f>
        <v/>
      </c>
      <c r="AR9" s="128" t="str">
        <f t="shared" si="76"/>
        <v/>
      </c>
      <c r="AS9" s="128" t="str">
        <f t="shared" si="76"/>
        <v/>
      </c>
      <c r="AT9" s="128" t="str">
        <f t="shared" si="76"/>
        <v/>
      </c>
      <c r="AU9" s="128" t="str">
        <f t="shared" si="76"/>
        <v/>
      </c>
      <c r="AV9" s="128" t="str">
        <f t="shared" si="76"/>
        <v/>
      </c>
      <c r="AW9" s="128" t="str">
        <f t="shared" si="76"/>
        <v/>
      </c>
      <c r="AX9" s="128">
        <f t="shared" si="76"/>
        <v>2</v>
      </c>
      <c r="AY9" s="128" t="str">
        <f t="shared" si="76"/>
        <v/>
      </c>
      <c r="AZ9" s="128" t="str">
        <f t="shared" si="76"/>
        <v/>
      </c>
      <c r="BA9" s="128" t="str">
        <f t="shared" si="76"/>
        <v/>
      </c>
      <c r="BB9" s="128" t="str">
        <f t="shared" si="76"/>
        <v/>
      </c>
      <c r="BC9" s="129" t="str">
        <f t="shared" si="76"/>
        <v/>
      </c>
      <c r="BD9" s="27">
        <f t="shared" si="1"/>
        <v>2</v>
      </c>
      <c r="BE9" s="126" t="str">
        <f t="shared" ref="BE9:BO9" si="77">IF(E9="LJ",E20,"")</f>
        <v/>
      </c>
      <c r="BF9" s="127" t="str">
        <f t="shared" si="77"/>
        <v/>
      </c>
      <c r="BG9" s="127" t="str">
        <f t="shared" si="77"/>
        <v/>
      </c>
      <c r="BH9" s="127" t="str">
        <f t="shared" si="77"/>
        <v/>
      </c>
      <c r="BI9" s="127" t="str">
        <f t="shared" si="77"/>
        <v/>
      </c>
      <c r="BJ9" s="127" t="str">
        <f t="shared" si="77"/>
        <v/>
      </c>
      <c r="BK9" s="127" t="str">
        <f t="shared" si="77"/>
        <v/>
      </c>
      <c r="BL9" s="127">
        <f t="shared" si="77"/>
        <v>0</v>
      </c>
      <c r="BM9" s="127" t="str">
        <f t="shared" si="77"/>
        <v/>
      </c>
      <c r="BN9" s="127">
        <f t="shared" si="77"/>
        <v>0</v>
      </c>
      <c r="BO9" s="127" t="str">
        <f t="shared" si="77"/>
        <v/>
      </c>
      <c r="BP9" s="127" t="str">
        <f t="shared" ref="BP9:CC9" si="78">IF(P9="LJ",P20,"")</f>
        <v/>
      </c>
      <c r="BQ9" s="127" t="str">
        <f t="shared" si="78"/>
        <v/>
      </c>
      <c r="BR9" s="127" t="str">
        <f t="shared" si="78"/>
        <v/>
      </c>
      <c r="BS9" s="127" t="str">
        <f t="shared" si="78"/>
        <v/>
      </c>
      <c r="BT9" s="127">
        <f t="shared" si="78"/>
        <v>3</v>
      </c>
      <c r="BU9" s="127" t="str">
        <f t="shared" si="78"/>
        <v/>
      </c>
      <c r="BV9" s="127">
        <f t="shared" si="78"/>
        <v>0</v>
      </c>
      <c r="BW9" s="127" t="str">
        <f t="shared" si="78"/>
        <v/>
      </c>
      <c r="BX9" s="127" t="str">
        <f t="shared" si="78"/>
        <v/>
      </c>
      <c r="BY9" s="127" t="str">
        <f t="shared" si="78"/>
        <v/>
      </c>
      <c r="BZ9" s="127" t="str">
        <f t="shared" si="78"/>
        <v/>
      </c>
      <c r="CA9" s="127" t="str">
        <f t="shared" si="78"/>
        <v/>
      </c>
      <c r="CB9" s="127" t="str">
        <f t="shared" si="78"/>
        <v/>
      </c>
      <c r="CC9" s="130" t="str">
        <f t="shared" si="78"/>
        <v/>
      </c>
      <c r="CD9" s="27">
        <f t="shared" si="4"/>
        <v>3</v>
      </c>
      <c r="CE9" s="126">
        <f t="shared" ref="CE9:CP9" si="79">IF(E9="B",E20,"")</f>
        <v>3</v>
      </c>
      <c r="CF9" s="127" t="str">
        <f t="shared" si="79"/>
        <v/>
      </c>
      <c r="CG9" s="127" t="str">
        <f t="shared" si="79"/>
        <v/>
      </c>
      <c r="CH9" s="127" t="str">
        <f t="shared" si="79"/>
        <v/>
      </c>
      <c r="CI9" s="127" t="str">
        <f t="shared" si="79"/>
        <v/>
      </c>
      <c r="CJ9" s="127" t="str">
        <f t="shared" si="79"/>
        <v/>
      </c>
      <c r="CK9" s="127" t="str">
        <f t="shared" si="79"/>
        <v/>
      </c>
      <c r="CL9" s="127" t="str">
        <f t="shared" si="79"/>
        <v/>
      </c>
      <c r="CM9" s="127" t="str">
        <f t="shared" si="79"/>
        <v/>
      </c>
      <c r="CN9" s="127" t="str">
        <f t="shared" si="79"/>
        <v/>
      </c>
      <c r="CO9" s="127" t="str">
        <f t="shared" si="79"/>
        <v/>
      </c>
      <c r="CP9" s="128" t="str">
        <f t="shared" si="79"/>
        <v/>
      </c>
      <c r="CQ9" s="128" t="str">
        <f t="shared" ref="CQ9:DB9" si="80">IF(Q9="B",Q20,"")</f>
        <v/>
      </c>
      <c r="CR9" s="128" t="str">
        <f t="shared" si="80"/>
        <v/>
      </c>
      <c r="CS9" s="128" t="str">
        <f t="shared" si="80"/>
        <v/>
      </c>
      <c r="CT9" s="128" t="str">
        <f t="shared" si="80"/>
        <v/>
      </c>
      <c r="CU9" s="128" t="str">
        <f t="shared" si="80"/>
        <v/>
      </c>
      <c r="CV9" s="128" t="str">
        <f t="shared" si="80"/>
        <v/>
      </c>
      <c r="CW9" s="128" t="str">
        <f t="shared" si="80"/>
        <v/>
      </c>
      <c r="CX9" s="128" t="str">
        <f t="shared" si="80"/>
        <v/>
      </c>
      <c r="CY9" s="128" t="str">
        <f t="shared" si="80"/>
        <v/>
      </c>
      <c r="CZ9" s="128" t="str">
        <f t="shared" si="80"/>
        <v/>
      </c>
      <c r="DA9" s="128" t="str">
        <f t="shared" si="80"/>
        <v/>
      </c>
      <c r="DB9" s="128" t="str">
        <f t="shared" si="80"/>
        <v/>
      </c>
      <c r="DC9" s="129" t="str">
        <f>IF(AC9="B",AC20,"")</f>
        <v/>
      </c>
      <c r="DD9" s="27">
        <f t="shared" si="7"/>
        <v>3</v>
      </c>
      <c r="DE9" s="126" t="str">
        <f t="shared" ref="DE9:DO9" si="81">IF(E9="P",E20,"")</f>
        <v/>
      </c>
      <c r="DF9" s="127" t="str">
        <f t="shared" si="81"/>
        <v/>
      </c>
      <c r="DG9" s="127" t="str">
        <f t="shared" si="81"/>
        <v/>
      </c>
      <c r="DH9" s="127" t="str">
        <f t="shared" si="81"/>
        <v/>
      </c>
      <c r="DI9" s="127" t="str">
        <f t="shared" si="81"/>
        <v/>
      </c>
      <c r="DJ9" s="127">
        <f t="shared" si="81"/>
        <v>2</v>
      </c>
      <c r="DK9" s="127">
        <f t="shared" si="81"/>
        <v>2</v>
      </c>
      <c r="DL9" s="127" t="str">
        <f t="shared" si="81"/>
        <v/>
      </c>
      <c r="DM9" s="127" t="str">
        <f t="shared" si="81"/>
        <v/>
      </c>
      <c r="DN9" s="127" t="str">
        <f t="shared" si="81"/>
        <v/>
      </c>
      <c r="DO9" s="127" t="str">
        <f t="shared" si="81"/>
        <v/>
      </c>
      <c r="DP9" s="127" t="str">
        <f t="shared" ref="DP9:EB9" si="82">IF(P9="P",P20,"")</f>
        <v/>
      </c>
      <c r="DQ9" s="127" t="str">
        <f t="shared" si="82"/>
        <v/>
      </c>
      <c r="DR9" s="127" t="str">
        <f t="shared" si="82"/>
        <v/>
      </c>
      <c r="DS9" s="127" t="str">
        <f t="shared" si="82"/>
        <v/>
      </c>
      <c r="DT9" s="127" t="str">
        <f t="shared" si="82"/>
        <v/>
      </c>
      <c r="DU9" s="127" t="str">
        <f t="shared" si="82"/>
        <v/>
      </c>
      <c r="DV9" s="127" t="str">
        <f t="shared" si="82"/>
        <v/>
      </c>
      <c r="DW9" s="127" t="str">
        <f t="shared" si="82"/>
        <v/>
      </c>
      <c r="DX9" s="127" t="str">
        <f t="shared" si="82"/>
        <v/>
      </c>
      <c r="DY9" s="127" t="str">
        <f t="shared" si="82"/>
        <v/>
      </c>
      <c r="DZ9" s="127" t="str">
        <f t="shared" si="82"/>
        <v/>
      </c>
      <c r="EA9" s="127" t="str">
        <f t="shared" si="82"/>
        <v/>
      </c>
      <c r="EB9" s="127" t="str">
        <f t="shared" si="82"/>
        <v/>
      </c>
      <c r="EC9" s="129" t="str">
        <f>IF(AC9="P",AC20,"")</f>
        <v/>
      </c>
      <c r="ED9" s="27">
        <f t="shared" si="10"/>
        <v>4</v>
      </c>
      <c r="EF9" s="144">
        <f t="shared" si="11"/>
        <v>7</v>
      </c>
      <c r="EG9" s="128">
        <f t="shared" si="12"/>
        <v>2</v>
      </c>
      <c r="EH9" s="128">
        <f t="shared" si="13"/>
        <v>1</v>
      </c>
      <c r="EI9" s="145">
        <f t="shared" si="14"/>
        <v>3</v>
      </c>
      <c r="EJ9" s="146">
        <f>(SUM(EF9:EH9)/COUNT(E19:AC19))</f>
        <v>0.4</v>
      </c>
      <c r="EK9" s="144">
        <f t="shared" si="15"/>
        <v>4</v>
      </c>
      <c r="EL9" s="147">
        <f t="shared" si="16"/>
        <v>0.5714285714285714</v>
      </c>
      <c r="EM9" s="148">
        <f t="shared" si="17"/>
        <v>5</v>
      </c>
      <c r="EN9" s="149">
        <f t="shared" si="18"/>
        <v>0.7142857142857143</v>
      </c>
      <c r="EO9" s="27">
        <f t="shared" si="19"/>
        <v>-19</v>
      </c>
      <c r="EP9" s="27">
        <f t="shared" si="20"/>
        <v>7</v>
      </c>
      <c r="EQ9" s="27">
        <f t="shared" si="21"/>
        <v>4</v>
      </c>
      <c r="ER9" s="27">
        <f>SUM((EP9/EI9)-(D2))</f>
        <v>1.7619047619047621</v>
      </c>
      <c r="ES9" s="27">
        <f>SUM((EQ9/EI9)-(D22))</f>
        <v>-2.333333333333333</v>
      </c>
      <c r="ET9" s="150">
        <f t="shared" si="22"/>
        <v>4.0952380952380949</v>
      </c>
      <c r="EV9" s="126" t="str">
        <f t="shared" ref="EV9:FT9" si="83">IF(E9="J",SUM((E20)-(E40)),"")</f>
        <v/>
      </c>
      <c r="EW9" s="127" t="str">
        <f t="shared" si="83"/>
        <v/>
      </c>
      <c r="EX9" s="127" t="str">
        <f t="shared" si="83"/>
        <v/>
      </c>
      <c r="EY9" s="127">
        <f t="shared" si="83"/>
        <v>-8</v>
      </c>
      <c r="EZ9" s="127" t="str">
        <f t="shared" si="83"/>
        <v/>
      </c>
      <c r="FA9" s="127" t="str">
        <f t="shared" si="83"/>
        <v/>
      </c>
      <c r="FB9" s="127" t="str">
        <f t="shared" si="83"/>
        <v/>
      </c>
      <c r="FC9" s="127" t="str">
        <f t="shared" si="83"/>
        <v/>
      </c>
      <c r="FD9" s="127" t="str">
        <f t="shared" si="83"/>
        <v/>
      </c>
      <c r="FE9" s="127" t="str">
        <f t="shared" si="83"/>
        <v/>
      </c>
      <c r="FF9" s="127" t="str">
        <f t="shared" si="83"/>
        <v/>
      </c>
      <c r="FG9" s="127">
        <f t="shared" si="83"/>
        <v>-10</v>
      </c>
      <c r="FH9" s="127" t="str">
        <f t="shared" si="83"/>
        <v/>
      </c>
      <c r="FI9" s="127" t="str">
        <f t="shared" si="83"/>
        <v/>
      </c>
      <c r="FJ9" s="127" t="str">
        <f t="shared" si="83"/>
        <v/>
      </c>
      <c r="FK9" s="127" t="str">
        <f t="shared" si="83"/>
        <v/>
      </c>
      <c r="FL9" s="127" t="str">
        <f t="shared" si="83"/>
        <v/>
      </c>
      <c r="FM9" s="127" t="str">
        <f t="shared" si="83"/>
        <v/>
      </c>
      <c r="FN9" s="127" t="str">
        <f t="shared" si="83"/>
        <v/>
      </c>
      <c r="FO9" s="127">
        <f t="shared" si="83"/>
        <v>-2</v>
      </c>
      <c r="FP9" s="127" t="str">
        <f t="shared" si="83"/>
        <v/>
      </c>
      <c r="FQ9" s="127" t="str">
        <f t="shared" si="83"/>
        <v/>
      </c>
      <c r="FR9" s="127" t="str">
        <f t="shared" si="83"/>
        <v/>
      </c>
      <c r="FS9" s="127" t="str">
        <f t="shared" si="83"/>
        <v/>
      </c>
      <c r="FT9" s="130" t="str">
        <f t="shared" si="83"/>
        <v/>
      </c>
      <c r="FU9" s="27">
        <f t="shared" si="24"/>
        <v>-20</v>
      </c>
      <c r="FV9" s="126" t="str">
        <f t="shared" ref="FV9:GT9" si="84">IF(E9="LJ",SUM((E20)-(E40)),"")</f>
        <v/>
      </c>
      <c r="FW9" s="127" t="str">
        <f t="shared" si="84"/>
        <v/>
      </c>
      <c r="FX9" s="127" t="str">
        <f t="shared" si="84"/>
        <v/>
      </c>
      <c r="FY9" s="127" t="str">
        <f t="shared" si="84"/>
        <v/>
      </c>
      <c r="FZ9" s="127" t="str">
        <f t="shared" si="84"/>
        <v/>
      </c>
      <c r="GA9" s="127" t="str">
        <f t="shared" si="84"/>
        <v/>
      </c>
      <c r="GB9" s="127" t="str">
        <f t="shared" si="84"/>
        <v/>
      </c>
      <c r="GC9" s="127">
        <f t="shared" si="84"/>
        <v>0</v>
      </c>
      <c r="GD9" s="127" t="str">
        <f t="shared" si="84"/>
        <v/>
      </c>
      <c r="GE9" s="127">
        <f t="shared" si="84"/>
        <v>0</v>
      </c>
      <c r="GF9" s="127" t="str">
        <f t="shared" si="84"/>
        <v/>
      </c>
      <c r="GG9" s="127" t="str">
        <f t="shared" si="84"/>
        <v/>
      </c>
      <c r="GH9" s="127" t="str">
        <f t="shared" si="84"/>
        <v/>
      </c>
      <c r="GI9" s="127" t="str">
        <f t="shared" si="84"/>
        <v/>
      </c>
      <c r="GJ9" s="127" t="str">
        <f t="shared" si="84"/>
        <v/>
      </c>
      <c r="GK9" s="127">
        <f t="shared" si="84"/>
        <v>1</v>
      </c>
      <c r="GL9" s="127" t="str">
        <f t="shared" si="84"/>
        <v/>
      </c>
      <c r="GM9" s="127">
        <f t="shared" si="84"/>
        <v>0</v>
      </c>
      <c r="GN9" s="127" t="str">
        <f t="shared" si="84"/>
        <v/>
      </c>
      <c r="GO9" s="127" t="str">
        <f t="shared" si="84"/>
        <v/>
      </c>
      <c r="GP9" s="127" t="str">
        <f t="shared" si="84"/>
        <v/>
      </c>
      <c r="GQ9" s="127" t="str">
        <f t="shared" si="84"/>
        <v/>
      </c>
      <c r="GR9" s="127" t="str">
        <f t="shared" si="84"/>
        <v/>
      </c>
      <c r="GS9" s="127" t="str">
        <f t="shared" si="84"/>
        <v/>
      </c>
      <c r="GT9" s="130" t="str">
        <f t="shared" si="84"/>
        <v/>
      </c>
      <c r="GU9" s="27">
        <f t="shared" si="26"/>
        <v>1</v>
      </c>
      <c r="GV9" s="126">
        <f t="shared" ref="GV9:HG9" si="85">IF(E9="B",E40,"")</f>
        <v>0</v>
      </c>
      <c r="GW9" s="127" t="str">
        <f t="shared" si="85"/>
        <v/>
      </c>
      <c r="GX9" s="127" t="str">
        <f t="shared" si="85"/>
        <v/>
      </c>
      <c r="GY9" s="127" t="str">
        <f t="shared" si="85"/>
        <v/>
      </c>
      <c r="GZ9" s="127" t="str">
        <f t="shared" si="85"/>
        <v/>
      </c>
      <c r="HA9" s="127" t="str">
        <f t="shared" si="85"/>
        <v/>
      </c>
      <c r="HB9" s="127" t="str">
        <f t="shared" si="85"/>
        <v/>
      </c>
      <c r="HC9" s="127" t="str">
        <f t="shared" si="85"/>
        <v/>
      </c>
      <c r="HD9" s="127" t="str">
        <f t="shared" si="85"/>
        <v/>
      </c>
      <c r="HE9" s="127" t="str">
        <f t="shared" si="85"/>
        <v/>
      </c>
      <c r="HF9" s="127" t="str">
        <f t="shared" si="85"/>
        <v/>
      </c>
      <c r="HG9" s="128" t="str">
        <f t="shared" si="85"/>
        <v/>
      </c>
      <c r="HH9" s="128" t="str">
        <f t="shared" ref="HH9:HT9" si="86">IF(Q9="B",Q40,"")</f>
        <v/>
      </c>
      <c r="HI9" s="128" t="str">
        <f t="shared" si="86"/>
        <v/>
      </c>
      <c r="HJ9" s="128" t="str">
        <f t="shared" si="86"/>
        <v/>
      </c>
      <c r="HK9" s="128" t="str">
        <f t="shared" si="86"/>
        <v/>
      </c>
      <c r="HL9" s="128" t="str">
        <f t="shared" si="86"/>
        <v/>
      </c>
      <c r="HM9" s="128" t="str">
        <f t="shared" si="86"/>
        <v/>
      </c>
      <c r="HN9" s="128" t="str">
        <f t="shared" si="86"/>
        <v/>
      </c>
      <c r="HO9" s="128" t="str">
        <f t="shared" si="86"/>
        <v/>
      </c>
      <c r="HP9" s="128" t="str">
        <f t="shared" si="86"/>
        <v/>
      </c>
      <c r="HQ9" s="128" t="str">
        <f t="shared" si="86"/>
        <v/>
      </c>
      <c r="HR9" s="128" t="str">
        <f t="shared" si="86"/>
        <v/>
      </c>
      <c r="HS9" s="128" t="str">
        <f t="shared" si="86"/>
        <v/>
      </c>
      <c r="HT9" s="129" t="str">
        <f t="shared" si="86"/>
        <v/>
      </c>
      <c r="HU9" s="27">
        <f t="shared" si="29"/>
        <v>0</v>
      </c>
      <c r="HV9" s="126" t="str">
        <f t="shared" ref="HV9:IG9" si="87">IF(E9="P",E40,"")</f>
        <v/>
      </c>
      <c r="HW9" s="127" t="str">
        <f t="shared" si="87"/>
        <v/>
      </c>
      <c r="HX9" s="127" t="str">
        <f t="shared" si="87"/>
        <v/>
      </c>
      <c r="HY9" s="127" t="str">
        <f t="shared" si="87"/>
        <v/>
      </c>
      <c r="HZ9" s="127" t="str">
        <f t="shared" si="87"/>
        <v/>
      </c>
      <c r="IA9" s="127">
        <f t="shared" si="87"/>
        <v>0</v>
      </c>
      <c r="IB9" s="127">
        <f t="shared" si="87"/>
        <v>4</v>
      </c>
      <c r="IC9" s="127" t="str">
        <f t="shared" si="87"/>
        <v/>
      </c>
      <c r="ID9" s="127" t="str">
        <f t="shared" si="87"/>
        <v/>
      </c>
      <c r="IE9" s="127" t="str">
        <f t="shared" si="87"/>
        <v/>
      </c>
      <c r="IF9" s="127" t="str">
        <f t="shared" si="87"/>
        <v/>
      </c>
      <c r="IG9" s="128" t="str">
        <f t="shared" si="87"/>
        <v/>
      </c>
      <c r="IH9" s="128" t="str">
        <f t="shared" ref="IH9:IT9" si="88">IF(Q9="P",Q40,"")</f>
        <v/>
      </c>
      <c r="II9" s="128" t="str">
        <f t="shared" si="88"/>
        <v/>
      </c>
      <c r="IJ9" s="128" t="str">
        <f t="shared" si="88"/>
        <v/>
      </c>
      <c r="IK9" s="128" t="str">
        <f t="shared" si="88"/>
        <v/>
      </c>
      <c r="IL9" s="128" t="str">
        <f t="shared" si="88"/>
        <v/>
      </c>
      <c r="IM9" s="128" t="str">
        <f t="shared" si="88"/>
        <v/>
      </c>
      <c r="IN9" s="128" t="str">
        <f t="shared" si="88"/>
        <v/>
      </c>
      <c r="IO9" s="128" t="str">
        <f t="shared" si="88"/>
        <v/>
      </c>
      <c r="IP9" s="128" t="str">
        <f t="shared" si="88"/>
        <v/>
      </c>
      <c r="IQ9" s="128" t="str">
        <f t="shared" si="88"/>
        <v/>
      </c>
      <c r="IR9" s="128" t="str">
        <f t="shared" si="88"/>
        <v/>
      </c>
      <c r="IS9" s="128" t="str">
        <f t="shared" si="88"/>
        <v/>
      </c>
      <c r="IT9" s="129" t="str">
        <f t="shared" si="88"/>
        <v/>
      </c>
      <c r="IU9" s="27">
        <f t="shared" si="32"/>
        <v>4</v>
      </c>
    </row>
    <row r="10" spans="1:255" s="125" customFormat="1" ht="20" customHeight="1">
      <c r="A10" s="242" t="str">
        <f ca="1">('Game Summary'!B10)</f>
        <v>21</v>
      </c>
      <c r="B10" s="651" t="str">
        <f ca="1">('Game Summary'!C10)</f>
        <v>Disarmin' Darlin</v>
      </c>
      <c r="C10" s="652"/>
      <c r="D10" s="653"/>
      <c r="E10" s="140"/>
      <c r="F10" s="141"/>
      <c r="G10" s="141"/>
      <c r="H10" s="141"/>
      <c r="I10" s="141"/>
      <c r="J10" s="141"/>
      <c r="K10" s="141"/>
      <c r="L10" s="141"/>
      <c r="M10" s="141"/>
      <c r="N10" s="141" t="s">
        <v>41</v>
      </c>
      <c r="O10" s="141"/>
      <c r="P10" s="141"/>
      <c r="Q10" s="141"/>
      <c r="R10" s="141"/>
      <c r="S10" s="141"/>
      <c r="T10" s="141"/>
      <c r="U10" s="141" t="s">
        <v>41</v>
      </c>
      <c r="V10" s="141" t="s">
        <v>41</v>
      </c>
      <c r="W10" s="141" t="s">
        <v>41</v>
      </c>
      <c r="X10" s="141"/>
      <c r="Y10" s="141"/>
      <c r="Z10" s="141"/>
      <c r="AA10" s="141"/>
      <c r="AB10" s="141"/>
      <c r="AC10" s="143"/>
      <c r="AE10" s="126" t="str">
        <f t="shared" ref="AE10:AP10" si="89">IF(E10="J",E20,"")</f>
        <v/>
      </c>
      <c r="AF10" s="127" t="str">
        <f t="shared" si="89"/>
        <v/>
      </c>
      <c r="AG10" s="127" t="str">
        <f t="shared" si="89"/>
        <v/>
      </c>
      <c r="AH10" s="127" t="str">
        <f t="shared" si="89"/>
        <v/>
      </c>
      <c r="AI10" s="127" t="str">
        <f t="shared" si="89"/>
        <v/>
      </c>
      <c r="AJ10" s="127" t="str">
        <f t="shared" si="89"/>
        <v/>
      </c>
      <c r="AK10" s="127" t="str">
        <f t="shared" si="89"/>
        <v/>
      </c>
      <c r="AL10" s="127" t="str">
        <f t="shared" si="89"/>
        <v/>
      </c>
      <c r="AM10" s="127" t="str">
        <f t="shared" si="89"/>
        <v/>
      </c>
      <c r="AN10" s="127" t="str">
        <f t="shared" si="89"/>
        <v/>
      </c>
      <c r="AO10" s="127" t="str">
        <f t="shared" si="89"/>
        <v/>
      </c>
      <c r="AP10" s="128" t="str">
        <f t="shared" si="89"/>
        <v/>
      </c>
      <c r="AQ10" s="128" t="str">
        <f t="shared" ref="AQ10:BC10" si="90">IF(Q10="J",Q20,"")</f>
        <v/>
      </c>
      <c r="AR10" s="128" t="str">
        <f t="shared" si="90"/>
        <v/>
      </c>
      <c r="AS10" s="128" t="str">
        <f t="shared" si="90"/>
        <v/>
      </c>
      <c r="AT10" s="128" t="str">
        <f t="shared" si="90"/>
        <v/>
      </c>
      <c r="AU10" s="128" t="str">
        <f t="shared" si="90"/>
        <v/>
      </c>
      <c r="AV10" s="128" t="str">
        <f t="shared" si="90"/>
        <v/>
      </c>
      <c r="AW10" s="128" t="str">
        <f t="shared" si="90"/>
        <v/>
      </c>
      <c r="AX10" s="128" t="str">
        <f t="shared" si="90"/>
        <v/>
      </c>
      <c r="AY10" s="128" t="str">
        <f t="shared" si="90"/>
        <v/>
      </c>
      <c r="AZ10" s="128" t="str">
        <f t="shared" si="90"/>
        <v/>
      </c>
      <c r="BA10" s="128" t="str">
        <f t="shared" si="90"/>
        <v/>
      </c>
      <c r="BB10" s="128" t="str">
        <f t="shared" si="90"/>
        <v/>
      </c>
      <c r="BC10" s="129" t="str">
        <f t="shared" si="90"/>
        <v/>
      </c>
      <c r="BD10" s="27">
        <f t="shared" si="1"/>
        <v>0</v>
      </c>
      <c r="BE10" s="126" t="str">
        <f t="shared" ref="BE10:BO10" si="91">IF(E10="LJ",E20,"")</f>
        <v/>
      </c>
      <c r="BF10" s="127" t="str">
        <f t="shared" si="91"/>
        <v/>
      </c>
      <c r="BG10" s="127" t="str">
        <f t="shared" si="91"/>
        <v/>
      </c>
      <c r="BH10" s="127" t="str">
        <f t="shared" si="91"/>
        <v/>
      </c>
      <c r="BI10" s="127" t="str">
        <f t="shared" si="91"/>
        <v/>
      </c>
      <c r="BJ10" s="127" t="str">
        <f t="shared" si="91"/>
        <v/>
      </c>
      <c r="BK10" s="127" t="str">
        <f t="shared" si="91"/>
        <v/>
      </c>
      <c r="BL10" s="127" t="str">
        <f t="shared" si="91"/>
        <v/>
      </c>
      <c r="BM10" s="127" t="str">
        <f t="shared" si="91"/>
        <v/>
      </c>
      <c r="BN10" s="127" t="str">
        <f t="shared" si="91"/>
        <v/>
      </c>
      <c r="BO10" s="127" t="str">
        <f t="shared" si="91"/>
        <v/>
      </c>
      <c r="BP10" s="127" t="str">
        <f t="shared" ref="BP10:CC10" si="92">IF(P10="LJ",P20,"")</f>
        <v/>
      </c>
      <c r="BQ10" s="127" t="str">
        <f t="shared" si="92"/>
        <v/>
      </c>
      <c r="BR10" s="127" t="str">
        <f t="shared" si="92"/>
        <v/>
      </c>
      <c r="BS10" s="127" t="str">
        <f t="shared" si="92"/>
        <v/>
      </c>
      <c r="BT10" s="127" t="str">
        <f t="shared" si="92"/>
        <v/>
      </c>
      <c r="BU10" s="127" t="str">
        <f t="shared" si="92"/>
        <v/>
      </c>
      <c r="BV10" s="127" t="str">
        <f t="shared" si="92"/>
        <v/>
      </c>
      <c r="BW10" s="127" t="str">
        <f t="shared" si="92"/>
        <v/>
      </c>
      <c r="BX10" s="127" t="str">
        <f t="shared" si="92"/>
        <v/>
      </c>
      <c r="BY10" s="127" t="str">
        <f t="shared" si="92"/>
        <v/>
      </c>
      <c r="BZ10" s="127" t="str">
        <f t="shared" si="92"/>
        <v/>
      </c>
      <c r="CA10" s="127" t="str">
        <f t="shared" si="92"/>
        <v/>
      </c>
      <c r="CB10" s="127" t="str">
        <f t="shared" si="92"/>
        <v/>
      </c>
      <c r="CC10" s="130" t="str">
        <f t="shared" si="92"/>
        <v/>
      </c>
      <c r="CD10" s="27">
        <f t="shared" si="4"/>
        <v>0</v>
      </c>
      <c r="CE10" s="126" t="str">
        <f t="shared" ref="CE10:CP10" si="93">IF(E10="B",E20,"")</f>
        <v/>
      </c>
      <c r="CF10" s="127" t="str">
        <f t="shared" si="93"/>
        <v/>
      </c>
      <c r="CG10" s="127" t="str">
        <f t="shared" si="93"/>
        <v/>
      </c>
      <c r="CH10" s="127" t="str">
        <f t="shared" si="93"/>
        <v/>
      </c>
      <c r="CI10" s="127" t="str">
        <f t="shared" si="93"/>
        <v/>
      </c>
      <c r="CJ10" s="127" t="str">
        <f t="shared" si="93"/>
        <v/>
      </c>
      <c r="CK10" s="127" t="str">
        <f t="shared" si="93"/>
        <v/>
      </c>
      <c r="CL10" s="127" t="str">
        <f t="shared" si="93"/>
        <v/>
      </c>
      <c r="CM10" s="127" t="str">
        <f t="shared" si="93"/>
        <v/>
      </c>
      <c r="CN10" s="127">
        <f t="shared" si="93"/>
        <v>0</v>
      </c>
      <c r="CO10" s="127" t="str">
        <f t="shared" si="93"/>
        <v/>
      </c>
      <c r="CP10" s="128" t="str">
        <f t="shared" si="93"/>
        <v/>
      </c>
      <c r="CQ10" s="128" t="str">
        <f t="shared" ref="CQ10:DB10" si="94">IF(Q10="B",Q20,"")</f>
        <v/>
      </c>
      <c r="CR10" s="128" t="str">
        <f t="shared" si="94"/>
        <v/>
      </c>
      <c r="CS10" s="128" t="str">
        <f t="shared" si="94"/>
        <v/>
      </c>
      <c r="CT10" s="128" t="str">
        <f t="shared" si="94"/>
        <v/>
      </c>
      <c r="CU10" s="128">
        <f t="shared" si="94"/>
        <v>0</v>
      </c>
      <c r="CV10" s="128">
        <f t="shared" si="94"/>
        <v>0</v>
      </c>
      <c r="CW10" s="128">
        <f t="shared" si="94"/>
        <v>0</v>
      </c>
      <c r="CX10" s="128" t="str">
        <f t="shared" si="94"/>
        <v/>
      </c>
      <c r="CY10" s="128" t="str">
        <f t="shared" si="94"/>
        <v/>
      </c>
      <c r="CZ10" s="128" t="str">
        <f t="shared" si="94"/>
        <v/>
      </c>
      <c r="DA10" s="128" t="str">
        <f t="shared" si="94"/>
        <v/>
      </c>
      <c r="DB10" s="128" t="str">
        <f t="shared" si="94"/>
        <v/>
      </c>
      <c r="DC10" s="129" t="str">
        <f>IF(AC10="B",AC20,"")</f>
        <v/>
      </c>
      <c r="DD10" s="27">
        <f t="shared" si="7"/>
        <v>0</v>
      </c>
      <c r="DE10" s="126" t="str">
        <f t="shared" ref="DE10:DO10" si="95">IF(E10="P",E20,"")</f>
        <v/>
      </c>
      <c r="DF10" s="127" t="str">
        <f t="shared" si="95"/>
        <v/>
      </c>
      <c r="DG10" s="127" t="str">
        <f t="shared" si="95"/>
        <v/>
      </c>
      <c r="DH10" s="127" t="str">
        <f t="shared" si="95"/>
        <v/>
      </c>
      <c r="DI10" s="127" t="str">
        <f t="shared" si="95"/>
        <v/>
      </c>
      <c r="DJ10" s="127" t="str">
        <f t="shared" si="95"/>
        <v/>
      </c>
      <c r="DK10" s="127" t="str">
        <f t="shared" si="95"/>
        <v/>
      </c>
      <c r="DL10" s="127" t="str">
        <f t="shared" si="95"/>
        <v/>
      </c>
      <c r="DM10" s="127" t="str">
        <f t="shared" si="95"/>
        <v/>
      </c>
      <c r="DN10" s="127" t="str">
        <f t="shared" si="95"/>
        <v/>
      </c>
      <c r="DO10" s="127" t="str">
        <f t="shared" si="95"/>
        <v/>
      </c>
      <c r="DP10" s="127" t="str">
        <f t="shared" ref="DP10:EB10" si="96">IF(P10="P",P20,"")</f>
        <v/>
      </c>
      <c r="DQ10" s="127" t="str">
        <f t="shared" si="96"/>
        <v/>
      </c>
      <c r="DR10" s="127" t="str">
        <f t="shared" si="96"/>
        <v/>
      </c>
      <c r="DS10" s="127" t="str">
        <f t="shared" si="96"/>
        <v/>
      </c>
      <c r="DT10" s="127" t="str">
        <f t="shared" si="96"/>
        <v/>
      </c>
      <c r="DU10" s="127" t="str">
        <f t="shared" si="96"/>
        <v/>
      </c>
      <c r="DV10" s="127" t="str">
        <f t="shared" si="96"/>
        <v/>
      </c>
      <c r="DW10" s="127" t="str">
        <f t="shared" si="96"/>
        <v/>
      </c>
      <c r="DX10" s="127" t="str">
        <f t="shared" si="96"/>
        <v/>
      </c>
      <c r="DY10" s="127" t="str">
        <f t="shared" si="96"/>
        <v/>
      </c>
      <c r="DZ10" s="127" t="str">
        <f t="shared" si="96"/>
        <v/>
      </c>
      <c r="EA10" s="127" t="str">
        <f t="shared" si="96"/>
        <v/>
      </c>
      <c r="EB10" s="127" t="str">
        <f t="shared" si="96"/>
        <v/>
      </c>
      <c r="EC10" s="129" t="str">
        <f>IF(AC10="P",AC20,"")</f>
        <v/>
      </c>
      <c r="ED10" s="27">
        <f t="shared" si="10"/>
        <v>0</v>
      </c>
      <c r="EF10" s="144">
        <f t="shared" si="11"/>
        <v>0</v>
      </c>
      <c r="EG10" s="128">
        <f t="shared" si="12"/>
        <v>0</v>
      </c>
      <c r="EH10" s="128">
        <f t="shared" si="13"/>
        <v>4</v>
      </c>
      <c r="EI10" s="145">
        <f t="shared" si="14"/>
        <v>4</v>
      </c>
      <c r="EJ10" s="146">
        <f>(SUM(EF10:EH10)/COUNT(E19:AC19))</f>
        <v>0.16</v>
      </c>
      <c r="EK10" s="144">
        <f t="shared" si="15"/>
        <v>0</v>
      </c>
      <c r="EL10" s="147" t="e">
        <f t="shared" si="16"/>
        <v>#DIV/0!</v>
      </c>
      <c r="EM10" s="148">
        <f t="shared" si="17"/>
        <v>0</v>
      </c>
      <c r="EN10" s="149" t="e">
        <f t="shared" si="18"/>
        <v>#DIV/0!</v>
      </c>
      <c r="EO10" s="27">
        <f t="shared" si="19"/>
        <v>0</v>
      </c>
      <c r="EP10" s="27">
        <f t="shared" si="20"/>
        <v>0</v>
      </c>
      <c r="EQ10" s="27">
        <f t="shared" si="21"/>
        <v>5</v>
      </c>
      <c r="ER10" s="27">
        <f>SUM((EP10/EI10)-(D2))</f>
        <v>-0.5714285714285714</v>
      </c>
      <c r="ES10" s="27">
        <f>SUM((EQ10/EI10)-(D22))</f>
        <v>-2.4166666666666665</v>
      </c>
      <c r="ET10" s="150">
        <f t="shared" si="22"/>
        <v>1.8452380952380951</v>
      </c>
      <c r="EV10" s="126" t="str">
        <f t="shared" ref="EV10:FT10" si="97">IF(E10="J",SUM((E20)-(E40)),"")</f>
        <v/>
      </c>
      <c r="EW10" s="127" t="str">
        <f t="shared" si="97"/>
        <v/>
      </c>
      <c r="EX10" s="127" t="str">
        <f t="shared" si="97"/>
        <v/>
      </c>
      <c r="EY10" s="127" t="str">
        <f t="shared" si="97"/>
        <v/>
      </c>
      <c r="EZ10" s="127" t="str">
        <f t="shared" si="97"/>
        <v/>
      </c>
      <c r="FA10" s="127" t="str">
        <f t="shared" si="97"/>
        <v/>
      </c>
      <c r="FB10" s="127" t="str">
        <f t="shared" si="97"/>
        <v/>
      </c>
      <c r="FC10" s="127" t="str">
        <f t="shared" si="97"/>
        <v/>
      </c>
      <c r="FD10" s="127" t="str">
        <f t="shared" si="97"/>
        <v/>
      </c>
      <c r="FE10" s="127" t="str">
        <f t="shared" si="97"/>
        <v/>
      </c>
      <c r="FF10" s="127" t="str">
        <f t="shared" si="97"/>
        <v/>
      </c>
      <c r="FG10" s="127" t="str">
        <f t="shared" si="97"/>
        <v/>
      </c>
      <c r="FH10" s="127" t="str">
        <f t="shared" si="97"/>
        <v/>
      </c>
      <c r="FI10" s="127" t="str">
        <f t="shared" si="97"/>
        <v/>
      </c>
      <c r="FJ10" s="127" t="str">
        <f t="shared" si="97"/>
        <v/>
      </c>
      <c r="FK10" s="127" t="str">
        <f t="shared" si="97"/>
        <v/>
      </c>
      <c r="FL10" s="127" t="str">
        <f t="shared" si="97"/>
        <v/>
      </c>
      <c r="FM10" s="127" t="str">
        <f t="shared" si="97"/>
        <v/>
      </c>
      <c r="FN10" s="127" t="str">
        <f t="shared" si="97"/>
        <v/>
      </c>
      <c r="FO10" s="127" t="str">
        <f t="shared" si="97"/>
        <v/>
      </c>
      <c r="FP10" s="127" t="str">
        <f t="shared" si="97"/>
        <v/>
      </c>
      <c r="FQ10" s="127" t="str">
        <f t="shared" si="97"/>
        <v/>
      </c>
      <c r="FR10" s="127" t="str">
        <f t="shared" si="97"/>
        <v/>
      </c>
      <c r="FS10" s="127" t="str">
        <f t="shared" si="97"/>
        <v/>
      </c>
      <c r="FT10" s="130" t="str">
        <f t="shared" si="97"/>
        <v/>
      </c>
      <c r="FU10" s="27">
        <f t="shared" si="24"/>
        <v>0</v>
      </c>
      <c r="FV10" s="126" t="str">
        <f t="shared" ref="FV10:GT10" si="98">IF(E10="LJ",SUM((E20)-(E40)),"")</f>
        <v/>
      </c>
      <c r="FW10" s="127" t="str">
        <f t="shared" si="98"/>
        <v/>
      </c>
      <c r="FX10" s="127" t="str">
        <f t="shared" si="98"/>
        <v/>
      </c>
      <c r="FY10" s="127" t="str">
        <f t="shared" si="98"/>
        <v/>
      </c>
      <c r="FZ10" s="127" t="str">
        <f t="shared" si="98"/>
        <v/>
      </c>
      <c r="GA10" s="127" t="str">
        <f t="shared" si="98"/>
        <v/>
      </c>
      <c r="GB10" s="127" t="str">
        <f t="shared" si="98"/>
        <v/>
      </c>
      <c r="GC10" s="127" t="str">
        <f t="shared" si="98"/>
        <v/>
      </c>
      <c r="GD10" s="127" t="str">
        <f t="shared" si="98"/>
        <v/>
      </c>
      <c r="GE10" s="127" t="str">
        <f t="shared" si="98"/>
        <v/>
      </c>
      <c r="GF10" s="127" t="str">
        <f t="shared" si="98"/>
        <v/>
      </c>
      <c r="GG10" s="127" t="str">
        <f t="shared" si="98"/>
        <v/>
      </c>
      <c r="GH10" s="127" t="str">
        <f t="shared" si="98"/>
        <v/>
      </c>
      <c r="GI10" s="127" t="str">
        <f t="shared" si="98"/>
        <v/>
      </c>
      <c r="GJ10" s="127" t="str">
        <f t="shared" si="98"/>
        <v/>
      </c>
      <c r="GK10" s="127" t="str">
        <f t="shared" si="98"/>
        <v/>
      </c>
      <c r="GL10" s="127" t="str">
        <f t="shared" si="98"/>
        <v/>
      </c>
      <c r="GM10" s="127" t="str">
        <f t="shared" si="98"/>
        <v/>
      </c>
      <c r="GN10" s="127" t="str">
        <f t="shared" si="98"/>
        <v/>
      </c>
      <c r="GO10" s="127" t="str">
        <f t="shared" si="98"/>
        <v/>
      </c>
      <c r="GP10" s="127" t="str">
        <f t="shared" si="98"/>
        <v/>
      </c>
      <c r="GQ10" s="127" t="str">
        <f t="shared" si="98"/>
        <v/>
      </c>
      <c r="GR10" s="127" t="str">
        <f t="shared" si="98"/>
        <v/>
      </c>
      <c r="GS10" s="127" t="str">
        <f t="shared" si="98"/>
        <v/>
      </c>
      <c r="GT10" s="130" t="str">
        <f t="shared" si="98"/>
        <v/>
      </c>
      <c r="GU10" s="27">
        <f t="shared" si="26"/>
        <v>0</v>
      </c>
      <c r="GV10" s="126" t="str">
        <f t="shared" ref="GV10:HG10" si="99">IF(E10="B",E40,"")</f>
        <v/>
      </c>
      <c r="GW10" s="127" t="str">
        <f t="shared" si="99"/>
        <v/>
      </c>
      <c r="GX10" s="127" t="str">
        <f t="shared" si="99"/>
        <v/>
      </c>
      <c r="GY10" s="127" t="str">
        <f t="shared" si="99"/>
        <v/>
      </c>
      <c r="GZ10" s="127" t="str">
        <f t="shared" si="99"/>
        <v/>
      </c>
      <c r="HA10" s="127" t="str">
        <f t="shared" si="99"/>
        <v/>
      </c>
      <c r="HB10" s="127" t="str">
        <f t="shared" si="99"/>
        <v/>
      </c>
      <c r="HC10" s="127" t="str">
        <f t="shared" si="99"/>
        <v/>
      </c>
      <c r="HD10" s="127" t="str">
        <f t="shared" si="99"/>
        <v/>
      </c>
      <c r="HE10" s="127">
        <f t="shared" si="99"/>
        <v>0</v>
      </c>
      <c r="HF10" s="127" t="str">
        <f t="shared" si="99"/>
        <v/>
      </c>
      <c r="HG10" s="128" t="str">
        <f t="shared" si="99"/>
        <v/>
      </c>
      <c r="HH10" s="128" t="str">
        <f t="shared" ref="HH10:HT10" si="100">IF(Q10="B",Q40,"")</f>
        <v/>
      </c>
      <c r="HI10" s="128" t="str">
        <f t="shared" si="100"/>
        <v/>
      </c>
      <c r="HJ10" s="128" t="str">
        <f t="shared" si="100"/>
        <v/>
      </c>
      <c r="HK10" s="128" t="str">
        <f t="shared" si="100"/>
        <v/>
      </c>
      <c r="HL10" s="128">
        <f t="shared" si="100"/>
        <v>0</v>
      </c>
      <c r="HM10" s="128">
        <f t="shared" si="100"/>
        <v>0</v>
      </c>
      <c r="HN10" s="128">
        <f t="shared" si="100"/>
        <v>5</v>
      </c>
      <c r="HO10" s="128" t="str">
        <f t="shared" si="100"/>
        <v/>
      </c>
      <c r="HP10" s="128" t="str">
        <f t="shared" si="100"/>
        <v/>
      </c>
      <c r="HQ10" s="128" t="str">
        <f t="shared" si="100"/>
        <v/>
      </c>
      <c r="HR10" s="128" t="str">
        <f t="shared" si="100"/>
        <v/>
      </c>
      <c r="HS10" s="128" t="str">
        <f t="shared" si="100"/>
        <v/>
      </c>
      <c r="HT10" s="129" t="str">
        <f t="shared" si="100"/>
        <v/>
      </c>
      <c r="HU10" s="27">
        <f t="shared" si="29"/>
        <v>5</v>
      </c>
      <c r="HV10" s="126" t="str">
        <f t="shared" ref="HV10:IG10" si="101">IF(E10="P",E40,"")</f>
        <v/>
      </c>
      <c r="HW10" s="127" t="str">
        <f t="shared" si="101"/>
        <v/>
      </c>
      <c r="HX10" s="127" t="str">
        <f t="shared" si="101"/>
        <v/>
      </c>
      <c r="HY10" s="127" t="str">
        <f t="shared" si="101"/>
        <v/>
      </c>
      <c r="HZ10" s="127" t="str">
        <f t="shared" si="101"/>
        <v/>
      </c>
      <c r="IA10" s="127" t="str">
        <f t="shared" si="101"/>
        <v/>
      </c>
      <c r="IB10" s="127" t="str">
        <f t="shared" si="101"/>
        <v/>
      </c>
      <c r="IC10" s="127" t="str">
        <f t="shared" si="101"/>
        <v/>
      </c>
      <c r="ID10" s="127" t="str">
        <f t="shared" si="101"/>
        <v/>
      </c>
      <c r="IE10" s="127" t="str">
        <f t="shared" si="101"/>
        <v/>
      </c>
      <c r="IF10" s="127" t="str">
        <f t="shared" si="101"/>
        <v/>
      </c>
      <c r="IG10" s="128" t="str">
        <f t="shared" si="101"/>
        <v/>
      </c>
      <c r="IH10" s="128" t="str">
        <f t="shared" ref="IH10:IT10" si="102">IF(Q10="P",Q40,"")</f>
        <v/>
      </c>
      <c r="II10" s="128" t="str">
        <f t="shared" si="102"/>
        <v/>
      </c>
      <c r="IJ10" s="128" t="str">
        <f t="shared" si="102"/>
        <v/>
      </c>
      <c r="IK10" s="128" t="str">
        <f t="shared" si="102"/>
        <v/>
      </c>
      <c r="IL10" s="128" t="str">
        <f t="shared" si="102"/>
        <v/>
      </c>
      <c r="IM10" s="128" t="str">
        <f t="shared" si="102"/>
        <v/>
      </c>
      <c r="IN10" s="128" t="str">
        <f t="shared" si="102"/>
        <v/>
      </c>
      <c r="IO10" s="128" t="str">
        <f t="shared" si="102"/>
        <v/>
      </c>
      <c r="IP10" s="128" t="str">
        <f t="shared" si="102"/>
        <v/>
      </c>
      <c r="IQ10" s="128" t="str">
        <f t="shared" si="102"/>
        <v/>
      </c>
      <c r="IR10" s="128" t="str">
        <f t="shared" si="102"/>
        <v/>
      </c>
      <c r="IS10" s="128" t="str">
        <f t="shared" si="102"/>
        <v/>
      </c>
      <c r="IT10" s="129" t="str">
        <f t="shared" si="102"/>
        <v/>
      </c>
      <c r="IU10" s="27">
        <f t="shared" si="32"/>
        <v>0</v>
      </c>
    </row>
    <row r="11" spans="1:255" s="125" customFormat="1" ht="20" customHeight="1">
      <c r="A11" s="242" t="str">
        <f ca="1">('Game Summary'!B11)</f>
        <v>28</v>
      </c>
      <c r="B11" s="651" t="str">
        <f ca="1">('Game Summary'!C11)</f>
        <v>Shutter Speed</v>
      </c>
      <c r="C11" s="652"/>
      <c r="D11" s="653"/>
      <c r="E11" s="140"/>
      <c r="F11" s="141" t="s">
        <v>41</v>
      </c>
      <c r="G11" s="141"/>
      <c r="H11" s="141" t="s">
        <v>41</v>
      </c>
      <c r="I11" s="141"/>
      <c r="J11" s="141" t="s">
        <v>41</v>
      </c>
      <c r="K11" s="141"/>
      <c r="L11" s="141" t="s">
        <v>41</v>
      </c>
      <c r="M11" s="141"/>
      <c r="N11" s="141"/>
      <c r="O11" s="141"/>
      <c r="P11" s="141" t="s">
        <v>41</v>
      </c>
      <c r="Q11" s="141" t="s">
        <v>41</v>
      </c>
      <c r="R11" s="141"/>
      <c r="S11" s="141"/>
      <c r="T11" s="141"/>
      <c r="U11" s="141" t="s">
        <v>41</v>
      </c>
      <c r="V11" s="141" t="s">
        <v>41</v>
      </c>
      <c r="W11" s="141" t="s">
        <v>41</v>
      </c>
      <c r="X11" s="141"/>
      <c r="Y11" s="141"/>
      <c r="Z11" s="141"/>
      <c r="AA11" s="141"/>
      <c r="AB11" s="141"/>
      <c r="AC11" s="143"/>
      <c r="AE11" s="126" t="str">
        <f t="shared" ref="AE11:AP11" si="103">IF(E11="J",E20,"")</f>
        <v/>
      </c>
      <c r="AF11" s="127" t="str">
        <f t="shared" si="103"/>
        <v/>
      </c>
      <c r="AG11" s="127" t="str">
        <f t="shared" si="103"/>
        <v/>
      </c>
      <c r="AH11" s="127" t="str">
        <f t="shared" si="103"/>
        <v/>
      </c>
      <c r="AI11" s="127" t="str">
        <f t="shared" si="103"/>
        <v/>
      </c>
      <c r="AJ11" s="127" t="str">
        <f t="shared" si="103"/>
        <v/>
      </c>
      <c r="AK11" s="127" t="str">
        <f t="shared" si="103"/>
        <v/>
      </c>
      <c r="AL11" s="127" t="str">
        <f t="shared" si="103"/>
        <v/>
      </c>
      <c r="AM11" s="127" t="str">
        <f t="shared" si="103"/>
        <v/>
      </c>
      <c r="AN11" s="127" t="str">
        <f t="shared" si="103"/>
        <v/>
      </c>
      <c r="AO11" s="127" t="str">
        <f t="shared" si="103"/>
        <v/>
      </c>
      <c r="AP11" s="128" t="str">
        <f t="shared" si="103"/>
        <v/>
      </c>
      <c r="AQ11" s="128" t="str">
        <f t="shared" ref="AQ11:BC11" si="104">IF(Q11="J",Q20,"")</f>
        <v/>
      </c>
      <c r="AR11" s="128" t="str">
        <f t="shared" si="104"/>
        <v/>
      </c>
      <c r="AS11" s="128" t="str">
        <f t="shared" si="104"/>
        <v/>
      </c>
      <c r="AT11" s="128" t="str">
        <f t="shared" si="104"/>
        <v/>
      </c>
      <c r="AU11" s="128" t="str">
        <f t="shared" si="104"/>
        <v/>
      </c>
      <c r="AV11" s="128" t="str">
        <f t="shared" si="104"/>
        <v/>
      </c>
      <c r="AW11" s="128" t="str">
        <f t="shared" si="104"/>
        <v/>
      </c>
      <c r="AX11" s="128" t="str">
        <f t="shared" si="104"/>
        <v/>
      </c>
      <c r="AY11" s="128" t="str">
        <f t="shared" si="104"/>
        <v/>
      </c>
      <c r="AZ11" s="128" t="str">
        <f t="shared" si="104"/>
        <v/>
      </c>
      <c r="BA11" s="128" t="str">
        <f t="shared" si="104"/>
        <v/>
      </c>
      <c r="BB11" s="128" t="str">
        <f t="shared" si="104"/>
        <v/>
      </c>
      <c r="BC11" s="129" t="str">
        <f t="shared" si="104"/>
        <v/>
      </c>
      <c r="BD11" s="27">
        <f t="shared" si="1"/>
        <v>0</v>
      </c>
      <c r="BE11" s="126" t="str">
        <f t="shared" ref="BE11:BO11" si="105">IF(E11="LJ",E20,"")</f>
        <v/>
      </c>
      <c r="BF11" s="127" t="str">
        <f t="shared" si="105"/>
        <v/>
      </c>
      <c r="BG11" s="127" t="str">
        <f t="shared" si="105"/>
        <v/>
      </c>
      <c r="BH11" s="127" t="str">
        <f t="shared" si="105"/>
        <v/>
      </c>
      <c r="BI11" s="127" t="str">
        <f t="shared" si="105"/>
        <v/>
      </c>
      <c r="BJ11" s="127" t="str">
        <f t="shared" si="105"/>
        <v/>
      </c>
      <c r="BK11" s="127" t="str">
        <f t="shared" si="105"/>
        <v/>
      </c>
      <c r="BL11" s="127" t="str">
        <f t="shared" si="105"/>
        <v/>
      </c>
      <c r="BM11" s="127" t="str">
        <f t="shared" si="105"/>
        <v/>
      </c>
      <c r="BN11" s="127" t="str">
        <f t="shared" si="105"/>
        <v/>
      </c>
      <c r="BO11" s="127" t="str">
        <f t="shared" si="105"/>
        <v/>
      </c>
      <c r="BP11" s="127" t="str">
        <f t="shared" ref="BP11:CC11" si="106">IF(P11="LJ",P20,"")</f>
        <v/>
      </c>
      <c r="BQ11" s="127" t="str">
        <f t="shared" si="106"/>
        <v/>
      </c>
      <c r="BR11" s="127" t="str">
        <f t="shared" si="106"/>
        <v/>
      </c>
      <c r="BS11" s="127" t="str">
        <f t="shared" si="106"/>
        <v/>
      </c>
      <c r="BT11" s="127" t="str">
        <f t="shared" si="106"/>
        <v/>
      </c>
      <c r="BU11" s="127" t="str">
        <f t="shared" si="106"/>
        <v/>
      </c>
      <c r="BV11" s="127" t="str">
        <f t="shared" si="106"/>
        <v/>
      </c>
      <c r="BW11" s="127" t="str">
        <f t="shared" si="106"/>
        <v/>
      </c>
      <c r="BX11" s="127" t="str">
        <f t="shared" si="106"/>
        <v/>
      </c>
      <c r="BY11" s="127" t="str">
        <f t="shared" si="106"/>
        <v/>
      </c>
      <c r="BZ11" s="127" t="str">
        <f t="shared" si="106"/>
        <v/>
      </c>
      <c r="CA11" s="127" t="str">
        <f t="shared" si="106"/>
        <v/>
      </c>
      <c r="CB11" s="127" t="str">
        <f t="shared" si="106"/>
        <v/>
      </c>
      <c r="CC11" s="130" t="str">
        <f t="shared" si="106"/>
        <v/>
      </c>
      <c r="CD11" s="27">
        <f t="shared" si="4"/>
        <v>0</v>
      </c>
      <c r="CE11" s="126" t="str">
        <f t="shared" ref="CE11:CP11" si="107">IF(E11="B",E20,"")</f>
        <v/>
      </c>
      <c r="CF11" s="127">
        <f t="shared" si="107"/>
        <v>0</v>
      </c>
      <c r="CG11" s="127" t="str">
        <f t="shared" si="107"/>
        <v/>
      </c>
      <c r="CH11" s="127">
        <f t="shared" si="107"/>
        <v>0</v>
      </c>
      <c r="CI11" s="127" t="str">
        <f t="shared" si="107"/>
        <v/>
      </c>
      <c r="CJ11" s="127">
        <f t="shared" si="107"/>
        <v>2</v>
      </c>
      <c r="CK11" s="127" t="str">
        <f t="shared" si="107"/>
        <v/>
      </c>
      <c r="CL11" s="127">
        <f t="shared" si="107"/>
        <v>0</v>
      </c>
      <c r="CM11" s="127" t="str">
        <f t="shared" si="107"/>
        <v/>
      </c>
      <c r="CN11" s="127" t="str">
        <f t="shared" si="107"/>
        <v/>
      </c>
      <c r="CO11" s="127" t="str">
        <f t="shared" si="107"/>
        <v/>
      </c>
      <c r="CP11" s="128">
        <f t="shared" si="107"/>
        <v>0</v>
      </c>
      <c r="CQ11" s="128">
        <f t="shared" ref="CQ11:DB11" si="108">IF(Q11="B",Q20,"")</f>
        <v>0</v>
      </c>
      <c r="CR11" s="128" t="str">
        <f t="shared" si="108"/>
        <v/>
      </c>
      <c r="CS11" s="128" t="str">
        <f t="shared" si="108"/>
        <v/>
      </c>
      <c r="CT11" s="128" t="str">
        <f t="shared" si="108"/>
        <v/>
      </c>
      <c r="CU11" s="128">
        <f t="shared" si="108"/>
        <v>0</v>
      </c>
      <c r="CV11" s="128">
        <f t="shared" si="108"/>
        <v>0</v>
      </c>
      <c r="CW11" s="128">
        <f t="shared" si="108"/>
        <v>0</v>
      </c>
      <c r="CX11" s="128" t="str">
        <f t="shared" si="108"/>
        <v/>
      </c>
      <c r="CY11" s="128" t="str">
        <f t="shared" si="108"/>
        <v/>
      </c>
      <c r="CZ11" s="128" t="str">
        <f t="shared" si="108"/>
        <v/>
      </c>
      <c r="DA11" s="128" t="str">
        <f t="shared" si="108"/>
        <v/>
      </c>
      <c r="DB11" s="128" t="str">
        <f t="shared" si="108"/>
        <v/>
      </c>
      <c r="DC11" s="129" t="str">
        <f>IF(AC11="B",AC20,"")</f>
        <v/>
      </c>
      <c r="DD11" s="27">
        <f t="shared" si="7"/>
        <v>2</v>
      </c>
      <c r="DE11" s="126" t="str">
        <f t="shared" ref="DE11:DO11" si="109">IF(E11="P",E20,"")</f>
        <v/>
      </c>
      <c r="DF11" s="127" t="str">
        <f t="shared" si="109"/>
        <v/>
      </c>
      <c r="DG11" s="127" t="str">
        <f t="shared" si="109"/>
        <v/>
      </c>
      <c r="DH11" s="127" t="str">
        <f t="shared" si="109"/>
        <v/>
      </c>
      <c r="DI11" s="127" t="str">
        <f t="shared" si="109"/>
        <v/>
      </c>
      <c r="DJ11" s="127" t="str">
        <f t="shared" si="109"/>
        <v/>
      </c>
      <c r="DK11" s="127" t="str">
        <f t="shared" si="109"/>
        <v/>
      </c>
      <c r="DL11" s="127" t="str">
        <f t="shared" si="109"/>
        <v/>
      </c>
      <c r="DM11" s="127" t="str">
        <f t="shared" si="109"/>
        <v/>
      </c>
      <c r="DN11" s="127" t="str">
        <f t="shared" si="109"/>
        <v/>
      </c>
      <c r="DO11" s="127" t="str">
        <f t="shared" si="109"/>
        <v/>
      </c>
      <c r="DP11" s="127" t="str">
        <f t="shared" ref="DP11:EB11" si="110">IF(P11="P",P20,"")</f>
        <v/>
      </c>
      <c r="DQ11" s="127" t="str">
        <f t="shared" si="110"/>
        <v/>
      </c>
      <c r="DR11" s="127" t="str">
        <f t="shared" si="110"/>
        <v/>
      </c>
      <c r="DS11" s="127" t="str">
        <f t="shared" si="110"/>
        <v/>
      </c>
      <c r="DT11" s="127" t="str">
        <f t="shared" si="110"/>
        <v/>
      </c>
      <c r="DU11" s="127" t="str">
        <f t="shared" si="110"/>
        <v/>
      </c>
      <c r="DV11" s="127" t="str">
        <f t="shared" si="110"/>
        <v/>
      </c>
      <c r="DW11" s="127" t="str">
        <f t="shared" si="110"/>
        <v/>
      </c>
      <c r="DX11" s="127" t="str">
        <f t="shared" si="110"/>
        <v/>
      </c>
      <c r="DY11" s="127" t="str">
        <f t="shared" si="110"/>
        <v/>
      </c>
      <c r="DZ11" s="127" t="str">
        <f t="shared" si="110"/>
        <v/>
      </c>
      <c r="EA11" s="127" t="str">
        <f t="shared" si="110"/>
        <v/>
      </c>
      <c r="EB11" s="127" t="str">
        <f t="shared" si="110"/>
        <v/>
      </c>
      <c r="EC11" s="129" t="str">
        <f>IF(AC11="P",AC20,"")</f>
        <v/>
      </c>
      <c r="ED11" s="27">
        <f t="shared" si="10"/>
        <v>0</v>
      </c>
      <c r="EF11" s="144">
        <f t="shared" si="11"/>
        <v>0</v>
      </c>
      <c r="EG11" s="128">
        <f t="shared" si="12"/>
        <v>0</v>
      </c>
      <c r="EH11" s="128">
        <f t="shared" si="13"/>
        <v>9</v>
      </c>
      <c r="EI11" s="145">
        <f t="shared" si="14"/>
        <v>9</v>
      </c>
      <c r="EJ11" s="146">
        <f>(SUM(EF11:EH11)/COUNT(E19:AC19))</f>
        <v>0.36</v>
      </c>
      <c r="EK11" s="144">
        <f t="shared" si="15"/>
        <v>0</v>
      </c>
      <c r="EL11" s="147" t="e">
        <f t="shared" si="16"/>
        <v>#DIV/0!</v>
      </c>
      <c r="EM11" s="148">
        <f t="shared" si="17"/>
        <v>0</v>
      </c>
      <c r="EN11" s="149" t="e">
        <f t="shared" si="18"/>
        <v>#DIV/0!</v>
      </c>
      <c r="EO11" s="27">
        <f t="shared" si="19"/>
        <v>0</v>
      </c>
      <c r="EP11" s="27">
        <f t="shared" si="20"/>
        <v>2</v>
      </c>
      <c r="EQ11" s="27">
        <f t="shared" si="21"/>
        <v>27</v>
      </c>
      <c r="ER11" s="27">
        <f>SUM((EP11/EI11)-(D2))</f>
        <v>-0.34920634920634919</v>
      </c>
      <c r="ES11" s="27">
        <f>SUM((EQ11/EI11)-(D22))</f>
        <v>-0.66666666666666652</v>
      </c>
      <c r="ET11" s="150">
        <f t="shared" si="22"/>
        <v>0.31746031746031733</v>
      </c>
      <c r="EV11" s="126" t="str">
        <f t="shared" ref="EV11:FT11" si="111">IF(E11="J",SUM((E20)-(E40)),"")</f>
        <v/>
      </c>
      <c r="EW11" s="127" t="str">
        <f t="shared" si="111"/>
        <v/>
      </c>
      <c r="EX11" s="127" t="str">
        <f t="shared" si="111"/>
        <v/>
      </c>
      <c r="EY11" s="127" t="str">
        <f t="shared" si="111"/>
        <v/>
      </c>
      <c r="EZ11" s="127" t="str">
        <f t="shared" si="111"/>
        <v/>
      </c>
      <c r="FA11" s="127" t="str">
        <f t="shared" si="111"/>
        <v/>
      </c>
      <c r="FB11" s="127" t="str">
        <f t="shared" si="111"/>
        <v/>
      </c>
      <c r="FC11" s="127" t="str">
        <f t="shared" si="111"/>
        <v/>
      </c>
      <c r="FD11" s="127" t="str">
        <f t="shared" si="111"/>
        <v/>
      </c>
      <c r="FE11" s="127" t="str">
        <f t="shared" si="111"/>
        <v/>
      </c>
      <c r="FF11" s="127" t="str">
        <f t="shared" si="111"/>
        <v/>
      </c>
      <c r="FG11" s="127" t="str">
        <f t="shared" si="111"/>
        <v/>
      </c>
      <c r="FH11" s="127" t="str">
        <f t="shared" si="111"/>
        <v/>
      </c>
      <c r="FI11" s="127" t="str">
        <f t="shared" si="111"/>
        <v/>
      </c>
      <c r="FJ11" s="127" t="str">
        <f t="shared" si="111"/>
        <v/>
      </c>
      <c r="FK11" s="127" t="str">
        <f t="shared" si="111"/>
        <v/>
      </c>
      <c r="FL11" s="127" t="str">
        <f t="shared" si="111"/>
        <v/>
      </c>
      <c r="FM11" s="127" t="str">
        <f t="shared" si="111"/>
        <v/>
      </c>
      <c r="FN11" s="127" t="str">
        <f t="shared" si="111"/>
        <v/>
      </c>
      <c r="FO11" s="127" t="str">
        <f t="shared" si="111"/>
        <v/>
      </c>
      <c r="FP11" s="127" t="str">
        <f t="shared" si="111"/>
        <v/>
      </c>
      <c r="FQ11" s="127" t="str">
        <f t="shared" si="111"/>
        <v/>
      </c>
      <c r="FR11" s="127" t="str">
        <f t="shared" si="111"/>
        <v/>
      </c>
      <c r="FS11" s="127" t="str">
        <f t="shared" si="111"/>
        <v/>
      </c>
      <c r="FT11" s="130" t="str">
        <f t="shared" si="111"/>
        <v/>
      </c>
      <c r="FU11" s="27">
        <f t="shared" si="24"/>
        <v>0</v>
      </c>
      <c r="FV11" s="126" t="str">
        <f t="shared" ref="FV11:GT11" si="112">IF(E11="LJ",SUM((E20)-(E40)),"")</f>
        <v/>
      </c>
      <c r="FW11" s="127" t="str">
        <f t="shared" si="112"/>
        <v/>
      </c>
      <c r="FX11" s="127" t="str">
        <f t="shared" si="112"/>
        <v/>
      </c>
      <c r="FY11" s="127" t="str">
        <f t="shared" si="112"/>
        <v/>
      </c>
      <c r="FZ11" s="127" t="str">
        <f t="shared" si="112"/>
        <v/>
      </c>
      <c r="GA11" s="127" t="str">
        <f t="shared" si="112"/>
        <v/>
      </c>
      <c r="GB11" s="127" t="str">
        <f t="shared" si="112"/>
        <v/>
      </c>
      <c r="GC11" s="127" t="str">
        <f t="shared" si="112"/>
        <v/>
      </c>
      <c r="GD11" s="127" t="str">
        <f t="shared" si="112"/>
        <v/>
      </c>
      <c r="GE11" s="127" t="str">
        <f t="shared" si="112"/>
        <v/>
      </c>
      <c r="GF11" s="127" t="str">
        <f t="shared" si="112"/>
        <v/>
      </c>
      <c r="GG11" s="127" t="str">
        <f t="shared" si="112"/>
        <v/>
      </c>
      <c r="GH11" s="127" t="str">
        <f t="shared" si="112"/>
        <v/>
      </c>
      <c r="GI11" s="127" t="str">
        <f t="shared" si="112"/>
        <v/>
      </c>
      <c r="GJ11" s="127" t="str">
        <f t="shared" si="112"/>
        <v/>
      </c>
      <c r="GK11" s="127" t="str">
        <f t="shared" si="112"/>
        <v/>
      </c>
      <c r="GL11" s="127" t="str">
        <f t="shared" si="112"/>
        <v/>
      </c>
      <c r="GM11" s="127" t="str">
        <f t="shared" si="112"/>
        <v/>
      </c>
      <c r="GN11" s="127" t="str">
        <f t="shared" si="112"/>
        <v/>
      </c>
      <c r="GO11" s="127" t="str">
        <f t="shared" si="112"/>
        <v/>
      </c>
      <c r="GP11" s="127" t="str">
        <f t="shared" si="112"/>
        <v/>
      </c>
      <c r="GQ11" s="127" t="str">
        <f t="shared" si="112"/>
        <v/>
      </c>
      <c r="GR11" s="127" t="str">
        <f t="shared" si="112"/>
        <v/>
      </c>
      <c r="GS11" s="127" t="str">
        <f t="shared" si="112"/>
        <v/>
      </c>
      <c r="GT11" s="130" t="str">
        <f t="shared" si="112"/>
        <v/>
      </c>
      <c r="GU11" s="27">
        <f t="shared" si="26"/>
        <v>0</v>
      </c>
      <c r="GV11" s="126" t="str">
        <f t="shared" ref="GV11:HG11" si="113">IF(E11="B",E40,"")</f>
        <v/>
      </c>
      <c r="GW11" s="127">
        <f t="shared" si="113"/>
        <v>2</v>
      </c>
      <c r="GX11" s="127" t="str">
        <f t="shared" si="113"/>
        <v/>
      </c>
      <c r="GY11" s="127">
        <f t="shared" si="113"/>
        <v>8</v>
      </c>
      <c r="GZ11" s="127" t="str">
        <f t="shared" si="113"/>
        <v/>
      </c>
      <c r="HA11" s="127">
        <f t="shared" si="113"/>
        <v>0</v>
      </c>
      <c r="HB11" s="127" t="str">
        <f t="shared" si="113"/>
        <v/>
      </c>
      <c r="HC11" s="127">
        <f t="shared" si="113"/>
        <v>0</v>
      </c>
      <c r="HD11" s="127" t="str">
        <f t="shared" si="113"/>
        <v/>
      </c>
      <c r="HE11" s="127" t="str">
        <f t="shared" si="113"/>
        <v/>
      </c>
      <c r="HF11" s="127" t="str">
        <f t="shared" si="113"/>
        <v/>
      </c>
      <c r="HG11" s="128">
        <f t="shared" si="113"/>
        <v>10</v>
      </c>
      <c r="HH11" s="128">
        <f t="shared" ref="HH11:HT11" si="114">IF(Q11="B",Q40,"")</f>
        <v>2</v>
      </c>
      <c r="HI11" s="128" t="str">
        <f t="shared" si="114"/>
        <v/>
      </c>
      <c r="HJ11" s="128" t="str">
        <f t="shared" si="114"/>
        <v/>
      </c>
      <c r="HK11" s="128" t="str">
        <f t="shared" si="114"/>
        <v/>
      </c>
      <c r="HL11" s="128">
        <f t="shared" si="114"/>
        <v>0</v>
      </c>
      <c r="HM11" s="128">
        <f t="shared" si="114"/>
        <v>0</v>
      </c>
      <c r="HN11" s="128">
        <f t="shared" si="114"/>
        <v>5</v>
      </c>
      <c r="HO11" s="128" t="str">
        <f t="shared" si="114"/>
        <v/>
      </c>
      <c r="HP11" s="128" t="str">
        <f t="shared" si="114"/>
        <v/>
      </c>
      <c r="HQ11" s="128" t="str">
        <f t="shared" si="114"/>
        <v/>
      </c>
      <c r="HR11" s="128" t="str">
        <f t="shared" si="114"/>
        <v/>
      </c>
      <c r="HS11" s="128" t="str">
        <f t="shared" si="114"/>
        <v/>
      </c>
      <c r="HT11" s="129" t="str">
        <f t="shared" si="114"/>
        <v/>
      </c>
      <c r="HU11" s="27">
        <f t="shared" si="29"/>
        <v>27</v>
      </c>
      <c r="HV11" s="126" t="str">
        <f t="shared" ref="HV11:IG11" si="115">IF(E11="P",E40,"")</f>
        <v/>
      </c>
      <c r="HW11" s="127" t="str">
        <f t="shared" si="115"/>
        <v/>
      </c>
      <c r="HX11" s="127" t="str">
        <f t="shared" si="115"/>
        <v/>
      </c>
      <c r="HY11" s="127" t="str">
        <f t="shared" si="115"/>
        <v/>
      </c>
      <c r="HZ11" s="127" t="str">
        <f t="shared" si="115"/>
        <v/>
      </c>
      <c r="IA11" s="127" t="str">
        <f t="shared" si="115"/>
        <v/>
      </c>
      <c r="IB11" s="127" t="str">
        <f t="shared" si="115"/>
        <v/>
      </c>
      <c r="IC11" s="127" t="str">
        <f t="shared" si="115"/>
        <v/>
      </c>
      <c r="ID11" s="127" t="str">
        <f t="shared" si="115"/>
        <v/>
      </c>
      <c r="IE11" s="127" t="str">
        <f t="shared" si="115"/>
        <v/>
      </c>
      <c r="IF11" s="127" t="str">
        <f t="shared" si="115"/>
        <v/>
      </c>
      <c r="IG11" s="128" t="str">
        <f t="shared" si="115"/>
        <v/>
      </c>
      <c r="IH11" s="128" t="str">
        <f t="shared" ref="IH11:IT11" si="116">IF(Q11="P",Q40,"")</f>
        <v/>
      </c>
      <c r="II11" s="128" t="str">
        <f t="shared" si="116"/>
        <v/>
      </c>
      <c r="IJ11" s="128" t="str">
        <f t="shared" si="116"/>
        <v/>
      </c>
      <c r="IK11" s="128" t="str">
        <f t="shared" si="116"/>
        <v/>
      </c>
      <c r="IL11" s="128" t="str">
        <f t="shared" si="116"/>
        <v/>
      </c>
      <c r="IM11" s="128" t="str">
        <f t="shared" si="116"/>
        <v/>
      </c>
      <c r="IN11" s="128" t="str">
        <f t="shared" si="116"/>
        <v/>
      </c>
      <c r="IO11" s="128" t="str">
        <f t="shared" si="116"/>
        <v/>
      </c>
      <c r="IP11" s="128" t="str">
        <f t="shared" si="116"/>
        <v/>
      </c>
      <c r="IQ11" s="128" t="str">
        <f t="shared" si="116"/>
        <v/>
      </c>
      <c r="IR11" s="128" t="str">
        <f t="shared" si="116"/>
        <v/>
      </c>
      <c r="IS11" s="128" t="str">
        <f t="shared" si="116"/>
        <v/>
      </c>
      <c r="IT11" s="129" t="str">
        <f t="shared" si="116"/>
        <v/>
      </c>
      <c r="IU11" s="27">
        <f t="shared" si="32"/>
        <v>0</v>
      </c>
    </row>
    <row r="12" spans="1:255" s="125" customFormat="1" ht="20" customHeight="1">
      <c r="A12" s="242" t="str">
        <f ca="1">('Game Summary'!B12)</f>
        <v>29</v>
      </c>
      <c r="B12" s="651" t="str">
        <f ca="1">('Game Summary'!C12)</f>
        <v>ShamPain4U</v>
      </c>
      <c r="C12" s="652"/>
      <c r="D12" s="653"/>
      <c r="E12" s="140"/>
      <c r="F12" s="141"/>
      <c r="G12" s="141" t="s">
        <v>41</v>
      </c>
      <c r="H12" s="141"/>
      <c r="I12" s="141" t="s">
        <v>41</v>
      </c>
      <c r="J12" s="141"/>
      <c r="K12" s="141"/>
      <c r="L12" s="141"/>
      <c r="M12" s="141"/>
      <c r="N12" s="141"/>
      <c r="O12" s="141"/>
      <c r="P12" s="141" t="s">
        <v>41</v>
      </c>
      <c r="Q12" s="141"/>
      <c r="R12" s="141"/>
      <c r="S12" s="141"/>
      <c r="T12" s="141" t="s">
        <v>41</v>
      </c>
      <c r="U12" s="141" t="s">
        <v>41</v>
      </c>
      <c r="V12" s="141"/>
      <c r="W12" s="141"/>
      <c r="X12" s="141"/>
      <c r="Y12" s="141"/>
      <c r="Z12" s="141"/>
      <c r="AA12" s="141"/>
      <c r="AB12" s="141"/>
      <c r="AC12" s="143"/>
      <c r="AE12" s="126" t="str">
        <f t="shared" ref="AE12:AP12" si="117">IF(E12="J",E20,"")</f>
        <v/>
      </c>
      <c r="AF12" s="127" t="str">
        <f t="shared" si="117"/>
        <v/>
      </c>
      <c r="AG12" s="127" t="str">
        <f t="shared" si="117"/>
        <v/>
      </c>
      <c r="AH12" s="127" t="str">
        <f t="shared" si="117"/>
        <v/>
      </c>
      <c r="AI12" s="127" t="str">
        <f t="shared" si="117"/>
        <v/>
      </c>
      <c r="AJ12" s="127" t="str">
        <f t="shared" si="117"/>
        <v/>
      </c>
      <c r="AK12" s="127" t="str">
        <f t="shared" si="117"/>
        <v/>
      </c>
      <c r="AL12" s="127" t="str">
        <f t="shared" si="117"/>
        <v/>
      </c>
      <c r="AM12" s="127" t="str">
        <f t="shared" si="117"/>
        <v/>
      </c>
      <c r="AN12" s="127" t="str">
        <f t="shared" si="117"/>
        <v/>
      </c>
      <c r="AO12" s="127" t="str">
        <f t="shared" si="117"/>
        <v/>
      </c>
      <c r="AP12" s="128" t="str">
        <f t="shared" si="117"/>
        <v/>
      </c>
      <c r="AQ12" s="128" t="str">
        <f t="shared" ref="AQ12:BC12" si="118">IF(Q12="J",Q20,"")</f>
        <v/>
      </c>
      <c r="AR12" s="128" t="str">
        <f t="shared" si="118"/>
        <v/>
      </c>
      <c r="AS12" s="128" t="str">
        <f t="shared" si="118"/>
        <v/>
      </c>
      <c r="AT12" s="128" t="str">
        <f t="shared" si="118"/>
        <v/>
      </c>
      <c r="AU12" s="128" t="str">
        <f t="shared" si="118"/>
        <v/>
      </c>
      <c r="AV12" s="128" t="str">
        <f t="shared" si="118"/>
        <v/>
      </c>
      <c r="AW12" s="128" t="str">
        <f t="shared" si="118"/>
        <v/>
      </c>
      <c r="AX12" s="128" t="str">
        <f t="shared" si="118"/>
        <v/>
      </c>
      <c r="AY12" s="128" t="str">
        <f t="shared" si="118"/>
        <v/>
      </c>
      <c r="AZ12" s="128" t="str">
        <f t="shared" si="118"/>
        <v/>
      </c>
      <c r="BA12" s="128" t="str">
        <f t="shared" si="118"/>
        <v/>
      </c>
      <c r="BB12" s="128" t="str">
        <f t="shared" si="118"/>
        <v/>
      </c>
      <c r="BC12" s="129" t="str">
        <f t="shared" si="118"/>
        <v/>
      </c>
      <c r="BD12" s="27">
        <f t="shared" si="1"/>
        <v>0</v>
      </c>
      <c r="BE12" s="126" t="str">
        <f t="shared" ref="BE12:BO12" si="119">IF(E12="LJ",E20,"")</f>
        <v/>
      </c>
      <c r="BF12" s="127" t="str">
        <f t="shared" si="119"/>
        <v/>
      </c>
      <c r="BG12" s="127" t="str">
        <f t="shared" si="119"/>
        <v/>
      </c>
      <c r="BH12" s="127" t="str">
        <f t="shared" si="119"/>
        <v/>
      </c>
      <c r="BI12" s="127" t="str">
        <f t="shared" si="119"/>
        <v/>
      </c>
      <c r="BJ12" s="127" t="str">
        <f t="shared" si="119"/>
        <v/>
      </c>
      <c r="BK12" s="127" t="str">
        <f t="shared" si="119"/>
        <v/>
      </c>
      <c r="BL12" s="127" t="str">
        <f t="shared" si="119"/>
        <v/>
      </c>
      <c r="BM12" s="127" t="str">
        <f t="shared" si="119"/>
        <v/>
      </c>
      <c r="BN12" s="127" t="str">
        <f t="shared" si="119"/>
        <v/>
      </c>
      <c r="BO12" s="127" t="str">
        <f t="shared" si="119"/>
        <v/>
      </c>
      <c r="BP12" s="127" t="str">
        <f t="shared" ref="BP12:CC12" si="120">IF(P12="LJ",P20,"")</f>
        <v/>
      </c>
      <c r="BQ12" s="127" t="str">
        <f t="shared" si="120"/>
        <v/>
      </c>
      <c r="BR12" s="127" t="str">
        <f t="shared" si="120"/>
        <v/>
      </c>
      <c r="BS12" s="127" t="str">
        <f t="shared" si="120"/>
        <v/>
      </c>
      <c r="BT12" s="127" t="str">
        <f t="shared" si="120"/>
        <v/>
      </c>
      <c r="BU12" s="127" t="str">
        <f t="shared" si="120"/>
        <v/>
      </c>
      <c r="BV12" s="127" t="str">
        <f t="shared" si="120"/>
        <v/>
      </c>
      <c r="BW12" s="127" t="str">
        <f t="shared" si="120"/>
        <v/>
      </c>
      <c r="BX12" s="127" t="str">
        <f t="shared" si="120"/>
        <v/>
      </c>
      <c r="BY12" s="127" t="str">
        <f t="shared" si="120"/>
        <v/>
      </c>
      <c r="BZ12" s="127" t="str">
        <f t="shared" si="120"/>
        <v/>
      </c>
      <c r="CA12" s="127" t="str">
        <f t="shared" si="120"/>
        <v/>
      </c>
      <c r="CB12" s="127" t="str">
        <f t="shared" si="120"/>
        <v/>
      </c>
      <c r="CC12" s="130" t="str">
        <f t="shared" si="120"/>
        <v/>
      </c>
      <c r="CD12" s="27">
        <f t="shared" si="4"/>
        <v>0</v>
      </c>
      <c r="CE12" s="126" t="str">
        <f t="shared" ref="CE12:CP12" si="121">IF(E12="B",E20,"")</f>
        <v/>
      </c>
      <c r="CF12" s="127" t="str">
        <f t="shared" si="121"/>
        <v/>
      </c>
      <c r="CG12" s="127">
        <f t="shared" si="121"/>
        <v>0</v>
      </c>
      <c r="CH12" s="127" t="str">
        <f t="shared" si="121"/>
        <v/>
      </c>
      <c r="CI12" s="127">
        <f t="shared" si="121"/>
        <v>0</v>
      </c>
      <c r="CJ12" s="127" t="str">
        <f t="shared" si="121"/>
        <v/>
      </c>
      <c r="CK12" s="127" t="str">
        <f t="shared" si="121"/>
        <v/>
      </c>
      <c r="CL12" s="127" t="str">
        <f t="shared" si="121"/>
        <v/>
      </c>
      <c r="CM12" s="127" t="str">
        <f t="shared" si="121"/>
        <v/>
      </c>
      <c r="CN12" s="127" t="str">
        <f t="shared" si="121"/>
        <v/>
      </c>
      <c r="CO12" s="127" t="str">
        <f t="shared" si="121"/>
        <v/>
      </c>
      <c r="CP12" s="128">
        <f t="shared" si="121"/>
        <v>0</v>
      </c>
      <c r="CQ12" s="128" t="str">
        <f t="shared" ref="CQ12:DB12" si="122">IF(Q12="B",Q20,"")</f>
        <v/>
      </c>
      <c r="CR12" s="128" t="str">
        <f t="shared" si="122"/>
        <v/>
      </c>
      <c r="CS12" s="128" t="str">
        <f t="shared" si="122"/>
        <v/>
      </c>
      <c r="CT12" s="128">
        <f t="shared" si="122"/>
        <v>3</v>
      </c>
      <c r="CU12" s="128">
        <f t="shared" si="122"/>
        <v>0</v>
      </c>
      <c r="CV12" s="128" t="str">
        <f t="shared" si="122"/>
        <v/>
      </c>
      <c r="CW12" s="128" t="str">
        <f t="shared" si="122"/>
        <v/>
      </c>
      <c r="CX12" s="128" t="str">
        <f t="shared" si="122"/>
        <v/>
      </c>
      <c r="CY12" s="128" t="str">
        <f t="shared" si="122"/>
        <v/>
      </c>
      <c r="CZ12" s="128" t="str">
        <f t="shared" si="122"/>
        <v/>
      </c>
      <c r="DA12" s="128" t="str">
        <f t="shared" si="122"/>
        <v/>
      </c>
      <c r="DB12" s="128" t="str">
        <f t="shared" si="122"/>
        <v/>
      </c>
      <c r="DC12" s="129" t="str">
        <f>IF(AC12="B",AC20,"")</f>
        <v/>
      </c>
      <c r="DD12" s="27">
        <f t="shared" si="7"/>
        <v>3</v>
      </c>
      <c r="DE12" s="126" t="str">
        <f t="shared" ref="DE12:DO12" si="123">IF(E12="P",E20,"")</f>
        <v/>
      </c>
      <c r="DF12" s="127" t="str">
        <f t="shared" si="123"/>
        <v/>
      </c>
      <c r="DG12" s="127" t="str">
        <f t="shared" si="123"/>
        <v/>
      </c>
      <c r="DH12" s="127" t="str">
        <f t="shared" si="123"/>
        <v/>
      </c>
      <c r="DI12" s="127" t="str">
        <f t="shared" si="123"/>
        <v/>
      </c>
      <c r="DJ12" s="127" t="str">
        <f t="shared" si="123"/>
        <v/>
      </c>
      <c r="DK12" s="127" t="str">
        <f t="shared" si="123"/>
        <v/>
      </c>
      <c r="DL12" s="127" t="str">
        <f t="shared" si="123"/>
        <v/>
      </c>
      <c r="DM12" s="127" t="str">
        <f t="shared" si="123"/>
        <v/>
      </c>
      <c r="DN12" s="127" t="str">
        <f t="shared" si="123"/>
        <v/>
      </c>
      <c r="DO12" s="127" t="str">
        <f t="shared" si="123"/>
        <v/>
      </c>
      <c r="DP12" s="127" t="str">
        <f t="shared" ref="DP12:EB12" si="124">IF(P12="P",P20,"")</f>
        <v/>
      </c>
      <c r="DQ12" s="127" t="str">
        <f t="shared" si="124"/>
        <v/>
      </c>
      <c r="DR12" s="127" t="str">
        <f t="shared" si="124"/>
        <v/>
      </c>
      <c r="DS12" s="127" t="str">
        <f t="shared" si="124"/>
        <v/>
      </c>
      <c r="DT12" s="127" t="str">
        <f t="shared" si="124"/>
        <v/>
      </c>
      <c r="DU12" s="127" t="str">
        <f t="shared" si="124"/>
        <v/>
      </c>
      <c r="DV12" s="127" t="str">
        <f t="shared" si="124"/>
        <v/>
      </c>
      <c r="DW12" s="127" t="str">
        <f t="shared" si="124"/>
        <v/>
      </c>
      <c r="DX12" s="127" t="str">
        <f t="shared" si="124"/>
        <v/>
      </c>
      <c r="DY12" s="127" t="str">
        <f t="shared" si="124"/>
        <v/>
      </c>
      <c r="DZ12" s="127" t="str">
        <f t="shared" si="124"/>
        <v/>
      </c>
      <c r="EA12" s="127" t="str">
        <f t="shared" si="124"/>
        <v/>
      </c>
      <c r="EB12" s="127" t="str">
        <f t="shared" si="124"/>
        <v/>
      </c>
      <c r="EC12" s="129" t="str">
        <f>IF(AC12="P",AC20,"")</f>
        <v/>
      </c>
      <c r="ED12" s="27">
        <f t="shared" si="10"/>
        <v>0</v>
      </c>
      <c r="EF12" s="144">
        <f t="shared" si="11"/>
        <v>0</v>
      </c>
      <c r="EG12" s="128">
        <f t="shared" ref="EG12:EG18" si="125">COUNTIF(E12:AC12,"P")</f>
        <v>0</v>
      </c>
      <c r="EH12" s="128">
        <f t="shared" si="13"/>
        <v>5</v>
      </c>
      <c r="EI12" s="145">
        <f t="shared" si="14"/>
        <v>5</v>
      </c>
      <c r="EJ12" s="146">
        <f>(SUM(EF12:EH12)/COUNT(E19:AC19))</f>
        <v>0.2</v>
      </c>
      <c r="EK12" s="144">
        <f t="shared" si="15"/>
        <v>0</v>
      </c>
      <c r="EL12" s="147" t="e">
        <f t="shared" si="16"/>
        <v>#DIV/0!</v>
      </c>
      <c r="EM12" s="148">
        <f t="shared" si="17"/>
        <v>0</v>
      </c>
      <c r="EN12" s="149" t="e">
        <f t="shared" si="18"/>
        <v>#DIV/0!</v>
      </c>
      <c r="EO12" s="27">
        <f t="shared" si="19"/>
        <v>0</v>
      </c>
      <c r="EP12" s="27">
        <f t="shared" si="20"/>
        <v>3</v>
      </c>
      <c r="EQ12" s="27">
        <f t="shared" si="21"/>
        <v>29</v>
      </c>
      <c r="ER12" s="27">
        <f>SUM((EP12/EI12)-(D2))</f>
        <v>2.8571428571428581E-2</v>
      </c>
      <c r="ES12" s="27">
        <f>SUM((EQ12/EI12)-(D22))</f>
        <v>2.1333333333333333</v>
      </c>
      <c r="ET12" s="150">
        <f t="shared" si="22"/>
        <v>-2.1047619047619048</v>
      </c>
      <c r="EV12" s="126" t="str">
        <f t="shared" ref="EV12:FT12" si="126">IF(E12="J",SUM((E20)-(E40)),"")</f>
        <v/>
      </c>
      <c r="EW12" s="127" t="str">
        <f t="shared" si="126"/>
        <v/>
      </c>
      <c r="EX12" s="127" t="str">
        <f t="shared" si="126"/>
        <v/>
      </c>
      <c r="EY12" s="127" t="str">
        <f t="shared" si="126"/>
        <v/>
      </c>
      <c r="EZ12" s="127" t="str">
        <f t="shared" si="126"/>
        <v/>
      </c>
      <c r="FA12" s="127" t="str">
        <f t="shared" si="126"/>
        <v/>
      </c>
      <c r="FB12" s="127" t="str">
        <f t="shared" si="126"/>
        <v/>
      </c>
      <c r="FC12" s="127" t="str">
        <f t="shared" si="126"/>
        <v/>
      </c>
      <c r="FD12" s="127" t="str">
        <f t="shared" si="126"/>
        <v/>
      </c>
      <c r="FE12" s="127" t="str">
        <f t="shared" si="126"/>
        <v/>
      </c>
      <c r="FF12" s="127" t="str">
        <f t="shared" si="126"/>
        <v/>
      </c>
      <c r="FG12" s="127" t="str">
        <f t="shared" si="126"/>
        <v/>
      </c>
      <c r="FH12" s="127" t="str">
        <f t="shared" si="126"/>
        <v/>
      </c>
      <c r="FI12" s="127" t="str">
        <f t="shared" si="126"/>
        <v/>
      </c>
      <c r="FJ12" s="127" t="str">
        <f t="shared" si="126"/>
        <v/>
      </c>
      <c r="FK12" s="127" t="str">
        <f t="shared" si="126"/>
        <v/>
      </c>
      <c r="FL12" s="127" t="str">
        <f t="shared" si="126"/>
        <v/>
      </c>
      <c r="FM12" s="127" t="str">
        <f t="shared" si="126"/>
        <v/>
      </c>
      <c r="FN12" s="127" t="str">
        <f t="shared" si="126"/>
        <v/>
      </c>
      <c r="FO12" s="127" t="str">
        <f t="shared" si="126"/>
        <v/>
      </c>
      <c r="FP12" s="127" t="str">
        <f t="shared" si="126"/>
        <v/>
      </c>
      <c r="FQ12" s="127" t="str">
        <f t="shared" si="126"/>
        <v/>
      </c>
      <c r="FR12" s="127" t="str">
        <f t="shared" si="126"/>
        <v/>
      </c>
      <c r="FS12" s="127" t="str">
        <f t="shared" si="126"/>
        <v/>
      </c>
      <c r="FT12" s="130" t="str">
        <f t="shared" si="126"/>
        <v/>
      </c>
      <c r="FU12" s="27">
        <f t="shared" si="24"/>
        <v>0</v>
      </c>
      <c r="FV12" s="126" t="str">
        <f t="shared" ref="FV12:GT12" si="127">IF(E12="LJ",SUM((E20)-(E40)),"")</f>
        <v/>
      </c>
      <c r="FW12" s="127" t="str">
        <f t="shared" si="127"/>
        <v/>
      </c>
      <c r="FX12" s="127" t="str">
        <f t="shared" si="127"/>
        <v/>
      </c>
      <c r="FY12" s="127" t="str">
        <f t="shared" si="127"/>
        <v/>
      </c>
      <c r="FZ12" s="127" t="str">
        <f t="shared" si="127"/>
        <v/>
      </c>
      <c r="GA12" s="127" t="str">
        <f t="shared" si="127"/>
        <v/>
      </c>
      <c r="GB12" s="127" t="str">
        <f t="shared" si="127"/>
        <v/>
      </c>
      <c r="GC12" s="127" t="str">
        <f t="shared" si="127"/>
        <v/>
      </c>
      <c r="GD12" s="127" t="str">
        <f t="shared" si="127"/>
        <v/>
      </c>
      <c r="GE12" s="127" t="str">
        <f t="shared" si="127"/>
        <v/>
      </c>
      <c r="GF12" s="127" t="str">
        <f t="shared" si="127"/>
        <v/>
      </c>
      <c r="GG12" s="127" t="str">
        <f t="shared" si="127"/>
        <v/>
      </c>
      <c r="GH12" s="127" t="str">
        <f t="shared" si="127"/>
        <v/>
      </c>
      <c r="GI12" s="127" t="str">
        <f t="shared" si="127"/>
        <v/>
      </c>
      <c r="GJ12" s="127" t="str">
        <f t="shared" si="127"/>
        <v/>
      </c>
      <c r="GK12" s="127" t="str">
        <f t="shared" si="127"/>
        <v/>
      </c>
      <c r="GL12" s="127" t="str">
        <f t="shared" si="127"/>
        <v/>
      </c>
      <c r="GM12" s="127" t="str">
        <f t="shared" si="127"/>
        <v/>
      </c>
      <c r="GN12" s="127" t="str">
        <f t="shared" si="127"/>
        <v/>
      </c>
      <c r="GO12" s="127" t="str">
        <f t="shared" si="127"/>
        <v/>
      </c>
      <c r="GP12" s="127" t="str">
        <f t="shared" si="127"/>
        <v/>
      </c>
      <c r="GQ12" s="127" t="str">
        <f t="shared" si="127"/>
        <v/>
      </c>
      <c r="GR12" s="127" t="str">
        <f t="shared" si="127"/>
        <v/>
      </c>
      <c r="GS12" s="127" t="str">
        <f t="shared" si="127"/>
        <v/>
      </c>
      <c r="GT12" s="130" t="str">
        <f t="shared" si="127"/>
        <v/>
      </c>
      <c r="GU12" s="27">
        <f t="shared" si="26"/>
        <v>0</v>
      </c>
      <c r="GV12" s="126" t="str">
        <f t="shared" ref="GV12:HG12" si="128">IF(E12="B",E40,"")</f>
        <v/>
      </c>
      <c r="GW12" s="127" t="str">
        <f t="shared" si="128"/>
        <v/>
      </c>
      <c r="GX12" s="127">
        <f t="shared" si="128"/>
        <v>13</v>
      </c>
      <c r="GY12" s="127" t="str">
        <f t="shared" si="128"/>
        <v/>
      </c>
      <c r="GZ12" s="127">
        <f t="shared" si="128"/>
        <v>4</v>
      </c>
      <c r="HA12" s="127" t="str">
        <f t="shared" si="128"/>
        <v/>
      </c>
      <c r="HB12" s="127" t="str">
        <f t="shared" si="128"/>
        <v/>
      </c>
      <c r="HC12" s="127" t="str">
        <f t="shared" si="128"/>
        <v/>
      </c>
      <c r="HD12" s="127" t="str">
        <f t="shared" si="128"/>
        <v/>
      </c>
      <c r="HE12" s="127" t="str">
        <f t="shared" si="128"/>
        <v/>
      </c>
      <c r="HF12" s="127" t="str">
        <f t="shared" si="128"/>
        <v/>
      </c>
      <c r="HG12" s="128">
        <f t="shared" si="128"/>
        <v>10</v>
      </c>
      <c r="HH12" s="128" t="str">
        <f t="shared" ref="HH12:HT12" si="129">IF(Q12="B",Q40,"")</f>
        <v/>
      </c>
      <c r="HI12" s="128" t="str">
        <f t="shared" si="129"/>
        <v/>
      </c>
      <c r="HJ12" s="128" t="str">
        <f t="shared" si="129"/>
        <v/>
      </c>
      <c r="HK12" s="128">
        <f t="shared" si="129"/>
        <v>2</v>
      </c>
      <c r="HL12" s="128">
        <f t="shared" si="129"/>
        <v>0</v>
      </c>
      <c r="HM12" s="128" t="str">
        <f t="shared" si="129"/>
        <v/>
      </c>
      <c r="HN12" s="128" t="str">
        <f t="shared" si="129"/>
        <v/>
      </c>
      <c r="HO12" s="128" t="str">
        <f t="shared" si="129"/>
        <v/>
      </c>
      <c r="HP12" s="128" t="str">
        <f t="shared" si="129"/>
        <v/>
      </c>
      <c r="HQ12" s="128" t="str">
        <f t="shared" si="129"/>
        <v/>
      </c>
      <c r="HR12" s="128" t="str">
        <f t="shared" si="129"/>
        <v/>
      </c>
      <c r="HS12" s="128" t="str">
        <f t="shared" si="129"/>
        <v/>
      </c>
      <c r="HT12" s="129" t="str">
        <f t="shared" si="129"/>
        <v/>
      </c>
      <c r="HU12" s="27">
        <f t="shared" si="29"/>
        <v>29</v>
      </c>
      <c r="HV12" s="126" t="str">
        <f t="shared" ref="HV12:IG12" si="130">IF(E12="P",E40,"")</f>
        <v/>
      </c>
      <c r="HW12" s="127" t="str">
        <f t="shared" si="130"/>
        <v/>
      </c>
      <c r="HX12" s="127" t="str">
        <f t="shared" si="130"/>
        <v/>
      </c>
      <c r="HY12" s="127" t="str">
        <f t="shared" si="130"/>
        <v/>
      </c>
      <c r="HZ12" s="127" t="str">
        <f t="shared" si="130"/>
        <v/>
      </c>
      <c r="IA12" s="127" t="str">
        <f t="shared" si="130"/>
        <v/>
      </c>
      <c r="IB12" s="127" t="str">
        <f t="shared" si="130"/>
        <v/>
      </c>
      <c r="IC12" s="127" t="str">
        <f t="shared" si="130"/>
        <v/>
      </c>
      <c r="ID12" s="127" t="str">
        <f t="shared" si="130"/>
        <v/>
      </c>
      <c r="IE12" s="127" t="str">
        <f t="shared" si="130"/>
        <v/>
      </c>
      <c r="IF12" s="127" t="str">
        <f t="shared" si="130"/>
        <v/>
      </c>
      <c r="IG12" s="128" t="str">
        <f t="shared" si="130"/>
        <v/>
      </c>
      <c r="IH12" s="128" t="str">
        <f t="shared" ref="IH12:IT12" si="131">IF(Q12="P",Q40,"")</f>
        <v/>
      </c>
      <c r="II12" s="128" t="str">
        <f t="shared" si="131"/>
        <v/>
      </c>
      <c r="IJ12" s="128" t="str">
        <f t="shared" si="131"/>
        <v/>
      </c>
      <c r="IK12" s="128" t="str">
        <f t="shared" si="131"/>
        <v/>
      </c>
      <c r="IL12" s="128" t="str">
        <f t="shared" si="131"/>
        <v/>
      </c>
      <c r="IM12" s="128" t="str">
        <f t="shared" si="131"/>
        <v/>
      </c>
      <c r="IN12" s="128" t="str">
        <f t="shared" si="131"/>
        <v/>
      </c>
      <c r="IO12" s="128" t="str">
        <f t="shared" si="131"/>
        <v/>
      </c>
      <c r="IP12" s="128" t="str">
        <f t="shared" si="131"/>
        <v/>
      </c>
      <c r="IQ12" s="128" t="str">
        <f t="shared" si="131"/>
        <v/>
      </c>
      <c r="IR12" s="128" t="str">
        <f t="shared" si="131"/>
        <v/>
      </c>
      <c r="IS12" s="128" t="str">
        <f t="shared" si="131"/>
        <v/>
      </c>
      <c r="IT12" s="129" t="str">
        <f t="shared" si="131"/>
        <v/>
      </c>
      <c r="IU12" s="27">
        <f t="shared" si="32"/>
        <v>0</v>
      </c>
    </row>
    <row r="13" spans="1:255" s="125" customFormat="1" ht="20" customHeight="1">
      <c r="A13" s="242">
        <f ca="1">('Game Summary'!B13)</f>
        <v>36</v>
      </c>
      <c r="B13" s="651" t="str">
        <f ca="1">('Game Summary'!C13)</f>
        <v>Viva LaBOOM</v>
      </c>
      <c r="C13" s="652"/>
      <c r="D13" s="653"/>
      <c r="E13" s="140"/>
      <c r="F13" s="141" t="s">
        <v>40</v>
      </c>
      <c r="G13" s="141"/>
      <c r="H13" s="141" t="s">
        <v>41</v>
      </c>
      <c r="I13" s="141"/>
      <c r="J13" s="141" t="s">
        <v>38</v>
      </c>
      <c r="K13" s="141"/>
      <c r="L13" s="141" t="s">
        <v>41</v>
      </c>
      <c r="M13" s="141" t="s">
        <v>41</v>
      </c>
      <c r="N13" s="141" t="s">
        <v>41</v>
      </c>
      <c r="O13" s="141" t="s">
        <v>41</v>
      </c>
      <c r="P13" s="141" t="s">
        <v>39</v>
      </c>
      <c r="Q13" s="141" t="s">
        <v>39</v>
      </c>
      <c r="R13" s="141"/>
      <c r="S13" s="141" t="s">
        <v>40</v>
      </c>
      <c r="T13" s="141"/>
      <c r="U13" s="141"/>
      <c r="V13" s="141"/>
      <c r="W13" s="141"/>
      <c r="X13" s="141"/>
      <c r="Y13" s="141"/>
      <c r="Z13" s="141"/>
      <c r="AA13" s="141"/>
      <c r="AB13" s="141"/>
      <c r="AC13" s="143"/>
      <c r="AE13" s="126" t="str">
        <f t="shared" ref="AE13:AP13" si="132">IF(E13="J",E20,"")</f>
        <v/>
      </c>
      <c r="AF13" s="127">
        <f t="shared" si="132"/>
        <v>0</v>
      </c>
      <c r="AG13" s="127" t="str">
        <f t="shared" si="132"/>
        <v/>
      </c>
      <c r="AH13" s="127" t="str">
        <f t="shared" si="132"/>
        <v/>
      </c>
      <c r="AI13" s="127" t="str">
        <f t="shared" si="132"/>
        <v/>
      </c>
      <c r="AJ13" s="127" t="str">
        <f t="shared" si="132"/>
        <v/>
      </c>
      <c r="AK13" s="127" t="str">
        <f t="shared" si="132"/>
        <v/>
      </c>
      <c r="AL13" s="127" t="str">
        <f t="shared" si="132"/>
        <v/>
      </c>
      <c r="AM13" s="127" t="str">
        <f t="shared" si="132"/>
        <v/>
      </c>
      <c r="AN13" s="127" t="str">
        <f t="shared" si="132"/>
        <v/>
      </c>
      <c r="AO13" s="127" t="str">
        <f t="shared" si="132"/>
        <v/>
      </c>
      <c r="AP13" s="128" t="str">
        <f t="shared" si="132"/>
        <v/>
      </c>
      <c r="AQ13" s="128" t="str">
        <f t="shared" ref="AQ13:BC13" si="133">IF(Q13="J",Q20,"")</f>
        <v/>
      </c>
      <c r="AR13" s="128" t="str">
        <f t="shared" si="133"/>
        <v/>
      </c>
      <c r="AS13" s="128">
        <f t="shared" si="133"/>
        <v>0</v>
      </c>
      <c r="AT13" s="128" t="str">
        <f t="shared" si="133"/>
        <v/>
      </c>
      <c r="AU13" s="128" t="str">
        <f t="shared" si="133"/>
        <v/>
      </c>
      <c r="AV13" s="128" t="str">
        <f t="shared" si="133"/>
        <v/>
      </c>
      <c r="AW13" s="128" t="str">
        <f t="shared" si="133"/>
        <v/>
      </c>
      <c r="AX13" s="128" t="str">
        <f t="shared" si="133"/>
        <v/>
      </c>
      <c r="AY13" s="128" t="str">
        <f t="shared" si="133"/>
        <v/>
      </c>
      <c r="AZ13" s="128" t="str">
        <f t="shared" si="133"/>
        <v/>
      </c>
      <c r="BA13" s="128" t="str">
        <f t="shared" si="133"/>
        <v/>
      </c>
      <c r="BB13" s="128" t="str">
        <f t="shared" si="133"/>
        <v/>
      </c>
      <c r="BC13" s="129" t="str">
        <f t="shared" si="133"/>
        <v/>
      </c>
      <c r="BD13" s="27">
        <f t="shared" si="1"/>
        <v>0</v>
      </c>
      <c r="BE13" s="126" t="str">
        <f t="shared" ref="BE13:BO13" si="134">IF(E13="LJ",E20,"")</f>
        <v/>
      </c>
      <c r="BF13" s="127" t="str">
        <f t="shared" si="134"/>
        <v/>
      </c>
      <c r="BG13" s="127" t="str">
        <f t="shared" si="134"/>
        <v/>
      </c>
      <c r="BH13" s="127" t="str">
        <f t="shared" si="134"/>
        <v/>
      </c>
      <c r="BI13" s="127" t="str">
        <f t="shared" si="134"/>
        <v/>
      </c>
      <c r="BJ13" s="127">
        <f t="shared" si="134"/>
        <v>2</v>
      </c>
      <c r="BK13" s="127" t="str">
        <f t="shared" si="134"/>
        <v/>
      </c>
      <c r="BL13" s="127" t="str">
        <f t="shared" si="134"/>
        <v/>
      </c>
      <c r="BM13" s="127" t="str">
        <f t="shared" si="134"/>
        <v/>
      </c>
      <c r="BN13" s="127" t="str">
        <f t="shared" si="134"/>
        <v/>
      </c>
      <c r="BO13" s="127" t="str">
        <f t="shared" si="134"/>
        <v/>
      </c>
      <c r="BP13" s="127" t="str">
        <f t="shared" ref="BP13:CC13" si="135">IF(P13="LJ",P20,"")</f>
        <v/>
      </c>
      <c r="BQ13" s="127" t="str">
        <f t="shared" si="135"/>
        <v/>
      </c>
      <c r="BR13" s="127" t="str">
        <f t="shared" si="135"/>
        <v/>
      </c>
      <c r="BS13" s="127" t="str">
        <f t="shared" si="135"/>
        <v/>
      </c>
      <c r="BT13" s="127" t="str">
        <f t="shared" si="135"/>
        <v/>
      </c>
      <c r="BU13" s="127" t="str">
        <f t="shared" si="135"/>
        <v/>
      </c>
      <c r="BV13" s="127" t="str">
        <f t="shared" si="135"/>
        <v/>
      </c>
      <c r="BW13" s="127" t="str">
        <f t="shared" si="135"/>
        <v/>
      </c>
      <c r="BX13" s="127" t="str">
        <f t="shared" si="135"/>
        <v/>
      </c>
      <c r="BY13" s="127" t="str">
        <f t="shared" si="135"/>
        <v/>
      </c>
      <c r="BZ13" s="127" t="str">
        <f t="shared" si="135"/>
        <v/>
      </c>
      <c r="CA13" s="127" t="str">
        <f t="shared" si="135"/>
        <v/>
      </c>
      <c r="CB13" s="127" t="str">
        <f t="shared" si="135"/>
        <v/>
      </c>
      <c r="CC13" s="130" t="str">
        <f t="shared" si="135"/>
        <v/>
      </c>
      <c r="CD13" s="27">
        <f t="shared" si="4"/>
        <v>2</v>
      </c>
      <c r="CE13" s="126" t="str">
        <f t="shared" ref="CE13:CP13" si="136">IF(E13="B",E20,"")</f>
        <v/>
      </c>
      <c r="CF13" s="127" t="str">
        <f t="shared" si="136"/>
        <v/>
      </c>
      <c r="CG13" s="127" t="str">
        <f t="shared" si="136"/>
        <v/>
      </c>
      <c r="CH13" s="127">
        <f t="shared" si="136"/>
        <v>0</v>
      </c>
      <c r="CI13" s="127" t="str">
        <f t="shared" si="136"/>
        <v/>
      </c>
      <c r="CJ13" s="127" t="str">
        <f t="shared" si="136"/>
        <v/>
      </c>
      <c r="CK13" s="127" t="str">
        <f t="shared" si="136"/>
        <v/>
      </c>
      <c r="CL13" s="127">
        <f t="shared" si="136"/>
        <v>0</v>
      </c>
      <c r="CM13" s="127">
        <f t="shared" si="136"/>
        <v>0</v>
      </c>
      <c r="CN13" s="127">
        <f t="shared" si="136"/>
        <v>0</v>
      </c>
      <c r="CO13" s="127">
        <f t="shared" si="136"/>
        <v>0</v>
      </c>
      <c r="CP13" s="128" t="str">
        <f t="shared" si="136"/>
        <v/>
      </c>
      <c r="CQ13" s="128" t="str">
        <f t="shared" ref="CQ13:DB13" si="137">IF(Q13="B",Q20,"")</f>
        <v/>
      </c>
      <c r="CR13" s="128" t="str">
        <f t="shared" si="137"/>
        <v/>
      </c>
      <c r="CS13" s="128" t="str">
        <f t="shared" si="137"/>
        <v/>
      </c>
      <c r="CT13" s="128" t="str">
        <f t="shared" si="137"/>
        <v/>
      </c>
      <c r="CU13" s="128" t="str">
        <f t="shared" si="137"/>
        <v/>
      </c>
      <c r="CV13" s="128" t="str">
        <f t="shared" si="137"/>
        <v/>
      </c>
      <c r="CW13" s="128" t="str">
        <f t="shared" si="137"/>
        <v/>
      </c>
      <c r="CX13" s="128" t="str">
        <f t="shared" si="137"/>
        <v/>
      </c>
      <c r="CY13" s="128" t="str">
        <f t="shared" si="137"/>
        <v/>
      </c>
      <c r="CZ13" s="128" t="str">
        <f t="shared" si="137"/>
        <v/>
      </c>
      <c r="DA13" s="128" t="str">
        <f t="shared" si="137"/>
        <v/>
      </c>
      <c r="DB13" s="128" t="str">
        <f t="shared" si="137"/>
        <v/>
      </c>
      <c r="DC13" s="129" t="str">
        <f>IF(AC13="B",AC20,"")</f>
        <v/>
      </c>
      <c r="DD13" s="27">
        <f t="shared" si="7"/>
        <v>0</v>
      </c>
      <c r="DE13" s="126" t="str">
        <f t="shared" ref="DE13:DO13" si="138">IF(E13="P",E20,"")</f>
        <v/>
      </c>
      <c r="DF13" s="127" t="str">
        <f t="shared" si="138"/>
        <v/>
      </c>
      <c r="DG13" s="127" t="str">
        <f t="shared" si="138"/>
        <v/>
      </c>
      <c r="DH13" s="127" t="str">
        <f t="shared" si="138"/>
        <v/>
      </c>
      <c r="DI13" s="127" t="str">
        <f t="shared" si="138"/>
        <v/>
      </c>
      <c r="DJ13" s="127" t="str">
        <f t="shared" si="138"/>
        <v/>
      </c>
      <c r="DK13" s="127" t="str">
        <f t="shared" si="138"/>
        <v/>
      </c>
      <c r="DL13" s="127" t="str">
        <f t="shared" si="138"/>
        <v/>
      </c>
      <c r="DM13" s="127" t="str">
        <f t="shared" si="138"/>
        <v/>
      </c>
      <c r="DN13" s="127" t="str">
        <f t="shared" si="138"/>
        <v/>
      </c>
      <c r="DO13" s="127" t="str">
        <f t="shared" si="138"/>
        <v/>
      </c>
      <c r="DP13" s="127">
        <f t="shared" ref="DP13:EB13" si="139">IF(P13="P",P20,"")</f>
        <v>0</v>
      </c>
      <c r="DQ13" s="127">
        <f t="shared" si="139"/>
        <v>0</v>
      </c>
      <c r="DR13" s="127" t="str">
        <f t="shared" si="139"/>
        <v/>
      </c>
      <c r="DS13" s="127" t="str">
        <f t="shared" si="139"/>
        <v/>
      </c>
      <c r="DT13" s="127" t="str">
        <f t="shared" si="139"/>
        <v/>
      </c>
      <c r="DU13" s="127" t="str">
        <f t="shared" si="139"/>
        <v/>
      </c>
      <c r="DV13" s="127" t="str">
        <f t="shared" si="139"/>
        <v/>
      </c>
      <c r="DW13" s="127" t="str">
        <f t="shared" si="139"/>
        <v/>
      </c>
      <c r="DX13" s="127" t="str">
        <f t="shared" si="139"/>
        <v/>
      </c>
      <c r="DY13" s="127" t="str">
        <f t="shared" si="139"/>
        <v/>
      </c>
      <c r="DZ13" s="127" t="str">
        <f t="shared" si="139"/>
        <v/>
      </c>
      <c r="EA13" s="127" t="str">
        <f t="shared" si="139"/>
        <v/>
      </c>
      <c r="EB13" s="127" t="str">
        <f t="shared" si="139"/>
        <v/>
      </c>
      <c r="EC13" s="129" t="str">
        <f>IF(AC13="P",AC20,"")</f>
        <v/>
      </c>
      <c r="ED13" s="27">
        <f t="shared" si="10"/>
        <v>0</v>
      </c>
      <c r="EF13" s="144">
        <f t="shared" si="11"/>
        <v>3</v>
      </c>
      <c r="EG13" s="151">
        <f t="shared" si="125"/>
        <v>2</v>
      </c>
      <c r="EH13" s="151">
        <f t="shared" si="13"/>
        <v>5</v>
      </c>
      <c r="EI13" s="152">
        <f t="shared" si="14"/>
        <v>7</v>
      </c>
      <c r="EJ13" s="153">
        <f>(SUM(EF13:EH13)/COUNT(E19:AC19))</f>
        <v>0.4</v>
      </c>
      <c r="EK13" s="144">
        <f t="shared" si="15"/>
        <v>1</v>
      </c>
      <c r="EL13" s="154">
        <f t="shared" si="16"/>
        <v>0.33333333333333331</v>
      </c>
      <c r="EM13" s="148">
        <f t="shared" si="17"/>
        <v>2</v>
      </c>
      <c r="EN13" s="155">
        <f t="shared" si="18"/>
        <v>0.66666666666666663</v>
      </c>
      <c r="EO13" s="27">
        <f t="shared" si="19"/>
        <v>-3</v>
      </c>
      <c r="EP13" s="27">
        <f t="shared" si="20"/>
        <v>0</v>
      </c>
      <c r="EQ13" s="27">
        <f t="shared" si="21"/>
        <v>28</v>
      </c>
      <c r="ER13" s="27">
        <f>SUM((EP13/EI13)-(D2))</f>
        <v>-0.5714285714285714</v>
      </c>
      <c r="ES13" s="27">
        <f>SUM((EQ13/EI13)-(D22))</f>
        <v>0.33333333333333348</v>
      </c>
      <c r="ET13" s="150">
        <f t="shared" si="22"/>
        <v>-0.90476190476190488</v>
      </c>
      <c r="EV13" s="126" t="str">
        <f t="shared" ref="EV13:FT13" si="140">IF(E13="J",SUM((E20)-(E40)),"")</f>
        <v/>
      </c>
      <c r="EW13" s="127">
        <f t="shared" si="140"/>
        <v>-2</v>
      </c>
      <c r="EX13" s="127" t="str">
        <f t="shared" si="140"/>
        <v/>
      </c>
      <c r="EY13" s="127" t="str">
        <f t="shared" si="140"/>
        <v/>
      </c>
      <c r="EZ13" s="127" t="str">
        <f t="shared" si="140"/>
        <v/>
      </c>
      <c r="FA13" s="127" t="str">
        <f t="shared" si="140"/>
        <v/>
      </c>
      <c r="FB13" s="127" t="str">
        <f t="shared" si="140"/>
        <v/>
      </c>
      <c r="FC13" s="127" t="str">
        <f t="shared" si="140"/>
        <v/>
      </c>
      <c r="FD13" s="127" t="str">
        <f t="shared" si="140"/>
        <v/>
      </c>
      <c r="FE13" s="127" t="str">
        <f t="shared" si="140"/>
        <v/>
      </c>
      <c r="FF13" s="127" t="str">
        <f t="shared" si="140"/>
        <v/>
      </c>
      <c r="FG13" s="127" t="str">
        <f t="shared" si="140"/>
        <v/>
      </c>
      <c r="FH13" s="127" t="str">
        <f t="shared" si="140"/>
        <v/>
      </c>
      <c r="FI13" s="127" t="str">
        <f t="shared" si="140"/>
        <v/>
      </c>
      <c r="FJ13" s="127">
        <f t="shared" si="140"/>
        <v>-3</v>
      </c>
      <c r="FK13" s="127" t="str">
        <f t="shared" si="140"/>
        <v/>
      </c>
      <c r="FL13" s="127" t="str">
        <f t="shared" si="140"/>
        <v/>
      </c>
      <c r="FM13" s="127" t="str">
        <f t="shared" si="140"/>
        <v/>
      </c>
      <c r="FN13" s="127" t="str">
        <f t="shared" si="140"/>
        <v/>
      </c>
      <c r="FO13" s="127" t="str">
        <f t="shared" si="140"/>
        <v/>
      </c>
      <c r="FP13" s="127" t="str">
        <f t="shared" si="140"/>
        <v/>
      </c>
      <c r="FQ13" s="127" t="str">
        <f t="shared" si="140"/>
        <v/>
      </c>
      <c r="FR13" s="127" t="str">
        <f t="shared" si="140"/>
        <v/>
      </c>
      <c r="FS13" s="127" t="str">
        <f t="shared" si="140"/>
        <v/>
      </c>
      <c r="FT13" s="130" t="str">
        <f t="shared" si="140"/>
        <v/>
      </c>
      <c r="FU13" s="27">
        <f t="shared" si="24"/>
        <v>-5</v>
      </c>
      <c r="FV13" s="126" t="str">
        <f t="shared" ref="FV13:GT13" si="141">IF(E13="LJ",SUM((E20)-(E40)),"")</f>
        <v/>
      </c>
      <c r="FW13" s="127" t="str">
        <f t="shared" si="141"/>
        <v/>
      </c>
      <c r="FX13" s="127" t="str">
        <f t="shared" si="141"/>
        <v/>
      </c>
      <c r="FY13" s="127" t="str">
        <f t="shared" si="141"/>
        <v/>
      </c>
      <c r="FZ13" s="127" t="str">
        <f t="shared" si="141"/>
        <v/>
      </c>
      <c r="GA13" s="127">
        <f t="shared" si="141"/>
        <v>2</v>
      </c>
      <c r="GB13" s="127" t="str">
        <f t="shared" si="141"/>
        <v/>
      </c>
      <c r="GC13" s="127" t="str">
        <f t="shared" si="141"/>
        <v/>
      </c>
      <c r="GD13" s="127" t="str">
        <f t="shared" si="141"/>
        <v/>
      </c>
      <c r="GE13" s="127" t="str">
        <f t="shared" si="141"/>
        <v/>
      </c>
      <c r="GF13" s="127" t="str">
        <f t="shared" si="141"/>
        <v/>
      </c>
      <c r="GG13" s="127" t="str">
        <f t="shared" si="141"/>
        <v/>
      </c>
      <c r="GH13" s="127" t="str">
        <f t="shared" si="141"/>
        <v/>
      </c>
      <c r="GI13" s="127" t="str">
        <f t="shared" si="141"/>
        <v/>
      </c>
      <c r="GJ13" s="127" t="str">
        <f t="shared" si="141"/>
        <v/>
      </c>
      <c r="GK13" s="127" t="str">
        <f t="shared" si="141"/>
        <v/>
      </c>
      <c r="GL13" s="127" t="str">
        <f t="shared" si="141"/>
        <v/>
      </c>
      <c r="GM13" s="127" t="str">
        <f t="shared" si="141"/>
        <v/>
      </c>
      <c r="GN13" s="127" t="str">
        <f t="shared" si="141"/>
        <v/>
      </c>
      <c r="GO13" s="127" t="str">
        <f t="shared" si="141"/>
        <v/>
      </c>
      <c r="GP13" s="127" t="str">
        <f t="shared" si="141"/>
        <v/>
      </c>
      <c r="GQ13" s="127" t="str">
        <f t="shared" si="141"/>
        <v/>
      </c>
      <c r="GR13" s="127" t="str">
        <f t="shared" si="141"/>
        <v/>
      </c>
      <c r="GS13" s="127" t="str">
        <f t="shared" si="141"/>
        <v/>
      </c>
      <c r="GT13" s="130" t="str">
        <f t="shared" si="141"/>
        <v/>
      </c>
      <c r="GU13" s="27">
        <f t="shared" si="26"/>
        <v>2</v>
      </c>
      <c r="GV13" s="126" t="str">
        <f t="shared" ref="GV13:HG13" si="142">IF(E13="B",E40,"")</f>
        <v/>
      </c>
      <c r="GW13" s="127" t="str">
        <f t="shared" si="142"/>
        <v/>
      </c>
      <c r="GX13" s="127" t="str">
        <f t="shared" si="142"/>
        <v/>
      </c>
      <c r="GY13" s="127">
        <f t="shared" si="142"/>
        <v>8</v>
      </c>
      <c r="GZ13" s="127" t="str">
        <f t="shared" si="142"/>
        <v/>
      </c>
      <c r="HA13" s="127" t="str">
        <f t="shared" si="142"/>
        <v/>
      </c>
      <c r="HB13" s="127" t="str">
        <f t="shared" si="142"/>
        <v/>
      </c>
      <c r="HC13" s="127">
        <f t="shared" si="142"/>
        <v>0</v>
      </c>
      <c r="HD13" s="127">
        <f t="shared" si="142"/>
        <v>8</v>
      </c>
      <c r="HE13" s="127">
        <f t="shared" si="142"/>
        <v>0</v>
      </c>
      <c r="HF13" s="127">
        <f t="shared" si="142"/>
        <v>0</v>
      </c>
      <c r="HG13" s="128" t="str">
        <f t="shared" si="142"/>
        <v/>
      </c>
      <c r="HH13" s="128" t="str">
        <f t="shared" ref="HH13:HT13" si="143">IF(Q13="B",Q40,"")</f>
        <v/>
      </c>
      <c r="HI13" s="128" t="str">
        <f t="shared" si="143"/>
        <v/>
      </c>
      <c r="HJ13" s="128" t="str">
        <f t="shared" si="143"/>
        <v/>
      </c>
      <c r="HK13" s="128" t="str">
        <f t="shared" si="143"/>
        <v/>
      </c>
      <c r="HL13" s="128" t="str">
        <f t="shared" si="143"/>
        <v/>
      </c>
      <c r="HM13" s="128" t="str">
        <f t="shared" si="143"/>
        <v/>
      </c>
      <c r="HN13" s="128" t="str">
        <f t="shared" si="143"/>
        <v/>
      </c>
      <c r="HO13" s="128" t="str">
        <f t="shared" si="143"/>
        <v/>
      </c>
      <c r="HP13" s="128" t="str">
        <f t="shared" si="143"/>
        <v/>
      </c>
      <c r="HQ13" s="128" t="str">
        <f t="shared" si="143"/>
        <v/>
      </c>
      <c r="HR13" s="128" t="str">
        <f t="shared" si="143"/>
        <v/>
      </c>
      <c r="HS13" s="128" t="str">
        <f t="shared" si="143"/>
        <v/>
      </c>
      <c r="HT13" s="129" t="str">
        <f t="shared" si="143"/>
        <v/>
      </c>
      <c r="HU13" s="27">
        <f t="shared" si="29"/>
        <v>16</v>
      </c>
      <c r="HV13" s="126" t="str">
        <f t="shared" ref="HV13:IG13" si="144">IF(E13="P",E40,"")</f>
        <v/>
      </c>
      <c r="HW13" s="127" t="str">
        <f t="shared" si="144"/>
        <v/>
      </c>
      <c r="HX13" s="127" t="str">
        <f t="shared" si="144"/>
        <v/>
      </c>
      <c r="HY13" s="127" t="str">
        <f t="shared" si="144"/>
        <v/>
      </c>
      <c r="HZ13" s="127" t="str">
        <f t="shared" si="144"/>
        <v/>
      </c>
      <c r="IA13" s="127" t="str">
        <f t="shared" si="144"/>
        <v/>
      </c>
      <c r="IB13" s="127" t="str">
        <f t="shared" si="144"/>
        <v/>
      </c>
      <c r="IC13" s="127" t="str">
        <f t="shared" si="144"/>
        <v/>
      </c>
      <c r="ID13" s="127" t="str">
        <f t="shared" si="144"/>
        <v/>
      </c>
      <c r="IE13" s="127" t="str">
        <f t="shared" si="144"/>
        <v/>
      </c>
      <c r="IF13" s="127" t="str">
        <f t="shared" si="144"/>
        <v/>
      </c>
      <c r="IG13" s="128">
        <f t="shared" si="144"/>
        <v>10</v>
      </c>
      <c r="IH13" s="128">
        <f t="shared" ref="IH13:IT13" si="145">IF(Q13="P",Q40,"")</f>
        <v>2</v>
      </c>
      <c r="II13" s="128" t="str">
        <f t="shared" si="145"/>
        <v/>
      </c>
      <c r="IJ13" s="128" t="str">
        <f t="shared" si="145"/>
        <v/>
      </c>
      <c r="IK13" s="128" t="str">
        <f t="shared" si="145"/>
        <v/>
      </c>
      <c r="IL13" s="128" t="str">
        <f t="shared" si="145"/>
        <v/>
      </c>
      <c r="IM13" s="128" t="str">
        <f t="shared" si="145"/>
        <v/>
      </c>
      <c r="IN13" s="128" t="str">
        <f t="shared" si="145"/>
        <v/>
      </c>
      <c r="IO13" s="128" t="str">
        <f t="shared" si="145"/>
        <v/>
      </c>
      <c r="IP13" s="128" t="str">
        <f t="shared" si="145"/>
        <v/>
      </c>
      <c r="IQ13" s="128" t="str">
        <f t="shared" si="145"/>
        <v/>
      </c>
      <c r="IR13" s="128" t="str">
        <f t="shared" si="145"/>
        <v/>
      </c>
      <c r="IS13" s="128" t="str">
        <f t="shared" si="145"/>
        <v/>
      </c>
      <c r="IT13" s="129" t="str">
        <f t="shared" si="145"/>
        <v/>
      </c>
      <c r="IU13" s="27">
        <f t="shared" si="32"/>
        <v>12</v>
      </c>
    </row>
    <row r="14" spans="1:255" s="125" customFormat="1" ht="20" customHeight="1">
      <c r="A14" s="242" t="str">
        <f ca="1">('Game Summary'!B14)</f>
        <v>41</v>
      </c>
      <c r="B14" s="651" t="str">
        <f ca="1">('Game Summary'!C14)</f>
        <v>Tone Loco</v>
      </c>
      <c r="C14" s="652"/>
      <c r="D14" s="653"/>
      <c r="E14" s="140"/>
      <c r="F14" s="141"/>
      <c r="G14" s="141" t="s">
        <v>41</v>
      </c>
      <c r="H14" s="141"/>
      <c r="I14" s="141"/>
      <c r="J14" s="141"/>
      <c r="K14" s="141"/>
      <c r="L14" s="141"/>
      <c r="M14" s="141" t="s">
        <v>41</v>
      </c>
      <c r="N14" s="141"/>
      <c r="O14" s="141"/>
      <c r="P14" s="141"/>
      <c r="Q14" s="141"/>
      <c r="R14" s="141"/>
      <c r="S14" s="141" t="s">
        <v>41</v>
      </c>
      <c r="T14" s="141"/>
      <c r="U14" s="141"/>
      <c r="V14" s="141"/>
      <c r="W14" s="141"/>
      <c r="X14" s="141"/>
      <c r="Y14" s="141"/>
      <c r="Z14" s="141"/>
      <c r="AA14" s="141"/>
      <c r="AB14" s="141"/>
      <c r="AC14" s="143"/>
      <c r="AE14" s="126" t="str">
        <f t="shared" ref="AE14:AP14" si="146">IF(E14="J",E20,"")</f>
        <v/>
      </c>
      <c r="AF14" s="127" t="str">
        <f t="shared" si="146"/>
        <v/>
      </c>
      <c r="AG14" s="127" t="str">
        <f t="shared" si="146"/>
        <v/>
      </c>
      <c r="AH14" s="127" t="str">
        <f t="shared" si="146"/>
        <v/>
      </c>
      <c r="AI14" s="127" t="str">
        <f t="shared" si="146"/>
        <v/>
      </c>
      <c r="AJ14" s="127" t="str">
        <f t="shared" si="146"/>
        <v/>
      </c>
      <c r="AK14" s="127" t="str">
        <f t="shared" si="146"/>
        <v/>
      </c>
      <c r="AL14" s="127" t="str">
        <f t="shared" si="146"/>
        <v/>
      </c>
      <c r="AM14" s="127" t="str">
        <f t="shared" si="146"/>
        <v/>
      </c>
      <c r="AN14" s="127" t="str">
        <f t="shared" si="146"/>
        <v/>
      </c>
      <c r="AO14" s="127" t="str">
        <f t="shared" si="146"/>
        <v/>
      </c>
      <c r="AP14" s="128" t="str">
        <f t="shared" si="146"/>
        <v/>
      </c>
      <c r="AQ14" s="128" t="str">
        <f t="shared" ref="AQ14:BC14" si="147">IF(Q14="J",Q20,"")</f>
        <v/>
      </c>
      <c r="AR14" s="128" t="str">
        <f t="shared" si="147"/>
        <v/>
      </c>
      <c r="AS14" s="128" t="str">
        <f t="shared" si="147"/>
        <v/>
      </c>
      <c r="AT14" s="128" t="str">
        <f t="shared" si="147"/>
        <v/>
      </c>
      <c r="AU14" s="128" t="str">
        <f t="shared" si="147"/>
        <v/>
      </c>
      <c r="AV14" s="128" t="str">
        <f t="shared" si="147"/>
        <v/>
      </c>
      <c r="AW14" s="128" t="str">
        <f t="shared" si="147"/>
        <v/>
      </c>
      <c r="AX14" s="128" t="str">
        <f t="shared" si="147"/>
        <v/>
      </c>
      <c r="AY14" s="128" t="str">
        <f t="shared" si="147"/>
        <v/>
      </c>
      <c r="AZ14" s="128" t="str">
        <f t="shared" si="147"/>
        <v/>
      </c>
      <c r="BA14" s="128" t="str">
        <f t="shared" si="147"/>
        <v/>
      </c>
      <c r="BB14" s="128" t="str">
        <f t="shared" si="147"/>
        <v/>
      </c>
      <c r="BC14" s="129" t="str">
        <f t="shared" si="147"/>
        <v/>
      </c>
      <c r="BD14" s="27">
        <f t="shared" si="1"/>
        <v>0</v>
      </c>
      <c r="BE14" s="126" t="str">
        <f t="shared" ref="BE14:BO14" si="148">IF(E14="LJ",E20,"")</f>
        <v/>
      </c>
      <c r="BF14" s="127" t="str">
        <f t="shared" si="148"/>
        <v/>
      </c>
      <c r="BG14" s="127" t="str">
        <f t="shared" si="148"/>
        <v/>
      </c>
      <c r="BH14" s="127" t="str">
        <f t="shared" si="148"/>
        <v/>
      </c>
      <c r="BI14" s="127" t="str">
        <f t="shared" si="148"/>
        <v/>
      </c>
      <c r="BJ14" s="127" t="str">
        <f t="shared" si="148"/>
        <v/>
      </c>
      <c r="BK14" s="127" t="str">
        <f t="shared" si="148"/>
        <v/>
      </c>
      <c r="BL14" s="127" t="str">
        <f t="shared" si="148"/>
        <v/>
      </c>
      <c r="BM14" s="127" t="str">
        <f t="shared" si="148"/>
        <v/>
      </c>
      <c r="BN14" s="127" t="str">
        <f t="shared" si="148"/>
        <v/>
      </c>
      <c r="BO14" s="127" t="str">
        <f t="shared" si="148"/>
        <v/>
      </c>
      <c r="BP14" s="127" t="str">
        <f t="shared" ref="BP14:CC14" si="149">IF(P14="LJ",P20,"")</f>
        <v/>
      </c>
      <c r="BQ14" s="127" t="str">
        <f t="shared" si="149"/>
        <v/>
      </c>
      <c r="BR14" s="127" t="str">
        <f t="shared" si="149"/>
        <v/>
      </c>
      <c r="BS14" s="127" t="str">
        <f t="shared" si="149"/>
        <v/>
      </c>
      <c r="BT14" s="127" t="str">
        <f t="shared" si="149"/>
        <v/>
      </c>
      <c r="BU14" s="127" t="str">
        <f t="shared" si="149"/>
        <v/>
      </c>
      <c r="BV14" s="127" t="str">
        <f t="shared" si="149"/>
        <v/>
      </c>
      <c r="BW14" s="127" t="str">
        <f t="shared" si="149"/>
        <v/>
      </c>
      <c r="BX14" s="127" t="str">
        <f t="shared" si="149"/>
        <v/>
      </c>
      <c r="BY14" s="127" t="str">
        <f t="shared" si="149"/>
        <v/>
      </c>
      <c r="BZ14" s="127" t="str">
        <f t="shared" si="149"/>
        <v/>
      </c>
      <c r="CA14" s="127" t="str">
        <f t="shared" si="149"/>
        <v/>
      </c>
      <c r="CB14" s="127" t="str">
        <f t="shared" si="149"/>
        <v/>
      </c>
      <c r="CC14" s="130" t="str">
        <f t="shared" si="149"/>
        <v/>
      </c>
      <c r="CD14" s="27">
        <f t="shared" si="4"/>
        <v>0</v>
      </c>
      <c r="CE14" s="126" t="str">
        <f t="shared" ref="CE14:CP14" si="150">IF(E14="B",E20,"")</f>
        <v/>
      </c>
      <c r="CF14" s="127" t="str">
        <f t="shared" si="150"/>
        <v/>
      </c>
      <c r="CG14" s="127">
        <f t="shared" si="150"/>
        <v>0</v>
      </c>
      <c r="CH14" s="127" t="str">
        <f t="shared" si="150"/>
        <v/>
      </c>
      <c r="CI14" s="127" t="str">
        <f t="shared" si="150"/>
        <v/>
      </c>
      <c r="CJ14" s="127" t="str">
        <f t="shared" si="150"/>
        <v/>
      </c>
      <c r="CK14" s="127" t="str">
        <f t="shared" si="150"/>
        <v/>
      </c>
      <c r="CL14" s="127" t="str">
        <f t="shared" si="150"/>
        <v/>
      </c>
      <c r="CM14" s="127">
        <f t="shared" si="150"/>
        <v>0</v>
      </c>
      <c r="CN14" s="127" t="str">
        <f t="shared" si="150"/>
        <v/>
      </c>
      <c r="CO14" s="127" t="str">
        <f t="shared" si="150"/>
        <v/>
      </c>
      <c r="CP14" s="128" t="str">
        <f t="shared" si="150"/>
        <v/>
      </c>
      <c r="CQ14" s="128" t="str">
        <f t="shared" ref="CQ14:DB14" si="151">IF(Q14="B",Q20,"")</f>
        <v/>
      </c>
      <c r="CR14" s="128" t="str">
        <f t="shared" si="151"/>
        <v/>
      </c>
      <c r="CS14" s="128">
        <f t="shared" si="151"/>
        <v>0</v>
      </c>
      <c r="CT14" s="128" t="str">
        <f t="shared" si="151"/>
        <v/>
      </c>
      <c r="CU14" s="128" t="str">
        <f t="shared" si="151"/>
        <v/>
      </c>
      <c r="CV14" s="128" t="str">
        <f t="shared" si="151"/>
        <v/>
      </c>
      <c r="CW14" s="128" t="str">
        <f t="shared" si="151"/>
        <v/>
      </c>
      <c r="CX14" s="128" t="str">
        <f t="shared" si="151"/>
        <v/>
      </c>
      <c r="CY14" s="128" t="str">
        <f t="shared" si="151"/>
        <v/>
      </c>
      <c r="CZ14" s="128" t="str">
        <f t="shared" si="151"/>
        <v/>
      </c>
      <c r="DA14" s="128" t="str">
        <f t="shared" si="151"/>
        <v/>
      </c>
      <c r="DB14" s="128" t="str">
        <f t="shared" si="151"/>
        <v/>
      </c>
      <c r="DC14" s="129" t="str">
        <f>IF(AC14="B",AC20,"")</f>
        <v/>
      </c>
      <c r="DD14" s="27">
        <f t="shared" si="7"/>
        <v>0</v>
      </c>
      <c r="DE14" s="126" t="str">
        <f t="shared" ref="DE14:DO14" si="152">IF(E14="P",E20,"")</f>
        <v/>
      </c>
      <c r="DF14" s="127" t="str">
        <f t="shared" si="152"/>
        <v/>
      </c>
      <c r="DG14" s="127" t="str">
        <f t="shared" si="152"/>
        <v/>
      </c>
      <c r="DH14" s="127" t="str">
        <f t="shared" si="152"/>
        <v/>
      </c>
      <c r="DI14" s="127" t="str">
        <f t="shared" si="152"/>
        <v/>
      </c>
      <c r="DJ14" s="127" t="str">
        <f t="shared" si="152"/>
        <v/>
      </c>
      <c r="DK14" s="127" t="str">
        <f t="shared" si="152"/>
        <v/>
      </c>
      <c r="DL14" s="127" t="str">
        <f t="shared" si="152"/>
        <v/>
      </c>
      <c r="DM14" s="127" t="str">
        <f t="shared" si="152"/>
        <v/>
      </c>
      <c r="DN14" s="127" t="str">
        <f t="shared" si="152"/>
        <v/>
      </c>
      <c r="DO14" s="127" t="str">
        <f t="shared" si="152"/>
        <v/>
      </c>
      <c r="DP14" s="127" t="str">
        <f t="shared" ref="DP14:EB14" si="153">IF(P14="P",P20,"")</f>
        <v/>
      </c>
      <c r="DQ14" s="127" t="str">
        <f t="shared" si="153"/>
        <v/>
      </c>
      <c r="DR14" s="127" t="str">
        <f t="shared" si="153"/>
        <v/>
      </c>
      <c r="DS14" s="127" t="str">
        <f t="shared" si="153"/>
        <v/>
      </c>
      <c r="DT14" s="127" t="str">
        <f t="shared" si="153"/>
        <v/>
      </c>
      <c r="DU14" s="127" t="str">
        <f t="shared" si="153"/>
        <v/>
      </c>
      <c r="DV14" s="127" t="str">
        <f t="shared" si="153"/>
        <v/>
      </c>
      <c r="DW14" s="127" t="str">
        <f t="shared" si="153"/>
        <v/>
      </c>
      <c r="DX14" s="127" t="str">
        <f t="shared" si="153"/>
        <v/>
      </c>
      <c r="DY14" s="127" t="str">
        <f t="shared" si="153"/>
        <v/>
      </c>
      <c r="DZ14" s="127" t="str">
        <f t="shared" si="153"/>
        <v/>
      </c>
      <c r="EA14" s="127" t="str">
        <f t="shared" si="153"/>
        <v/>
      </c>
      <c r="EB14" s="127" t="str">
        <f t="shared" si="153"/>
        <v/>
      </c>
      <c r="EC14" s="129" t="str">
        <f>IF(AC14="P",AC20,"")</f>
        <v/>
      </c>
      <c r="ED14" s="27">
        <f t="shared" si="10"/>
        <v>0</v>
      </c>
      <c r="EF14" s="144">
        <f t="shared" si="11"/>
        <v>0</v>
      </c>
      <c r="EG14" s="151">
        <f t="shared" si="125"/>
        <v>0</v>
      </c>
      <c r="EH14" s="151">
        <f t="shared" si="13"/>
        <v>3</v>
      </c>
      <c r="EI14" s="152">
        <f t="shared" si="14"/>
        <v>3</v>
      </c>
      <c r="EJ14" s="153">
        <f>(SUM(EF14:EH14)/COUNT(E19:AC19))</f>
        <v>0.12</v>
      </c>
      <c r="EK14" s="144">
        <f t="shared" si="15"/>
        <v>0</v>
      </c>
      <c r="EL14" s="154" t="e">
        <f t="shared" si="16"/>
        <v>#DIV/0!</v>
      </c>
      <c r="EM14" s="156">
        <f t="shared" si="17"/>
        <v>0</v>
      </c>
      <c r="EN14" s="155" t="e">
        <f t="shared" si="18"/>
        <v>#DIV/0!</v>
      </c>
      <c r="EO14" s="27">
        <f t="shared" si="19"/>
        <v>0</v>
      </c>
      <c r="EP14" s="27">
        <f t="shared" si="20"/>
        <v>0</v>
      </c>
      <c r="EQ14" s="27">
        <f t="shared" si="21"/>
        <v>24</v>
      </c>
      <c r="ER14" s="27">
        <f>SUM((EP14/EI14)-(D2))</f>
        <v>-0.5714285714285714</v>
      </c>
      <c r="ES14" s="27">
        <f>SUM((EQ14/EI14)-(D22))</f>
        <v>4.3333333333333339</v>
      </c>
      <c r="ET14" s="150">
        <f t="shared" si="22"/>
        <v>-4.9047619047619051</v>
      </c>
      <c r="EV14" s="126" t="str">
        <f t="shared" ref="EV14:FT14" si="154">IF(E14="J",SUM((E20)-(E40)),"")</f>
        <v/>
      </c>
      <c r="EW14" s="127" t="str">
        <f t="shared" si="154"/>
        <v/>
      </c>
      <c r="EX14" s="127" t="str">
        <f t="shared" si="154"/>
        <v/>
      </c>
      <c r="EY14" s="127" t="str">
        <f t="shared" si="154"/>
        <v/>
      </c>
      <c r="EZ14" s="127" t="str">
        <f t="shared" si="154"/>
        <v/>
      </c>
      <c r="FA14" s="127" t="str">
        <f t="shared" si="154"/>
        <v/>
      </c>
      <c r="FB14" s="127" t="str">
        <f t="shared" si="154"/>
        <v/>
      </c>
      <c r="FC14" s="127" t="str">
        <f t="shared" si="154"/>
        <v/>
      </c>
      <c r="FD14" s="127" t="str">
        <f t="shared" si="154"/>
        <v/>
      </c>
      <c r="FE14" s="127" t="str">
        <f t="shared" si="154"/>
        <v/>
      </c>
      <c r="FF14" s="127" t="str">
        <f t="shared" si="154"/>
        <v/>
      </c>
      <c r="FG14" s="127" t="str">
        <f t="shared" si="154"/>
        <v/>
      </c>
      <c r="FH14" s="127" t="str">
        <f t="shared" si="154"/>
        <v/>
      </c>
      <c r="FI14" s="127" t="str">
        <f t="shared" si="154"/>
        <v/>
      </c>
      <c r="FJ14" s="127" t="str">
        <f t="shared" si="154"/>
        <v/>
      </c>
      <c r="FK14" s="127" t="str">
        <f t="shared" si="154"/>
        <v/>
      </c>
      <c r="FL14" s="127" t="str">
        <f t="shared" si="154"/>
        <v/>
      </c>
      <c r="FM14" s="127" t="str">
        <f t="shared" si="154"/>
        <v/>
      </c>
      <c r="FN14" s="127" t="str">
        <f t="shared" si="154"/>
        <v/>
      </c>
      <c r="FO14" s="127" t="str">
        <f t="shared" si="154"/>
        <v/>
      </c>
      <c r="FP14" s="127" t="str">
        <f t="shared" si="154"/>
        <v/>
      </c>
      <c r="FQ14" s="127" t="str">
        <f t="shared" si="154"/>
        <v/>
      </c>
      <c r="FR14" s="127" t="str">
        <f t="shared" si="154"/>
        <v/>
      </c>
      <c r="FS14" s="127" t="str">
        <f t="shared" si="154"/>
        <v/>
      </c>
      <c r="FT14" s="130" t="str">
        <f t="shared" si="154"/>
        <v/>
      </c>
      <c r="FU14" s="27">
        <f t="shared" si="24"/>
        <v>0</v>
      </c>
      <c r="FV14" s="126" t="str">
        <f t="shared" ref="FV14:GT14" si="155">IF(E14="LJ",SUM((E20)-(E40)),"")</f>
        <v/>
      </c>
      <c r="FW14" s="127" t="str">
        <f t="shared" si="155"/>
        <v/>
      </c>
      <c r="FX14" s="127" t="str">
        <f t="shared" si="155"/>
        <v/>
      </c>
      <c r="FY14" s="127" t="str">
        <f t="shared" si="155"/>
        <v/>
      </c>
      <c r="FZ14" s="127" t="str">
        <f t="shared" si="155"/>
        <v/>
      </c>
      <c r="GA14" s="127" t="str">
        <f t="shared" si="155"/>
        <v/>
      </c>
      <c r="GB14" s="127" t="str">
        <f t="shared" si="155"/>
        <v/>
      </c>
      <c r="GC14" s="127" t="str">
        <f t="shared" si="155"/>
        <v/>
      </c>
      <c r="GD14" s="127" t="str">
        <f t="shared" si="155"/>
        <v/>
      </c>
      <c r="GE14" s="127" t="str">
        <f t="shared" si="155"/>
        <v/>
      </c>
      <c r="GF14" s="127" t="str">
        <f t="shared" si="155"/>
        <v/>
      </c>
      <c r="GG14" s="127" t="str">
        <f t="shared" si="155"/>
        <v/>
      </c>
      <c r="GH14" s="127" t="str">
        <f t="shared" si="155"/>
        <v/>
      </c>
      <c r="GI14" s="127" t="str">
        <f t="shared" si="155"/>
        <v/>
      </c>
      <c r="GJ14" s="127" t="str">
        <f t="shared" si="155"/>
        <v/>
      </c>
      <c r="GK14" s="127" t="str">
        <f t="shared" si="155"/>
        <v/>
      </c>
      <c r="GL14" s="127" t="str">
        <f t="shared" si="155"/>
        <v/>
      </c>
      <c r="GM14" s="127" t="str">
        <f t="shared" si="155"/>
        <v/>
      </c>
      <c r="GN14" s="127" t="str">
        <f t="shared" si="155"/>
        <v/>
      </c>
      <c r="GO14" s="127" t="str">
        <f t="shared" si="155"/>
        <v/>
      </c>
      <c r="GP14" s="127" t="str">
        <f t="shared" si="155"/>
        <v/>
      </c>
      <c r="GQ14" s="127" t="str">
        <f t="shared" si="155"/>
        <v/>
      </c>
      <c r="GR14" s="127" t="str">
        <f t="shared" si="155"/>
        <v/>
      </c>
      <c r="GS14" s="127" t="str">
        <f t="shared" si="155"/>
        <v/>
      </c>
      <c r="GT14" s="130" t="str">
        <f t="shared" si="155"/>
        <v/>
      </c>
      <c r="GU14" s="27">
        <f t="shared" si="26"/>
        <v>0</v>
      </c>
      <c r="GV14" s="126" t="str">
        <f t="shared" ref="GV14:HG14" si="156">IF(E14="B",E40,"")</f>
        <v/>
      </c>
      <c r="GW14" s="127" t="str">
        <f t="shared" si="156"/>
        <v/>
      </c>
      <c r="GX14" s="127">
        <f t="shared" si="156"/>
        <v>13</v>
      </c>
      <c r="GY14" s="127" t="str">
        <f t="shared" si="156"/>
        <v/>
      </c>
      <c r="GZ14" s="127" t="str">
        <f t="shared" si="156"/>
        <v/>
      </c>
      <c r="HA14" s="127" t="str">
        <f t="shared" si="156"/>
        <v/>
      </c>
      <c r="HB14" s="127" t="str">
        <f t="shared" si="156"/>
        <v/>
      </c>
      <c r="HC14" s="127" t="str">
        <f t="shared" si="156"/>
        <v/>
      </c>
      <c r="HD14" s="127">
        <f t="shared" si="156"/>
        <v>8</v>
      </c>
      <c r="HE14" s="127" t="str">
        <f t="shared" si="156"/>
        <v/>
      </c>
      <c r="HF14" s="127" t="str">
        <f t="shared" si="156"/>
        <v/>
      </c>
      <c r="HG14" s="128" t="str">
        <f t="shared" si="156"/>
        <v/>
      </c>
      <c r="HH14" s="128" t="str">
        <f t="shared" ref="HH14:HT14" si="157">IF(Q14="B",Q40,"")</f>
        <v/>
      </c>
      <c r="HI14" s="128" t="str">
        <f t="shared" si="157"/>
        <v/>
      </c>
      <c r="HJ14" s="128">
        <f t="shared" si="157"/>
        <v>3</v>
      </c>
      <c r="HK14" s="128" t="str">
        <f t="shared" si="157"/>
        <v/>
      </c>
      <c r="HL14" s="128" t="str">
        <f t="shared" si="157"/>
        <v/>
      </c>
      <c r="HM14" s="128" t="str">
        <f t="shared" si="157"/>
        <v/>
      </c>
      <c r="HN14" s="128" t="str">
        <f t="shared" si="157"/>
        <v/>
      </c>
      <c r="HO14" s="128" t="str">
        <f t="shared" si="157"/>
        <v/>
      </c>
      <c r="HP14" s="128" t="str">
        <f t="shared" si="157"/>
        <v/>
      </c>
      <c r="HQ14" s="128" t="str">
        <f t="shared" si="157"/>
        <v/>
      </c>
      <c r="HR14" s="128" t="str">
        <f t="shared" si="157"/>
        <v/>
      </c>
      <c r="HS14" s="128" t="str">
        <f t="shared" si="157"/>
        <v/>
      </c>
      <c r="HT14" s="129" t="str">
        <f t="shared" si="157"/>
        <v/>
      </c>
      <c r="HU14" s="27">
        <f t="shared" si="29"/>
        <v>24</v>
      </c>
      <c r="HV14" s="126" t="str">
        <f t="shared" ref="HV14:IG14" si="158">IF(E14="P",E40,"")</f>
        <v/>
      </c>
      <c r="HW14" s="127" t="str">
        <f t="shared" si="158"/>
        <v/>
      </c>
      <c r="HX14" s="127" t="str">
        <f t="shared" si="158"/>
        <v/>
      </c>
      <c r="HY14" s="127" t="str">
        <f t="shared" si="158"/>
        <v/>
      </c>
      <c r="HZ14" s="127" t="str">
        <f t="shared" si="158"/>
        <v/>
      </c>
      <c r="IA14" s="127" t="str">
        <f t="shared" si="158"/>
        <v/>
      </c>
      <c r="IB14" s="127" t="str">
        <f t="shared" si="158"/>
        <v/>
      </c>
      <c r="IC14" s="127" t="str">
        <f t="shared" si="158"/>
        <v/>
      </c>
      <c r="ID14" s="127" t="str">
        <f t="shared" si="158"/>
        <v/>
      </c>
      <c r="IE14" s="127" t="str">
        <f t="shared" si="158"/>
        <v/>
      </c>
      <c r="IF14" s="127" t="str">
        <f t="shared" si="158"/>
        <v/>
      </c>
      <c r="IG14" s="128" t="str">
        <f t="shared" si="158"/>
        <v/>
      </c>
      <c r="IH14" s="128" t="str">
        <f t="shared" ref="IH14:IT14" si="159">IF(Q14="P",Q40,"")</f>
        <v/>
      </c>
      <c r="II14" s="128" t="str">
        <f t="shared" si="159"/>
        <v/>
      </c>
      <c r="IJ14" s="128" t="str">
        <f t="shared" si="159"/>
        <v/>
      </c>
      <c r="IK14" s="128" t="str">
        <f t="shared" si="159"/>
        <v/>
      </c>
      <c r="IL14" s="128" t="str">
        <f t="shared" si="159"/>
        <v/>
      </c>
      <c r="IM14" s="128" t="str">
        <f t="shared" si="159"/>
        <v/>
      </c>
      <c r="IN14" s="128" t="str">
        <f t="shared" si="159"/>
        <v/>
      </c>
      <c r="IO14" s="128" t="str">
        <f t="shared" si="159"/>
        <v/>
      </c>
      <c r="IP14" s="128" t="str">
        <f t="shared" si="159"/>
        <v/>
      </c>
      <c r="IQ14" s="128" t="str">
        <f t="shared" si="159"/>
        <v/>
      </c>
      <c r="IR14" s="128" t="str">
        <f t="shared" si="159"/>
        <v/>
      </c>
      <c r="IS14" s="128" t="str">
        <f t="shared" si="159"/>
        <v/>
      </c>
      <c r="IT14" s="129" t="str">
        <f t="shared" si="159"/>
        <v/>
      </c>
      <c r="IU14" s="27">
        <f t="shared" si="32"/>
        <v>0</v>
      </c>
    </row>
    <row r="15" spans="1:255" s="125" customFormat="1" ht="20" customHeight="1">
      <c r="A15" s="242">
        <f ca="1">('Game Summary'!B15)</f>
        <v>69</v>
      </c>
      <c r="B15" s="651" t="str">
        <f ca="1">('Game Summary'!C15)</f>
        <v>QuarterBoy</v>
      </c>
      <c r="C15" s="652"/>
      <c r="D15" s="653"/>
      <c r="E15" s="140" t="s">
        <v>39</v>
      </c>
      <c r="F15" s="141" t="s">
        <v>39</v>
      </c>
      <c r="G15" s="141"/>
      <c r="H15" s="141" t="s">
        <v>39</v>
      </c>
      <c r="I15" s="141" t="s">
        <v>41</v>
      </c>
      <c r="J15" s="141"/>
      <c r="K15" s="141" t="s">
        <v>41</v>
      </c>
      <c r="L15" s="141" t="s">
        <v>39</v>
      </c>
      <c r="M15" s="141"/>
      <c r="N15" s="141" t="s">
        <v>39</v>
      </c>
      <c r="O15" s="141" t="s">
        <v>39</v>
      </c>
      <c r="P15" s="141"/>
      <c r="Q15" s="141" t="s">
        <v>41</v>
      </c>
      <c r="R15" s="141" t="s">
        <v>39</v>
      </c>
      <c r="S15" s="141" t="s">
        <v>39</v>
      </c>
      <c r="T15" s="141"/>
      <c r="U15" s="141" t="s">
        <v>39</v>
      </c>
      <c r="V15" s="141"/>
      <c r="W15" s="141" t="s">
        <v>39</v>
      </c>
      <c r="X15" s="141" t="s">
        <v>39</v>
      </c>
      <c r="Y15" s="141" t="s">
        <v>39</v>
      </c>
      <c r="Z15" s="141"/>
      <c r="AA15" s="141"/>
      <c r="AB15" s="141"/>
      <c r="AC15" s="143"/>
      <c r="AE15" s="126" t="str">
        <f t="shared" ref="AE15:AP15" si="160">IF(E15="J",E20,"")</f>
        <v/>
      </c>
      <c r="AF15" s="127" t="str">
        <f t="shared" si="160"/>
        <v/>
      </c>
      <c r="AG15" s="127" t="str">
        <f t="shared" si="160"/>
        <v/>
      </c>
      <c r="AH15" s="127" t="str">
        <f t="shared" si="160"/>
        <v/>
      </c>
      <c r="AI15" s="127" t="str">
        <f t="shared" si="160"/>
        <v/>
      </c>
      <c r="AJ15" s="127" t="str">
        <f t="shared" si="160"/>
        <v/>
      </c>
      <c r="AK15" s="127" t="str">
        <f t="shared" si="160"/>
        <v/>
      </c>
      <c r="AL15" s="127" t="str">
        <f t="shared" si="160"/>
        <v/>
      </c>
      <c r="AM15" s="127" t="str">
        <f t="shared" si="160"/>
        <v/>
      </c>
      <c r="AN15" s="127" t="str">
        <f t="shared" si="160"/>
        <v/>
      </c>
      <c r="AO15" s="127" t="str">
        <f t="shared" si="160"/>
        <v/>
      </c>
      <c r="AP15" s="128" t="str">
        <f t="shared" si="160"/>
        <v/>
      </c>
      <c r="AQ15" s="128" t="str">
        <f t="shared" ref="AQ15:BC15" si="161">IF(Q15="J",Q20,"")</f>
        <v/>
      </c>
      <c r="AR15" s="128" t="str">
        <f t="shared" si="161"/>
        <v/>
      </c>
      <c r="AS15" s="128" t="str">
        <f t="shared" si="161"/>
        <v/>
      </c>
      <c r="AT15" s="128" t="str">
        <f t="shared" si="161"/>
        <v/>
      </c>
      <c r="AU15" s="128" t="str">
        <f t="shared" si="161"/>
        <v/>
      </c>
      <c r="AV15" s="128" t="str">
        <f t="shared" si="161"/>
        <v/>
      </c>
      <c r="AW15" s="128" t="str">
        <f t="shared" si="161"/>
        <v/>
      </c>
      <c r="AX15" s="128" t="str">
        <f t="shared" si="161"/>
        <v/>
      </c>
      <c r="AY15" s="128" t="str">
        <f t="shared" si="161"/>
        <v/>
      </c>
      <c r="AZ15" s="128" t="str">
        <f t="shared" si="161"/>
        <v/>
      </c>
      <c r="BA15" s="128" t="str">
        <f t="shared" si="161"/>
        <v/>
      </c>
      <c r="BB15" s="128" t="str">
        <f t="shared" si="161"/>
        <v/>
      </c>
      <c r="BC15" s="129" t="str">
        <f t="shared" si="161"/>
        <v/>
      </c>
      <c r="BD15" s="27">
        <f t="shared" si="1"/>
        <v>0</v>
      </c>
      <c r="BE15" s="126" t="str">
        <f t="shared" ref="BE15:BO15" si="162">IF(E15="LJ",E20,"")</f>
        <v/>
      </c>
      <c r="BF15" s="127" t="str">
        <f t="shared" si="162"/>
        <v/>
      </c>
      <c r="BG15" s="127" t="str">
        <f t="shared" si="162"/>
        <v/>
      </c>
      <c r="BH15" s="127" t="str">
        <f t="shared" si="162"/>
        <v/>
      </c>
      <c r="BI15" s="127" t="str">
        <f t="shared" si="162"/>
        <v/>
      </c>
      <c r="BJ15" s="127" t="str">
        <f t="shared" si="162"/>
        <v/>
      </c>
      <c r="BK15" s="127" t="str">
        <f t="shared" si="162"/>
        <v/>
      </c>
      <c r="BL15" s="127" t="str">
        <f t="shared" si="162"/>
        <v/>
      </c>
      <c r="BM15" s="127" t="str">
        <f t="shared" si="162"/>
        <v/>
      </c>
      <c r="BN15" s="127" t="str">
        <f t="shared" si="162"/>
        <v/>
      </c>
      <c r="BO15" s="127" t="str">
        <f t="shared" si="162"/>
        <v/>
      </c>
      <c r="BP15" s="127" t="str">
        <f t="shared" ref="BP15:CC15" si="163">IF(P15="LJ",P20,"")</f>
        <v/>
      </c>
      <c r="BQ15" s="127" t="str">
        <f t="shared" si="163"/>
        <v/>
      </c>
      <c r="BR15" s="127" t="str">
        <f t="shared" si="163"/>
        <v/>
      </c>
      <c r="BS15" s="127" t="str">
        <f t="shared" si="163"/>
        <v/>
      </c>
      <c r="BT15" s="127" t="str">
        <f t="shared" si="163"/>
        <v/>
      </c>
      <c r="BU15" s="127" t="str">
        <f t="shared" si="163"/>
        <v/>
      </c>
      <c r="BV15" s="127" t="str">
        <f t="shared" si="163"/>
        <v/>
      </c>
      <c r="BW15" s="127" t="str">
        <f t="shared" si="163"/>
        <v/>
      </c>
      <c r="BX15" s="127" t="str">
        <f t="shared" si="163"/>
        <v/>
      </c>
      <c r="BY15" s="127" t="str">
        <f t="shared" si="163"/>
        <v/>
      </c>
      <c r="BZ15" s="127" t="str">
        <f t="shared" si="163"/>
        <v/>
      </c>
      <c r="CA15" s="127" t="str">
        <f t="shared" si="163"/>
        <v/>
      </c>
      <c r="CB15" s="127" t="str">
        <f t="shared" si="163"/>
        <v/>
      </c>
      <c r="CC15" s="130" t="str">
        <f t="shared" si="163"/>
        <v/>
      </c>
      <c r="CD15" s="27">
        <f t="shared" si="4"/>
        <v>0</v>
      </c>
      <c r="CE15" s="126" t="str">
        <f t="shared" ref="CE15:CP15" si="164">IF(E15="B",E20,"")</f>
        <v/>
      </c>
      <c r="CF15" s="127" t="str">
        <f t="shared" si="164"/>
        <v/>
      </c>
      <c r="CG15" s="127" t="str">
        <f t="shared" si="164"/>
        <v/>
      </c>
      <c r="CH15" s="127" t="str">
        <f t="shared" si="164"/>
        <v/>
      </c>
      <c r="CI15" s="127">
        <f t="shared" si="164"/>
        <v>0</v>
      </c>
      <c r="CJ15" s="127" t="str">
        <f t="shared" si="164"/>
        <v/>
      </c>
      <c r="CK15" s="127">
        <f t="shared" si="164"/>
        <v>2</v>
      </c>
      <c r="CL15" s="127" t="str">
        <f t="shared" si="164"/>
        <v/>
      </c>
      <c r="CM15" s="127" t="str">
        <f t="shared" si="164"/>
        <v/>
      </c>
      <c r="CN15" s="127" t="str">
        <f t="shared" si="164"/>
        <v/>
      </c>
      <c r="CO15" s="127" t="str">
        <f t="shared" si="164"/>
        <v/>
      </c>
      <c r="CP15" s="128" t="str">
        <f t="shared" si="164"/>
        <v/>
      </c>
      <c r="CQ15" s="128">
        <f t="shared" ref="CQ15:DB15" si="165">IF(Q15="B",Q20,"")</f>
        <v>0</v>
      </c>
      <c r="CR15" s="128" t="str">
        <f t="shared" si="165"/>
        <v/>
      </c>
      <c r="CS15" s="128" t="str">
        <f t="shared" si="165"/>
        <v/>
      </c>
      <c r="CT15" s="128" t="str">
        <f t="shared" si="165"/>
        <v/>
      </c>
      <c r="CU15" s="128" t="str">
        <f t="shared" si="165"/>
        <v/>
      </c>
      <c r="CV15" s="128" t="str">
        <f t="shared" si="165"/>
        <v/>
      </c>
      <c r="CW15" s="128" t="str">
        <f t="shared" si="165"/>
        <v/>
      </c>
      <c r="CX15" s="128" t="str">
        <f t="shared" si="165"/>
        <v/>
      </c>
      <c r="CY15" s="128" t="str">
        <f t="shared" si="165"/>
        <v/>
      </c>
      <c r="CZ15" s="128" t="str">
        <f t="shared" si="165"/>
        <v/>
      </c>
      <c r="DA15" s="128" t="str">
        <f t="shared" si="165"/>
        <v/>
      </c>
      <c r="DB15" s="128" t="str">
        <f t="shared" si="165"/>
        <v/>
      </c>
      <c r="DC15" s="129" t="str">
        <f>IF(AC15="B",AC20,"")</f>
        <v/>
      </c>
      <c r="DD15" s="27">
        <f t="shared" si="7"/>
        <v>2</v>
      </c>
      <c r="DE15" s="126">
        <f t="shared" ref="DE15:DO15" si="166">IF(E15="P",E20,"")</f>
        <v>3</v>
      </c>
      <c r="DF15" s="127">
        <f t="shared" si="166"/>
        <v>0</v>
      </c>
      <c r="DG15" s="127" t="str">
        <f t="shared" si="166"/>
        <v/>
      </c>
      <c r="DH15" s="127">
        <f t="shared" si="166"/>
        <v>0</v>
      </c>
      <c r="DI15" s="127" t="str">
        <f t="shared" si="166"/>
        <v/>
      </c>
      <c r="DJ15" s="127" t="str">
        <f t="shared" si="166"/>
        <v/>
      </c>
      <c r="DK15" s="127" t="str">
        <f t="shared" si="166"/>
        <v/>
      </c>
      <c r="DL15" s="127">
        <f t="shared" si="166"/>
        <v>0</v>
      </c>
      <c r="DM15" s="127" t="str">
        <f t="shared" si="166"/>
        <v/>
      </c>
      <c r="DN15" s="127">
        <f t="shared" si="166"/>
        <v>0</v>
      </c>
      <c r="DO15" s="127">
        <f t="shared" si="166"/>
        <v>0</v>
      </c>
      <c r="DP15" s="127" t="str">
        <f t="shared" ref="DP15:EB15" si="167">IF(P15="P",P20,"")</f>
        <v/>
      </c>
      <c r="DQ15" s="127" t="str">
        <f t="shared" si="167"/>
        <v/>
      </c>
      <c r="DR15" s="127">
        <f t="shared" si="167"/>
        <v>0</v>
      </c>
      <c r="DS15" s="127">
        <f t="shared" si="167"/>
        <v>0</v>
      </c>
      <c r="DT15" s="127" t="str">
        <f t="shared" si="167"/>
        <v/>
      </c>
      <c r="DU15" s="127">
        <f t="shared" si="167"/>
        <v>0</v>
      </c>
      <c r="DV15" s="127" t="str">
        <f t="shared" si="167"/>
        <v/>
      </c>
      <c r="DW15" s="127">
        <f t="shared" si="167"/>
        <v>0</v>
      </c>
      <c r="DX15" s="127">
        <f t="shared" si="167"/>
        <v>2</v>
      </c>
      <c r="DY15" s="127">
        <f t="shared" si="167"/>
        <v>0</v>
      </c>
      <c r="DZ15" s="127" t="str">
        <f t="shared" si="167"/>
        <v/>
      </c>
      <c r="EA15" s="127" t="str">
        <f t="shared" si="167"/>
        <v/>
      </c>
      <c r="EB15" s="127" t="str">
        <f t="shared" si="167"/>
        <v/>
      </c>
      <c r="EC15" s="129" t="str">
        <f>IF(AC15="P",AC20,"")</f>
        <v/>
      </c>
      <c r="ED15" s="27">
        <f t="shared" si="10"/>
        <v>5</v>
      </c>
      <c r="EF15" s="144">
        <f t="shared" si="11"/>
        <v>0</v>
      </c>
      <c r="EG15" s="128">
        <f t="shared" si="125"/>
        <v>12</v>
      </c>
      <c r="EH15" s="128">
        <f t="shared" si="13"/>
        <v>3</v>
      </c>
      <c r="EI15" s="145">
        <f t="shared" si="14"/>
        <v>15</v>
      </c>
      <c r="EJ15" s="146">
        <f>(SUM(EF15:EH15)/COUNT(E19:AC19))</f>
        <v>0.6</v>
      </c>
      <c r="EK15" s="144">
        <f t="shared" si="15"/>
        <v>0</v>
      </c>
      <c r="EL15" s="147" t="e">
        <f t="shared" si="16"/>
        <v>#DIV/0!</v>
      </c>
      <c r="EM15" s="148">
        <f t="shared" si="17"/>
        <v>0</v>
      </c>
      <c r="EN15" s="149" t="e">
        <f t="shared" si="18"/>
        <v>#DIV/0!</v>
      </c>
      <c r="EO15" s="27">
        <f t="shared" si="19"/>
        <v>0</v>
      </c>
      <c r="EP15" s="27">
        <f t="shared" si="20"/>
        <v>7</v>
      </c>
      <c r="EQ15" s="27">
        <f t="shared" si="21"/>
        <v>44</v>
      </c>
      <c r="ER15" s="27">
        <f>SUM((EP15/EI15)-(D2))</f>
        <v>-0.10476190476190472</v>
      </c>
      <c r="ES15" s="27">
        <f>SUM((EQ15/EI15)-(D22))</f>
        <v>-0.73333333333333339</v>
      </c>
      <c r="ET15" s="150">
        <f t="shared" si="22"/>
        <v>0.62857142857142867</v>
      </c>
      <c r="EV15" s="126" t="str">
        <f t="shared" ref="EV15:FT15" si="168">IF(E15="J",SUM((E20)-(E40)),"")</f>
        <v/>
      </c>
      <c r="EW15" s="127" t="str">
        <f t="shared" si="168"/>
        <v/>
      </c>
      <c r="EX15" s="127" t="str">
        <f t="shared" si="168"/>
        <v/>
      </c>
      <c r="EY15" s="127" t="str">
        <f t="shared" si="168"/>
        <v/>
      </c>
      <c r="EZ15" s="127" t="str">
        <f t="shared" si="168"/>
        <v/>
      </c>
      <c r="FA15" s="127" t="str">
        <f t="shared" si="168"/>
        <v/>
      </c>
      <c r="FB15" s="127" t="str">
        <f t="shared" si="168"/>
        <v/>
      </c>
      <c r="FC15" s="127" t="str">
        <f t="shared" si="168"/>
        <v/>
      </c>
      <c r="FD15" s="127" t="str">
        <f t="shared" si="168"/>
        <v/>
      </c>
      <c r="FE15" s="127" t="str">
        <f t="shared" si="168"/>
        <v/>
      </c>
      <c r="FF15" s="127" t="str">
        <f t="shared" si="168"/>
        <v/>
      </c>
      <c r="FG15" s="127" t="str">
        <f t="shared" si="168"/>
        <v/>
      </c>
      <c r="FH15" s="127" t="str">
        <f t="shared" si="168"/>
        <v/>
      </c>
      <c r="FI15" s="127" t="str">
        <f t="shared" si="168"/>
        <v/>
      </c>
      <c r="FJ15" s="127" t="str">
        <f t="shared" si="168"/>
        <v/>
      </c>
      <c r="FK15" s="127" t="str">
        <f t="shared" si="168"/>
        <v/>
      </c>
      <c r="FL15" s="127" t="str">
        <f t="shared" si="168"/>
        <v/>
      </c>
      <c r="FM15" s="127" t="str">
        <f t="shared" si="168"/>
        <v/>
      </c>
      <c r="FN15" s="127" t="str">
        <f t="shared" si="168"/>
        <v/>
      </c>
      <c r="FO15" s="127" t="str">
        <f t="shared" si="168"/>
        <v/>
      </c>
      <c r="FP15" s="127" t="str">
        <f t="shared" si="168"/>
        <v/>
      </c>
      <c r="FQ15" s="127" t="str">
        <f t="shared" si="168"/>
        <v/>
      </c>
      <c r="FR15" s="127" t="str">
        <f t="shared" si="168"/>
        <v/>
      </c>
      <c r="FS15" s="127" t="str">
        <f t="shared" si="168"/>
        <v/>
      </c>
      <c r="FT15" s="130" t="str">
        <f t="shared" si="168"/>
        <v/>
      </c>
      <c r="FU15" s="27">
        <f t="shared" si="24"/>
        <v>0</v>
      </c>
      <c r="FV15" s="126" t="str">
        <f t="shared" ref="FV15:GT15" si="169">IF(E15="LJ",SUM((E20)-(E40)),"")</f>
        <v/>
      </c>
      <c r="FW15" s="127" t="str">
        <f t="shared" si="169"/>
        <v/>
      </c>
      <c r="FX15" s="127" t="str">
        <f t="shared" si="169"/>
        <v/>
      </c>
      <c r="FY15" s="127" t="str">
        <f t="shared" si="169"/>
        <v/>
      </c>
      <c r="FZ15" s="127" t="str">
        <f t="shared" si="169"/>
        <v/>
      </c>
      <c r="GA15" s="127" t="str">
        <f t="shared" si="169"/>
        <v/>
      </c>
      <c r="GB15" s="127" t="str">
        <f t="shared" si="169"/>
        <v/>
      </c>
      <c r="GC15" s="127" t="str">
        <f t="shared" si="169"/>
        <v/>
      </c>
      <c r="GD15" s="127" t="str">
        <f t="shared" si="169"/>
        <v/>
      </c>
      <c r="GE15" s="127" t="str">
        <f t="shared" si="169"/>
        <v/>
      </c>
      <c r="GF15" s="127" t="str">
        <f t="shared" si="169"/>
        <v/>
      </c>
      <c r="GG15" s="127" t="str">
        <f t="shared" si="169"/>
        <v/>
      </c>
      <c r="GH15" s="127" t="str">
        <f t="shared" si="169"/>
        <v/>
      </c>
      <c r="GI15" s="127" t="str">
        <f t="shared" si="169"/>
        <v/>
      </c>
      <c r="GJ15" s="127" t="str">
        <f t="shared" si="169"/>
        <v/>
      </c>
      <c r="GK15" s="127" t="str">
        <f t="shared" si="169"/>
        <v/>
      </c>
      <c r="GL15" s="127" t="str">
        <f t="shared" si="169"/>
        <v/>
      </c>
      <c r="GM15" s="127" t="str">
        <f t="shared" si="169"/>
        <v/>
      </c>
      <c r="GN15" s="127" t="str">
        <f t="shared" si="169"/>
        <v/>
      </c>
      <c r="GO15" s="127" t="str">
        <f t="shared" si="169"/>
        <v/>
      </c>
      <c r="GP15" s="127" t="str">
        <f t="shared" si="169"/>
        <v/>
      </c>
      <c r="GQ15" s="127" t="str">
        <f t="shared" si="169"/>
        <v/>
      </c>
      <c r="GR15" s="127" t="str">
        <f t="shared" si="169"/>
        <v/>
      </c>
      <c r="GS15" s="127" t="str">
        <f t="shared" si="169"/>
        <v/>
      </c>
      <c r="GT15" s="130" t="str">
        <f t="shared" si="169"/>
        <v/>
      </c>
      <c r="GU15" s="27">
        <f t="shared" si="26"/>
        <v>0</v>
      </c>
      <c r="GV15" s="126" t="str">
        <f t="shared" ref="GV15:HG15" si="170">IF(E15="B",E40,"")</f>
        <v/>
      </c>
      <c r="GW15" s="127" t="str">
        <f t="shared" si="170"/>
        <v/>
      </c>
      <c r="GX15" s="127" t="str">
        <f t="shared" si="170"/>
        <v/>
      </c>
      <c r="GY15" s="127" t="str">
        <f t="shared" si="170"/>
        <v/>
      </c>
      <c r="GZ15" s="127">
        <f t="shared" si="170"/>
        <v>4</v>
      </c>
      <c r="HA15" s="127" t="str">
        <f t="shared" si="170"/>
        <v/>
      </c>
      <c r="HB15" s="127">
        <f t="shared" si="170"/>
        <v>4</v>
      </c>
      <c r="HC15" s="127" t="str">
        <f t="shared" si="170"/>
        <v/>
      </c>
      <c r="HD15" s="127" t="str">
        <f t="shared" si="170"/>
        <v/>
      </c>
      <c r="HE15" s="127" t="str">
        <f t="shared" si="170"/>
        <v/>
      </c>
      <c r="HF15" s="127" t="str">
        <f t="shared" si="170"/>
        <v/>
      </c>
      <c r="HG15" s="128" t="str">
        <f t="shared" si="170"/>
        <v/>
      </c>
      <c r="HH15" s="128">
        <f t="shared" ref="HH15:HT15" si="171">IF(Q15="B",Q40,"")</f>
        <v>2</v>
      </c>
      <c r="HI15" s="128" t="str">
        <f t="shared" si="171"/>
        <v/>
      </c>
      <c r="HJ15" s="128" t="str">
        <f t="shared" si="171"/>
        <v/>
      </c>
      <c r="HK15" s="128" t="str">
        <f t="shared" si="171"/>
        <v/>
      </c>
      <c r="HL15" s="128" t="str">
        <f t="shared" si="171"/>
        <v/>
      </c>
      <c r="HM15" s="128" t="str">
        <f t="shared" si="171"/>
        <v/>
      </c>
      <c r="HN15" s="128" t="str">
        <f t="shared" si="171"/>
        <v/>
      </c>
      <c r="HO15" s="128" t="str">
        <f t="shared" si="171"/>
        <v/>
      </c>
      <c r="HP15" s="128" t="str">
        <f t="shared" si="171"/>
        <v/>
      </c>
      <c r="HQ15" s="128" t="str">
        <f t="shared" si="171"/>
        <v/>
      </c>
      <c r="HR15" s="128" t="str">
        <f t="shared" si="171"/>
        <v/>
      </c>
      <c r="HS15" s="128" t="str">
        <f t="shared" si="171"/>
        <v/>
      </c>
      <c r="HT15" s="129" t="str">
        <f t="shared" si="171"/>
        <v/>
      </c>
      <c r="HU15" s="27">
        <f t="shared" si="29"/>
        <v>10</v>
      </c>
      <c r="HV15" s="126">
        <f t="shared" ref="HV15:IG15" si="172">IF(E15="P",E40,"")</f>
        <v>0</v>
      </c>
      <c r="HW15" s="127">
        <f t="shared" si="172"/>
        <v>2</v>
      </c>
      <c r="HX15" s="127" t="str">
        <f t="shared" si="172"/>
        <v/>
      </c>
      <c r="HY15" s="127">
        <f t="shared" si="172"/>
        <v>8</v>
      </c>
      <c r="HZ15" s="127" t="str">
        <f t="shared" si="172"/>
        <v/>
      </c>
      <c r="IA15" s="127" t="str">
        <f t="shared" si="172"/>
        <v/>
      </c>
      <c r="IB15" s="127" t="str">
        <f t="shared" si="172"/>
        <v/>
      </c>
      <c r="IC15" s="127">
        <f t="shared" si="172"/>
        <v>0</v>
      </c>
      <c r="ID15" s="127" t="str">
        <f t="shared" si="172"/>
        <v/>
      </c>
      <c r="IE15" s="127">
        <f t="shared" si="172"/>
        <v>0</v>
      </c>
      <c r="IF15" s="127">
        <f t="shared" si="172"/>
        <v>0</v>
      </c>
      <c r="IG15" s="128" t="str">
        <f t="shared" si="172"/>
        <v/>
      </c>
      <c r="IH15" s="128" t="str">
        <f t="shared" ref="IH15:IT15" si="173">IF(Q15="P",Q40,"")</f>
        <v/>
      </c>
      <c r="II15" s="128">
        <f t="shared" si="173"/>
        <v>9</v>
      </c>
      <c r="IJ15" s="128">
        <f t="shared" si="173"/>
        <v>3</v>
      </c>
      <c r="IK15" s="128" t="str">
        <f t="shared" si="173"/>
        <v/>
      </c>
      <c r="IL15" s="128">
        <f t="shared" si="173"/>
        <v>0</v>
      </c>
      <c r="IM15" s="128" t="str">
        <f t="shared" si="173"/>
        <v/>
      </c>
      <c r="IN15" s="128">
        <f t="shared" si="173"/>
        <v>5</v>
      </c>
      <c r="IO15" s="128">
        <f t="shared" si="173"/>
        <v>4</v>
      </c>
      <c r="IP15" s="128">
        <f t="shared" si="173"/>
        <v>3</v>
      </c>
      <c r="IQ15" s="128" t="str">
        <f t="shared" si="173"/>
        <v/>
      </c>
      <c r="IR15" s="128" t="str">
        <f t="shared" si="173"/>
        <v/>
      </c>
      <c r="IS15" s="128" t="str">
        <f t="shared" si="173"/>
        <v/>
      </c>
      <c r="IT15" s="129" t="str">
        <f t="shared" si="173"/>
        <v/>
      </c>
      <c r="IU15" s="27">
        <f t="shared" si="32"/>
        <v>34</v>
      </c>
    </row>
    <row r="16" spans="1:255" s="125" customFormat="1" ht="20" customHeight="1">
      <c r="A16" s="242">
        <f ca="1">('Game Summary'!B16)</f>
        <v>77</v>
      </c>
      <c r="B16" s="651" t="str">
        <f ca="1">('Game Summary'!C16)</f>
        <v>Lucy Morals</v>
      </c>
      <c r="C16" s="652"/>
      <c r="D16" s="653"/>
      <c r="E16" s="140"/>
      <c r="F16" s="141" t="s">
        <v>41</v>
      </c>
      <c r="G16" s="141"/>
      <c r="H16" s="141" t="s">
        <v>41</v>
      </c>
      <c r="I16" s="141"/>
      <c r="J16" s="141" t="s">
        <v>41</v>
      </c>
      <c r="K16" s="141"/>
      <c r="L16" s="141" t="s">
        <v>41</v>
      </c>
      <c r="M16" s="141"/>
      <c r="N16" s="141" t="s">
        <v>41</v>
      </c>
      <c r="O16" s="141"/>
      <c r="P16" s="141" t="s">
        <v>41</v>
      </c>
      <c r="Q16" s="141" t="s">
        <v>41</v>
      </c>
      <c r="R16" s="141" t="s">
        <v>41</v>
      </c>
      <c r="S16" s="141"/>
      <c r="T16" s="141" t="s">
        <v>41</v>
      </c>
      <c r="U16" s="141"/>
      <c r="V16" s="141"/>
      <c r="W16" s="141"/>
      <c r="X16" s="141" t="s">
        <v>41</v>
      </c>
      <c r="Y16" s="141" t="s">
        <v>41</v>
      </c>
      <c r="Z16" s="141"/>
      <c r="AA16" s="141"/>
      <c r="AB16" s="141"/>
      <c r="AC16" s="143"/>
      <c r="AE16" s="126" t="str">
        <f t="shared" ref="AE16:AP16" si="174">IF(E16="J",E20,"")</f>
        <v/>
      </c>
      <c r="AF16" s="127" t="str">
        <f t="shared" si="174"/>
        <v/>
      </c>
      <c r="AG16" s="127" t="str">
        <f t="shared" si="174"/>
        <v/>
      </c>
      <c r="AH16" s="127" t="str">
        <f t="shared" si="174"/>
        <v/>
      </c>
      <c r="AI16" s="127" t="str">
        <f t="shared" si="174"/>
        <v/>
      </c>
      <c r="AJ16" s="127" t="str">
        <f t="shared" si="174"/>
        <v/>
      </c>
      <c r="AK16" s="127" t="str">
        <f t="shared" si="174"/>
        <v/>
      </c>
      <c r="AL16" s="127" t="str">
        <f t="shared" si="174"/>
        <v/>
      </c>
      <c r="AM16" s="127" t="str">
        <f t="shared" si="174"/>
        <v/>
      </c>
      <c r="AN16" s="127" t="str">
        <f t="shared" si="174"/>
        <v/>
      </c>
      <c r="AO16" s="127" t="str">
        <f t="shared" si="174"/>
        <v/>
      </c>
      <c r="AP16" s="128" t="str">
        <f t="shared" si="174"/>
        <v/>
      </c>
      <c r="AQ16" s="128" t="str">
        <f t="shared" ref="AQ16:BC16" si="175">IF(Q16="J",Q20,"")</f>
        <v/>
      </c>
      <c r="AR16" s="128" t="str">
        <f t="shared" si="175"/>
        <v/>
      </c>
      <c r="AS16" s="128" t="str">
        <f t="shared" si="175"/>
        <v/>
      </c>
      <c r="AT16" s="128" t="str">
        <f t="shared" si="175"/>
        <v/>
      </c>
      <c r="AU16" s="128" t="str">
        <f t="shared" si="175"/>
        <v/>
      </c>
      <c r="AV16" s="128" t="str">
        <f t="shared" si="175"/>
        <v/>
      </c>
      <c r="AW16" s="128" t="str">
        <f t="shared" si="175"/>
        <v/>
      </c>
      <c r="AX16" s="128" t="str">
        <f t="shared" si="175"/>
        <v/>
      </c>
      <c r="AY16" s="128" t="str">
        <f t="shared" si="175"/>
        <v/>
      </c>
      <c r="AZ16" s="128" t="str">
        <f t="shared" si="175"/>
        <v/>
      </c>
      <c r="BA16" s="128" t="str">
        <f t="shared" si="175"/>
        <v/>
      </c>
      <c r="BB16" s="128" t="str">
        <f t="shared" si="175"/>
        <v/>
      </c>
      <c r="BC16" s="129" t="str">
        <f t="shared" si="175"/>
        <v/>
      </c>
      <c r="BD16" s="27">
        <f t="shared" si="1"/>
        <v>0</v>
      </c>
      <c r="BE16" s="126" t="str">
        <f>IF(E16="LJ",E20,"")</f>
        <v/>
      </c>
      <c r="BF16" s="127" t="str">
        <f>IF(F16="LJ",F20,"")</f>
        <v/>
      </c>
      <c r="BG16" s="127" t="str">
        <f>IF(G16="LJ",G20,"")</f>
        <v/>
      </c>
      <c r="BH16" s="127" t="str">
        <f>IF(H16="LJ",H20,"")</f>
        <v/>
      </c>
      <c r="BI16" s="127" t="str">
        <f t="shared" ref="BI16:BO16" si="176">IF(I16="LJ",I20,"")</f>
        <v/>
      </c>
      <c r="BJ16" s="127" t="str">
        <f t="shared" si="176"/>
        <v/>
      </c>
      <c r="BK16" s="127" t="str">
        <f t="shared" si="176"/>
        <v/>
      </c>
      <c r="BL16" s="127" t="str">
        <f t="shared" si="176"/>
        <v/>
      </c>
      <c r="BM16" s="127" t="str">
        <f t="shared" si="176"/>
        <v/>
      </c>
      <c r="BN16" s="127" t="str">
        <f t="shared" si="176"/>
        <v/>
      </c>
      <c r="BO16" s="127" t="str">
        <f t="shared" si="176"/>
        <v/>
      </c>
      <c r="BP16" s="127" t="str">
        <f t="shared" ref="BP16:CC16" si="177">IF(P16="LJ",P20,"")</f>
        <v/>
      </c>
      <c r="BQ16" s="127" t="str">
        <f t="shared" si="177"/>
        <v/>
      </c>
      <c r="BR16" s="127" t="str">
        <f t="shared" si="177"/>
        <v/>
      </c>
      <c r="BS16" s="127" t="str">
        <f t="shared" si="177"/>
        <v/>
      </c>
      <c r="BT16" s="127" t="str">
        <f t="shared" si="177"/>
        <v/>
      </c>
      <c r="BU16" s="127" t="str">
        <f t="shared" si="177"/>
        <v/>
      </c>
      <c r="BV16" s="127" t="str">
        <f t="shared" si="177"/>
        <v/>
      </c>
      <c r="BW16" s="127" t="str">
        <f t="shared" si="177"/>
        <v/>
      </c>
      <c r="BX16" s="127" t="str">
        <f t="shared" si="177"/>
        <v/>
      </c>
      <c r="BY16" s="127" t="str">
        <f t="shared" si="177"/>
        <v/>
      </c>
      <c r="BZ16" s="127" t="str">
        <f t="shared" si="177"/>
        <v/>
      </c>
      <c r="CA16" s="127" t="str">
        <f t="shared" si="177"/>
        <v/>
      </c>
      <c r="CB16" s="127" t="str">
        <f t="shared" si="177"/>
        <v/>
      </c>
      <c r="CC16" s="130" t="str">
        <f t="shared" si="177"/>
        <v/>
      </c>
      <c r="CD16" s="27">
        <f t="shared" si="4"/>
        <v>0</v>
      </c>
      <c r="CE16" s="126" t="str">
        <f t="shared" ref="CE16:CP16" si="178">IF(E16="B",E20,"")</f>
        <v/>
      </c>
      <c r="CF16" s="127">
        <f t="shared" si="178"/>
        <v>0</v>
      </c>
      <c r="CG16" s="127" t="str">
        <f t="shared" si="178"/>
        <v/>
      </c>
      <c r="CH16" s="127">
        <f t="shared" si="178"/>
        <v>0</v>
      </c>
      <c r="CI16" s="127" t="str">
        <f t="shared" si="178"/>
        <v/>
      </c>
      <c r="CJ16" s="127">
        <f t="shared" si="178"/>
        <v>2</v>
      </c>
      <c r="CK16" s="127" t="str">
        <f t="shared" si="178"/>
        <v/>
      </c>
      <c r="CL16" s="127">
        <f t="shared" si="178"/>
        <v>0</v>
      </c>
      <c r="CM16" s="127" t="str">
        <f t="shared" si="178"/>
        <v/>
      </c>
      <c r="CN16" s="127">
        <f t="shared" si="178"/>
        <v>0</v>
      </c>
      <c r="CO16" s="127" t="str">
        <f t="shared" si="178"/>
        <v/>
      </c>
      <c r="CP16" s="128">
        <f t="shared" si="178"/>
        <v>0</v>
      </c>
      <c r="CQ16" s="128">
        <f t="shared" ref="CQ16:DB16" si="179">IF(Q16="B",Q20,"")</f>
        <v>0</v>
      </c>
      <c r="CR16" s="128">
        <f t="shared" si="179"/>
        <v>0</v>
      </c>
      <c r="CS16" s="128" t="str">
        <f t="shared" si="179"/>
        <v/>
      </c>
      <c r="CT16" s="128">
        <f t="shared" si="179"/>
        <v>3</v>
      </c>
      <c r="CU16" s="128" t="str">
        <f t="shared" si="179"/>
        <v/>
      </c>
      <c r="CV16" s="128" t="str">
        <f t="shared" si="179"/>
        <v/>
      </c>
      <c r="CW16" s="128" t="str">
        <f t="shared" si="179"/>
        <v/>
      </c>
      <c r="CX16" s="128">
        <f t="shared" si="179"/>
        <v>2</v>
      </c>
      <c r="CY16" s="128">
        <f t="shared" si="179"/>
        <v>0</v>
      </c>
      <c r="CZ16" s="128" t="str">
        <f t="shared" si="179"/>
        <v/>
      </c>
      <c r="DA16" s="128" t="str">
        <f t="shared" si="179"/>
        <v/>
      </c>
      <c r="DB16" s="128" t="str">
        <f t="shared" si="179"/>
        <v/>
      </c>
      <c r="DC16" s="129" t="str">
        <f>IF(AC16="B",AC20,"")</f>
        <v/>
      </c>
      <c r="DD16" s="27">
        <f t="shared" si="7"/>
        <v>7</v>
      </c>
      <c r="DE16" s="126" t="str">
        <f t="shared" ref="DE16:DO16" si="180">IF(E16="P",E20,"")</f>
        <v/>
      </c>
      <c r="DF16" s="127" t="str">
        <f t="shared" si="180"/>
        <v/>
      </c>
      <c r="DG16" s="127" t="str">
        <f t="shared" si="180"/>
        <v/>
      </c>
      <c r="DH16" s="127" t="str">
        <f t="shared" si="180"/>
        <v/>
      </c>
      <c r="DI16" s="127" t="str">
        <f t="shared" si="180"/>
        <v/>
      </c>
      <c r="DJ16" s="127" t="str">
        <f t="shared" si="180"/>
        <v/>
      </c>
      <c r="DK16" s="127" t="str">
        <f t="shared" si="180"/>
        <v/>
      </c>
      <c r="DL16" s="127" t="str">
        <f t="shared" si="180"/>
        <v/>
      </c>
      <c r="DM16" s="127" t="str">
        <f t="shared" si="180"/>
        <v/>
      </c>
      <c r="DN16" s="127" t="str">
        <f t="shared" si="180"/>
        <v/>
      </c>
      <c r="DO16" s="127" t="str">
        <f t="shared" si="180"/>
        <v/>
      </c>
      <c r="DP16" s="127" t="str">
        <f t="shared" ref="DP16:EB16" si="181">IF(P16="P",P20,"")</f>
        <v/>
      </c>
      <c r="DQ16" s="127" t="str">
        <f t="shared" si="181"/>
        <v/>
      </c>
      <c r="DR16" s="127" t="str">
        <f t="shared" si="181"/>
        <v/>
      </c>
      <c r="DS16" s="127" t="str">
        <f t="shared" si="181"/>
        <v/>
      </c>
      <c r="DT16" s="127" t="str">
        <f t="shared" si="181"/>
        <v/>
      </c>
      <c r="DU16" s="127" t="str">
        <f t="shared" si="181"/>
        <v/>
      </c>
      <c r="DV16" s="127" t="str">
        <f t="shared" si="181"/>
        <v/>
      </c>
      <c r="DW16" s="127" t="str">
        <f t="shared" si="181"/>
        <v/>
      </c>
      <c r="DX16" s="127" t="str">
        <f t="shared" si="181"/>
        <v/>
      </c>
      <c r="DY16" s="127" t="str">
        <f t="shared" si="181"/>
        <v/>
      </c>
      <c r="DZ16" s="127" t="str">
        <f t="shared" si="181"/>
        <v/>
      </c>
      <c r="EA16" s="127" t="str">
        <f t="shared" si="181"/>
        <v/>
      </c>
      <c r="EB16" s="127" t="str">
        <f t="shared" si="181"/>
        <v/>
      </c>
      <c r="EC16" s="129" t="str">
        <f>IF(AC16="P",AC20,"")</f>
        <v/>
      </c>
      <c r="ED16" s="27">
        <f t="shared" si="10"/>
        <v>0</v>
      </c>
      <c r="EF16" s="144">
        <f t="shared" si="11"/>
        <v>0</v>
      </c>
      <c r="EG16" s="128">
        <f t="shared" si="125"/>
        <v>0</v>
      </c>
      <c r="EH16" s="128">
        <f t="shared" si="13"/>
        <v>11</v>
      </c>
      <c r="EI16" s="145">
        <f t="shared" si="14"/>
        <v>11</v>
      </c>
      <c r="EJ16" s="146">
        <f>(SUM(EF16:EH16)/COUNT(E19:AC19))</f>
        <v>0.44</v>
      </c>
      <c r="EK16" s="144">
        <f t="shared" si="15"/>
        <v>0</v>
      </c>
      <c r="EL16" s="147" t="e">
        <f t="shared" si="16"/>
        <v>#DIV/0!</v>
      </c>
      <c r="EM16" s="148">
        <f t="shared" si="17"/>
        <v>0</v>
      </c>
      <c r="EN16" s="149" t="e">
        <f t="shared" si="18"/>
        <v>#DIV/0!</v>
      </c>
      <c r="EO16" s="27">
        <f t="shared" si="19"/>
        <v>0</v>
      </c>
      <c r="EP16" s="27">
        <f t="shared" si="20"/>
        <v>7</v>
      </c>
      <c r="EQ16" s="27">
        <f t="shared" si="21"/>
        <v>40</v>
      </c>
      <c r="ER16" s="27">
        <f>SUM((EP16/EI16)-(D2))</f>
        <v>6.4935064935064957E-2</v>
      </c>
      <c r="ES16" s="27">
        <f>SUM((EQ16/EI16)-(D22))</f>
        <v>-3.0303030303030276E-2</v>
      </c>
      <c r="ET16" s="150">
        <f t="shared" si="22"/>
        <v>9.5238095238095233E-2</v>
      </c>
      <c r="EV16" s="126" t="str">
        <f t="shared" ref="EV16:FT16" si="182">IF(E16="J",SUM((E20)-(E40)),"")</f>
        <v/>
      </c>
      <c r="EW16" s="127" t="str">
        <f t="shared" si="182"/>
        <v/>
      </c>
      <c r="EX16" s="127" t="str">
        <f t="shared" si="182"/>
        <v/>
      </c>
      <c r="EY16" s="127" t="str">
        <f t="shared" si="182"/>
        <v/>
      </c>
      <c r="EZ16" s="127" t="str">
        <f t="shared" si="182"/>
        <v/>
      </c>
      <c r="FA16" s="127" t="str">
        <f t="shared" si="182"/>
        <v/>
      </c>
      <c r="FB16" s="127" t="str">
        <f t="shared" si="182"/>
        <v/>
      </c>
      <c r="FC16" s="127" t="str">
        <f t="shared" si="182"/>
        <v/>
      </c>
      <c r="FD16" s="127" t="str">
        <f t="shared" si="182"/>
        <v/>
      </c>
      <c r="FE16" s="127" t="str">
        <f t="shared" si="182"/>
        <v/>
      </c>
      <c r="FF16" s="127" t="str">
        <f t="shared" si="182"/>
        <v/>
      </c>
      <c r="FG16" s="127" t="str">
        <f t="shared" si="182"/>
        <v/>
      </c>
      <c r="FH16" s="127" t="str">
        <f t="shared" si="182"/>
        <v/>
      </c>
      <c r="FI16" s="127" t="str">
        <f t="shared" si="182"/>
        <v/>
      </c>
      <c r="FJ16" s="127" t="str">
        <f t="shared" si="182"/>
        <v/>
      </c>
      <c r="FK16" s="127" t="str">
        <f t="shared" si="182"/>
        <v/>
      </c>
      <c r="FL16" s="127" t="str">
        <f t="shared" si="182"/>
        <v/>
      </c>
      <c r="FM16" s="127" t="str">
        <f t="shared" si="182"/>
        <v/>
      </c>
      <c r="FN16" s="127" t="str">
        <f t="shared" si="182"/>
        <v/>
      </c>
      <c r="FO16" s="127" t="str">
        <f t="shared" si="182"/>
        <v/>
      </c>
      <c r="FP16" s="127" t="str">
        <f t="shared" si="182"/>
        <v/>
      </c>
      <c r="FQ16" s="127" t="str">
        <f t="shared" si="182"/>
        <v/>
      </c>
      <c r="FR16" s="127" t="str">
        <f t="shared" si="182"/>
        <v/>
      </c>
      <c r="FS16" s="127" t="str">
        <f t="shared" si="182"/>
        <v/>
      </c>
      <c r="FT16" s="130" t="str">
        <f t="shared" si="182"/>
        <v/>
      </c>
      <c r="FU16" s="27">
        <f t="shared" si="24"/>
        <v>0</v>
      </c>
      <c r="FV16" s="126" t="str">
        <f t="shared" ref="FV16:GT16" si="183">IF(E16="LJ",SUM((E20)-(E40)),"")</f>
        <v/>
      </c>
      <c r="FW16" s="127" t="str">
        <f t="shared" si="183"/>
        <v/>
      </c>
      <c r="FX16" s="127" t="str">
        <f t="shared" si="183"/>
        <v/>
      </c>
      <c r="FY16" s="127" t="str">
        <f t="shared" si="183"/>
        <v/>
      </c>
      <c r="FZ16" s="127" t="str">
        <f t="shared" si="183"/>
        <v/>
      </c>
      <c r="GA16" s="127" t="str">
        <f t="shared" si="183"/>
        <v/>
      </c>
      <c r="GB16" s="127" t="str">
        <f t="shared" si="183"/>
        <v/>
      </c>
      <c r="GC16" s="127" t="str">
        <f t="shared" si="183"/>
        <v/>
      </c>
      <c r="GD16" s="127" t="str">
        <f t="shared" si="183"/>
        <v/>
      </c>
      <c r="GE16" s="127" t="str">
        <f t="shared" si="183"/>
        <v/>
      </c>
      <c r="GF16" s="127" t="str">
        <f t="shared" si="183"/>
        <v/>
      </c>
      <c r="GG16" s="127" t="str">
        <f t="shared" si="183"/>
        <v/>
      </c>
      <c r="GH16" s="127" t="str">
        <f t="shared" si="183"/>
        <v/>
      </c>
      <c r="GI16" s="127" t="str">
        <f t="shared" si="183"/>
        <v/>
      </c>
      <c r="GJ16" s="127" t="str">
        <f t="shared" si="183"/>
        <v/>
      </c>
      <c r="GK16" s="127" t="str">
        <f t="shared" si="183"/>
        <v/>
      </c>
      <c r="GL16" s="127" t="str">
        <f t="shared" si="183"/>
        <v/>
      </c>
      <c r="GM16" s="127" t="str">
        <f t="shared" si="183"/>
        <v/>
      </c>
      <c r="GN16" s="127" t="str">
        <f t="shared" si="183"/>
        <v/>
      </c>
      <c r="GO16" s="127" t="str">
        <f t="shared" si="183"/>
        <v/>
      </c>
      <c r="GP16" s="127" t="str">
        <f t="shared" si="183"/>
        <v/>
      </c>
      <c r="GQ16" s="127" t="str">
        <f t="shared" si="183"/>
        <v/>
      </c>
      <c r="GR16" s="127" t="str">
        <f t="shared" si="183"/>
        <v/>
      </c>
      <c r="GS16" s="127" t="str">
        <f t="shared" si="183"/>
        <v/>
      </c>
      <c r="GT16" s="130" t="str">
        <f t="shared" si="183"/>
        <v/>
      </c>
      <c r="GU16" s="27">
        <f t="shared" si="26"/>
        <v>0</v>
      </c>
      <c r="GV16" s="126" t="str">
        <f t="shared" ref="GV16:HG16" si="184">IF(E16="B",E40,"")</f>
        <v/>
      </c>
      <c r="GW16" s="127">
        <f t="shared" si="184"/>
        <v>2</v>
      </c>
      <c r="GX16" s="127" t="str">
        <f t="shared" si="184"/>
        <v/>
      </c>
      <c r="GY16" s="127">
        <f t="shared" si="184"/>
        <v>8</v>
      </c>
      <c r="GZ16" s="127" t="str">
        <f t="shared" si="184"/>
        <v/>
      </c>
      <c r="HA16" s="127">
        <f t="shared" si="184"/>
        <v>0</v>
      </c>
      <c r="HB16" s="127" t="str">
        <f t="shared" si="184"/>
        <v/>
      </c>
      <c r="HC16" s="127">
        <f t="shared" si="184"/>
        <v>0</v>
      </c>
      <c r="HD16" s="127" t="str">
        <f t="shared" si="184"/>
        <v/>
      </c>
      <c r="HE16" s="127">
        <f t="shared" si="184"/>
        <v>0</v>
      </c>
      <c r="HF16" s="127" t="str">
        <f t="shared" si="184"/>
        <v/>
      </c>
      <c r="HG16" s="128">
        <f t="shared" si="184"/>
        <v>10</v>
      </c>
      <c r="HH16" s="128">
        <f t="shared" ref="HH16:HT16" si="185">IF(Q16="B",Q40,"")</f>
        <v>2</v>
      </c>
      <c r="HI16" s="128">
        <f t="shared" si="185"/>
        <v>9</v>
      </c>
      <c r="HJ16" s="128" t="str">
        <f t="shared" si="185"/>
        <v/>
      </c>
      <c r="HK16" s="128">
        <f t="shared" si="185"/>
        <v>2</v>
      </c>
      <c r="HL16" s="128" t="str">
        <f t="shared" si="185"/>
        <v/>
      </c>
      <c r="HM16" s="128" t="str">
        <f t="shared" si="185"/>
        <v/>
      </c>
      <c r="HN16" s="128" t="str">
        <f t="shared" si="185"/>
        <v/>
      </c>
      <c r="HO16" s="128">
        <f t="shared" si="185"/>
        <v>4</v>
      </c>
      <c r="HP16" s="128">
        <f t="shared" si="185"/>
        <v>3</v>
      </c>
      <c r="HQ16" s="128" t="str">
        <f t="shared" si="185"/>
        <v/>
      </c>
      <c r="HR16" s="128" t="str">
        <f t="shared" si="185"/>
        <v/>
      </c>
      <c r="HS16" s="128" t="str">
        <f t="shared" si="185"/>
        <v/>
      </c>
      <c r="HT16" s="129" t="str">
        <f t="shared" si="185"/>
        <v/>
      </c>
      <c r="HU16" s="27">
        <f t="shared" si="29"/>
        <v>40</v>
      </c>
      <c r="HV16" s="126" t="str">
        <f t="shared" ref="HV16:IG16" si="186">IF(E16="P",E40,"")</f>
        <v/>
      </c>
      <c r="HW16" s="127" t="str">
        <f t="shared" si="186"/>
        <v/>
      </c>
      <c r="HX16" s="127" t="str">
        <f t="shared" si="186"/>
        <v/>
      </c>
      <c r="HY16" s="127" t="str">
        <f t="shared" si="186"/>
        <v/>
      </c>
      <c r="HZ16" s="127" t="str">
        <f t="shared" si="186"/>
        <v/>
      </c>
      <c r="IA16" s="127" t="str">
        <f t="shared" si="186"/>
        <v/>
      </c>
      <c r="IB16" s="127" t="str">
        <f t="shared" si="186"/>
        <v/>
      </c>
      <c r="IC16" s="127" t="str">
        <f t="shared" si="186"/>
        <v/>
      </c>
      <c r="ID16" s="127" t="str">
        <f t="shared" si="186"/>
        <v/>
      </c>
      <c r="IE16" s="127" t="str">
        <f t="shared" si="186"/>
        <v/>
      </c>
      <c r="IF16" s="127" t="str">
        <f t="shared" si="186"/>
        <v/>
      </c>
      <c r="IG16" s="128" t="str">
        <f t="shared" si="186"/>
        <v/>
      </c>
      <c r="IH16" s="128" t="str">
        <f t="shared" ref="IH16:IT16" si="187">IF(Q16="P",Q40,"")</f>
        <v/>
      </c>
      <c r="II16" s="128" t="str">
        <f t="shared" si="187"/>
        <v/>
      </c>
      <c r="IJ16" s="128" t="str">
        <f t="shared" si="187"/>
        <v/>
      </c>
      <c r="IK16" s="128" t="str">
        <f t="shared" si="187"/>
        <v/>
      </c>
      <c r="IL16" s="128" t="str">
        <f t="shared" si="187"/>
        <v/>
      </c>
      <c r="IM16" s="128" t="str">
        <f t="shared" si="187"/>
        <v/>
      </c>
      <c r="IN16" s="128" t="str">
        <f t="shared" si="187"/>
        <v/>
      </c>
      <c r="IO16" s="128" t="str">
        <f t="shared" si="187"/>
        <v/>
      </c>
      <c r="IP16" s="128" t="str">
        <f t="shared" si="187"/>
        <v/>
      </c>
      <c r="IQ16" s="128" t="str">
        <f t="shared" si="187"/>
        <v/>
      </c>
      <c r="IR16" s="128" t="str">
        <f t="shared" si="187"/>
        <v/>
      </c>
      <c r="IS16" s="128" t="str">
        <f t="shared" si="187"/>
        <v/>
      </c>
      <c r="IT16" s="129" t="str">
        <f t="shared" si="187"/>
        <v/>
      </c>
      <c r="IU16" s="27">
        <f t="shared" si="32"/>
        <v>0</v>
      </c>
    </row>
    <row r="17" spans="1:255" s="125" customFormat="1" ht="20" customHeight="1">
      <c r="A17" s="242">
        <f ca="1">('Game Summary'!B17)</f>
        <v>0</v>
      </c>
      <c r="B17" s="651">
        <f ca="1">('Game Summary'!C17)</f>
        <v>0</v>
      </c>
      <c r="C17" s="652"/>
      <c r="D17" s="653"/>
      <c r="E17" s="140"/>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3"/>
      <c r="AE17" s="126" t="str">
        <f t="shared" ref="AE17:AJ17" si="188">IF(E17="J",E20,"")</f>
        <v/>
      </c>
      <c r="AF17" s="127" t="str">
        <f t="shared" si="188"/>
        <v/>
      </c>
      <c r="AG17" s="127" t="str">
        <f t="shared" si="188"/>
        <v/>
      </c>
      <c r="AH17" s="127" t="str">
        <f t="shared" si="188"/>
        <v/>
      </c>
      <c r="AI17" s="127" t="str">
        <f t="shared" si="188"/>
        <v/>
      </c>
      <c r="AJ17" s="127" t="str">
        <f t="shared" si="188"/>
        <v/>
      </c>
      <c r="AK17" s="127" t="str">
        <f t="shared" ref="AK17:AP17" si="189">IF(K17="J",K20,"")</f>
        <v/>
      </c>
      <c r="AL17" s="127" t="str">
        <f t="shared" si="189"/>
        <v/>
      </c>
      <c r="AM17" s="127" t="str">
        <f t="shared" si="189"/>
        <v/>
      </c>
      <c r="AN17" s="127" t="str">
        <f t="shared" si="189"/>
        <v/>
      </c>
      <c r="AO17" s="127" t="str">
        <f t="shared" si="189"/>
        <v/>
      </c>
      <c r="AP17" s="128" t="str">
        <f t="shared" si="189"/>
        <v/>
      </c>
      <c r="AQ17" s="128" t="str">
        <f t="shared" ref="AQ17:BC17" si="190">IF(Q17="J",Q20,"")</f>
        <v/>
      </c>
      <c r="AR17" s="128" t="str">
        <f t="shared" si="190"/>
        <v/>
      </c>
      <c r="AS17" s="128" t="str">
        <f t="shared" si="190"/>
        <v/>
      </c>
      <c r="AT17" s="128" t="str">
        <f t="shared" si="190"/>
        <v/>
      </c>
      <c r="AU17" s="128" t="str">
        <f t="shared" si="190"/>
        <v/>
      </c>
      <c r="AV17" s="128" t="str">
        <f t="shared" si="190"/>
        <v/>
      </c>
      <c r="AW17" s="128" t="str">
        <f t="shared" si="190"/>
        <v/>
      </c>
      <c r="AX17" s="128" t="str">
        <f t="shared" si="190"/>
        <v/>
      </c>
      <c r="AY17" s="128" t="str">
        <f t="shared" si="190"/>
        <v/>
      </c>
      <c r="AZ17" s="128" t="str">
        <f t="shared" si="190"/>
        <v/>
      </c>
      <c r="BA17" s="128" t="str">
        <f t="shared" si="190"/>
        <v/>
      </c>
      <c r="BB17" s="128" t="str">
        <f t="shared" si="190"/>
        <v/>
      </c>
      <c r="BC17" s="129" t="str">
        <f t="shared" si="190"/>
        <v/>
      </c>
      <c r="BD17" s="27">
        <f t="shared" si="1"/>
        <v>0</v>
      </c>
      <c r="BE17" s="126" t="str">
        <f t="shared" ref="BE17:BJ17" si="191">IF(E17="LJ",E20,"")</f>
        <v/>
      </c>
      <c r="BF17" s="127" t="str">
        <f t="shared" si="191"/>
        <v/>
      </c>
      <c r="BG17" s="127" t="str">
        <f t="shared" si="191"/>
        <v/>
      </c>
      <c r="BH17" s="127" t="str">
        <f t="shared" si="191"/>
        <v/>
      </c>
      <c r="BI17" s="127" t="str">
        <f t="shared" si="191"/>
        <v/>
      </c>
      <c r="BJ17" s="127" t="str">
        <f t="shared" si="191"/>
        <v/>
      </c>
      <c r="BK17" s="127" t="str">
        <f t="shared" ref="BK17:CC17" si="192">IF(K17="LJ",K20,"")</f>
        <v/>
      </c>
      <c r="BL17" s="127" t="str">
        <f t="shared" si="192"/>
        <v/>
      </c>
      <c r="BM17" s="127" t="str">
        <f t="shared" si="192"/>
        <v/>
      </c>
      <c r="BN17" s="127" t="str">
        <f t="shared" si="192"/>
        <v/>
      </c>
      <c r="BO17" s="127" t="str">
        <f t="shared" si="192"/>
        <v/>
      </c>
      <c r="BP17" s="127" t="str">
        <f t="shared" si="192"/>
        <v/>
      </c>
      <c r="BQ17" s="127" t="str">
        <f t="shared" si="192"/>
        <v/>
      </c>
      <c r="BR17" s="127" t="str">
        <f t="shared" si="192"/>
        <v/>
      </c>
      <c r="BS17" s="127" t="str">
        <f t="shared" si="192"/>
        <v/>
      </c>
      <c r="BT17" s="127" t="str">
        <f t="shared" si="192"/>
        <v/>
      </c>
      <c r="BU17" s="127" t="str">
        <f t="shared" si="192"/>
        <v/>
      </c>
      <c r="BV17" s="127" t="str">
        <f t="shared" si="192"/>
        <v/>
      </c>
      <c r="BW17" s="127" t="str">
        <f t="shared" si="192"/>
        <v/>
      </c>
      <c r="BX17" s="127" t="str">
        <f t="shared" si="192"/>
        <v/>
      </c>
      <c r="BY17" s="127" t="str">
        <f t="shared" si="192"/>
        <v/>
      </c>
      <c r="BZ17" s="127" t="str">
        <f t="shared" si="192"/>
        <v/>
      </c>
      <c r="CA17" s="127" t="str">
        <f t="shared" si="192"/>
        <v/>
      </c>
      <c r="CB17" s="127" t="str">
        <f t="shared" si="192"/>
        <v/>
      </c>
      <c r="CC17" s="130" t="str">
        <f t="shared" si="192"/>
        <v/>
      </c>
      <c r="CD17" s="27">
        <f t="shared" si="4"/>
        <v>0</v>
      </c>
      <c r="CE17" s="126" t="str">
        <f t="shared" ref="CE17:CP17" si="193">IF(E17="B",E20,"")</f>
        <v/>
      </c>
      <c r="CF17" s="127" t="str">
        <f t="shared" si="193"/>
        <v/>
      </c>
      <c r="CG17" s="127" t="str">
        <f t="shared" si="193"/>
        <v/>
      </c>
      <c r="CH17" s="127" t="str">
        <f t="shared" si="193"/>
        <v/>
      </c>
      <c r="CI17" s="127" t="str">
        <f t="shared" si="193"/>
        <v/>
      </c>
      <c r="CJ17" s="127" t="str">
        <f t="shared" si="193"/>
        <v/>
      </c>
      <c r="CK17" s="127" t="str">
        <f t="shared" si="193"/>
        <v/>
      </c>
      <c r="CL17" s="127" t="str">
        <f t="shared" si="193"/>
        <v/>
      </c>
      <c r="CM17" s="127" t="str">
        <f t="shared" si="193"/>
        <v/>
      </c>
      <c r="CN17" s="127" t="str">
        <f t="shared" si="193"/>
        <v/>
      </c>
      <c r="CO17" s="127" t="str">
        <f t="shared" si="193"/>
        <v/>
      </c>
      <c r="CP17" s="128" t="str">
        <f t="shared" si="193"/>
        <v/>
      </c>
      <c r="CQ17" s="128" t="str">
        <f t="shared" ref="CQ17:DB17" si="194">IF(Q17="B",Q20,"")</f>
        <v/>
      </c>
      <c r="CR17" s="128" t="str">
        <f t="shared" si="194"/>
        <v/>
      </c>
      <c r="CS17" s="128" t="str">
        <f t="shared" si="194"/>
        <v/>
      </c>
      <c r="CT17" s="128" t="str">
        <f t="shared" si="194"/>
        <v/>
      </c>
      <c r="CU17" s="128" t="str">
        <f t="shared" si="194"/>
        <v/>
      </c>
      <c r="CV17" s="128" t="str">
        <f t="shared" si="194"/>
        <v/>
      </c>
      <c r="CW17" s="128" t="str">
        <f t="shared" si="194"/>
        <v/>
      </c>
      <c r="CX17" s="128" t="str">
        <f t="shared" si="194"/>
        <v/>
      </c>
      <c r="CY17" s="128" t="str">
        <f t="shared" si="194"/>
        <v/>
      </c>
      <c r="CZ17" s="128" t="str">
        <f t="shared" si="194"/>
        <v/>
      </c>
      <c r="DA17" s="128" t="str">
        <f t="shared" si="194"/>
        <v/>
      </c>
      <c r="DB17" s="128" t="str">
        <f t="shared" si="194"/>
        <v/>
      </c>
      <c r="DC17" s="129" t="str">
        <f>IF(AC17="B",AC20,"")</f>
        <v/>
      </c>
      <c r="DD17" s="27">
        <f t="shared" si="7"/>
        <v>0</v>
      </c>
      <c r="DE17" s="126" t="str">
        <f t="shared" ref="DE17:DO17" si="195">IF(E17="P",E20,"")</f>
        <v/>
      </c>
      <c r="DF17" s="127" t="str">
        <f t="shared" si="195"/>
        <v/>
      </c>
      <c r="DG17" s="127" t="str">
        <f t="shared" si="195"/>
        <v/>
      </c>
      <c r="DH17" s="127" t="str">
        <f t="shared" si="195"/>
        <v/>
      </c>
      <c r="DI17" s="127" t="str">
        <f t="shared" si="195"/>
        <v/>
      </c>
      <c r="DJ17" s="127" t="str">
        <f t="shared" si="195"/>
        <v/>
      </c>
      <c r="DK17" s="127" t="str">
        <f t="shared" si="195"/>
        <v/>
      </c>
      <c r="DL17" s="127" t="str">
        <f t="shared" si="195"/>
        <v/>
      </c>
      <c r="DM17" s="127" t="str">
        <f t="shared" si="195"/>
        <v/>
      </c>
      <c r="DN17" s="127" t="str">
        <f t="shared" si="195"/>
        <v/>
      </c>
      <c r="DO17" s="127" t="str">
        <f t="shared" si="195"/>
        <v/>
      </c>
      <c r="DP17" s="127" t="str">
        <f t="shared" ref="DP17:EB17" si="196">IF(P17="P",P20,"")</f>
        <v/>
      </c>
      <c r="DQ17" s="127" t="str">
        <f t="shared" si="196"/>
        <v/>
      </c>
      <c r="DR17" s="127" t="str">
        <f t="shared" si="196"/>
        <v/>
      </c>
      <c r="DS17" s="127" t="str">
        <f t="shared" si="196"/>
        <v/>
      </c>
      <c r="DT17" s="127" t="str">
        <f t="shared" si="196"/>
        <v/>
      </c>
      <c r="DU17" s="127" t="str">
        <f t="shared" si="196"/>
        <v/>
      </c>
      <c r="DV17" s="127" t="str">
        <f t="shared" si="196"/>
        <v/>
      </c>
      <c r="DW17" s="127" t="str">
        <f t="shared" si="196"/>
        <v/>
      </c>
      <c r="DX17" s="127" t="str">
        <f t="shared" si="196"/>
        <v/>
      </c>
      <c r="DY17" s="127" t="str">
        <f t="shared" si="196"/>
        <v/>
      </c>
      <c r="DZ17" s="127" t="str">
        <f t="shared" si="196"/>
        <v/>
      </c>
      <c r="EA17" s="127" t="str">
        <f t="shared" si="196"/>
        <v/>
      </c>
      <c r="EB17" s="127" t="str">
        <f t="shared" si="196"/>
        <v/>
      </c>
      <c r="EC17" s="129" t="str">
        <f>IF(AC17="P",AC20,"")</f>
        <v/>
      </c>
      <c r="ED17" s="27">
        <f t="shared" si="10"/>
        <v>0</v>
      </c>
      <c r="EF17" s="157">
        <f t="shared" si="11"/>
        <v>0</v>
      </c>
      <c r="EG17" s="158">
        <f t="shared" si="125"/>
        <v>0</v>
      </c>
      <c r="EH17" s="158">
        <f t="shared" si="13"/>
        <v>0</v>
      </c>
      <c r="EI17" s="159">
        <f>SUM(EG17+EH17)</f>
        <v>0</v>
      </c>
      <c r="EJ17" s="146">
        <f>(SUM(EF17:EH17)/COUNT(E19:AC19))</f>
        <v>0</v>
      </c>
      <c r="EK17" s="144">
        <f t="shared" si="15"/>
        <v>0</v>
      </c>
      <c r="EL17" s="147" t="e">
        <f t="shared" si="16"/>
        <v>#DIV/0!</v>
      </c>
      <c r="EM17" s="148">
        <f t="shared" si="17"/>
        <v>0</v>
      </c>
      <c r="EN17" s="149" t="e">
        <f t="shared" si="18"/>
        <v>#DIV/0!</v>
      </c>
      <c r="EO17" s="27">
        <f t="shared" si="19"/>
        <v>0</v>
      </c>
      <c r="EP17" s="27">
        <f t="shared" si="20"/>
        <v>0</v>
      </c>
      <c r="EQ17" s="27">
        <f t="shared" si="21"/>
        <v>0</v>
      </c>
      <c r="ER17" s="27" t="e">
        <f>SUM((EP17/EI17)-(D2))</f>
        <v>#DIV/0!</v>
      </c>
      <c r="ES17" s="27" t="e">
        <f>SUM((EQ17/EI17)-(D22))</f>
        <v>#DIV/0!</v>
      </c>
      <c r="ET17" s="150" t="e">
        <f t="shared" si="22"/>
        <v>#DIV/0!</v>
      </c>
      <c r="EV17" s="126" t="str">
        <f t="shared" ref="EV17:FT17" si="197">IF(E17="J",SUM((E20)-(E40)),"")</f>
        <v/>
      </c>
      <c r="EW17" s="127" t="str">
        <f t="shared" si="197"/>
        <v/>
      </c>
      <c r="EX17" s="127" t="str">
        <f t="shared" si="197"/>
        <v/>
      </c>
      <c r="EY17" s="127" t="str">
        <f t="shared" si="197"/>
        <v/>
      </c>
      <c r="EZ17" s="127" t="str">
        <f t="shared" si="197"/>
        <v/>
      </c>
      <c r="FA17" s="127" t="str">
        <f t="shared" si="197"/>
        <v/>
      </c>
      <c r="FB17" s="127" t="str">
        <f t="shared" si="197"/>
        <v/>
      </c>
      <c r="FC17" s="127" t="str">
        <f t="shared" si="197"/>
        <v/>
      </c>
      <c r="FD17" s="127" t="str">
        <f t="shared" si="197"/>
        <v/>
      </c>
      <c r="FE17" s="127" t="str">
        <f t="shared" si="197"/>
        <v/>
      </c>
      <c r="FF17" s="127" t="str">
        <f t="shared" si="197"/>
        <v/>
      </c>
      <c r="FG17" s="127" t="str">
        <f t="shared" si="197"/>
        <v/>
      </c>
      <c r="FH17" s="127" t="str">
        <f t="shared" si="197"/>
        <v/>
      </c>
      <c r="FI17" s="127" t="str">
        <f t="shared" si="197"/>
        <v/>
      </c>
      <c r="FJ17" s="127" t="str">
        <f t="shared" si="197"/>
        <v/>
      </c>
      <c r="FK17" s="127" t="str">
        <f t="shared" si="197"/>
        <v/>
      </c>
      <c r="FL17" s="127" t="str">
        <f t="shared" si="197"/>
        <v/>
      </c>
      <c r="FM17" s="127" t="str">
        <f t="shared" si="197"/>
        <v/>
      </c>
      <c r="FN17" s="127" t="str">
        <f t="shared" si="197"/>
        <v/>
      </c>
      <c r="FO17" s="127" t="str">
        <f t="shared" si="197"/>
        <v/>
      </c>
      <c r="FP17" s="127" t="str">
        <f t="shared" si="197"/>
        <v/>
      </c>
      <c r="FQ17" s="127" t="str">
        <f t="shared" si="197"/>
        <v/>
      </c>
      <c r="FR17" s="127" t="str">
        <f t="shared" si="197"/>
        <v/>
      </c>
      <c r="FS17" s="127" t="str">
        <f t="shared" si="197"/>
        <v/>
      </c>
      <c r="FT17" s="130" t="str">
        <f t="shared" si="197"/>
        <v/>
      </c>
      <c r="FU17" s="27">
        <f t="shared" si="24"/>
        <v>0</v>
      </c>
      <c r="FV17" s="126" t="str">
        <f t="shared" ref="FV17:GT17" si="198">IF(E17="LJ",SUM((E20)-(E40)),"")</f>
        <v/>
      </c>
      <c r="FW17" s="127" t="str">
        <f t="shared" si="198"/>
        <v/>
      </c>
      <c r="FX17" s="127" t="str">
        <f t="shared" si="198"/>
        <v/>
      </c>
      <c r="FY17" s="127" t="str">
        <f t="shared" si="198"/>
        <v/>
      </c>
      <c r="FZ17" s="127" t="str">
        <f t="shared" si="198"/>
        <v/>
      </c>
      <c r="GA17" s="127" t="str">
        <f t="shared" si="198"/>
        <v/>
      </c>
      <c r="GB17" s="127" t="str">
        <f t="shared" si="198"/>
        <v/>
      </c>
      <c r="GC17" s="127" t="str">
        <f t="shared" si="198"/>
        <v/>
      </c>
      <c r="GD17" s="127" t="str">
        <f t="shared" si="198"/>
        <v/>
      </c>
      <c r="GE17" s="127" t="str">
        <f t="shared" si="198"/>
        <v/>
      </c>
      <c r="GF17" s="127" t="str">
        <f t="shared" si="198"/>
        <v/>
      </c>
      <c r="GG17" s="127" t="str">
        <f t="shared" si="198"/>
        <v/>
      </c>
      <c r="GH17" s="127" t="str">
        <f t="shared" si="198"/>
        <v/>
      </c>
      <c r="GI17" s="127" t="str">
        <f t="shared" si="198"/>
        <v/>
      </c>
      <c r="GJ17" s="127" t="str">
        <f t="shared" si="198"/>
        <v/>
      </c>
      <c r="GK17" s="127" t="str">
        <f t="shared" si="198"/>
        <v/>
      </c>
      <c r="GL17" s="127" t="str">
        <f t="shared" si="198"/>
        <v/>
      </c>
      <c r="GM17" s="127" t="str">
        <f t="shared" si="198"/>
        <v/>
      </c>
      <c r="GN17" s="127" t="str">
        <f t="shared" si="198"/>
        <v/>
      </c>
      <c r="GO17" s="127" t="str">
        <f t="shared" si="198"/>
        <v/>
      </c>
      <c r="GP17" s="127" t="str">
        <f t="shared" si="198"/>
        <v/>
      </c>
      <c r="GQ17" s="127" t="str">
        <f t="shared" si="198"/>
        <v/>
      </c>
      <c r="GR17" s="127" t="str">
        <f t="shared" si="198"/>
        <v/>
      </c>
      <c r="GS17" s="127" t="str">
        <f t="shared" si="198"/>
        <v/>
      </c>
      <c r="GT17" s="130" t="str">
        <f t="shared" si="198"/>
        <v/>
      </c>
      <c r="GU17" s="27">
        <f t="shared" si="26"/>
        <v>0</v>
      </c>
      <c r="GV17" s="126" t="str">
        <f t="shared" ref="GV17:HG17" si="199">IF(E17="B",E40,"")</f>
        <v/>
      </c>
      <c r="GW17" s="127" t="str">
        <f t="shared" si="199"/>
        <v/>
      </c>
      <c r="GX17" s="127" t="str">
        <f t="shared" si="199"/>
        <v/>
      </c>
      <c r="GY17" s="127" t="str">
        <f t="shared" si="199"/>
        <v/>
      </c>
      <c r="GZ17" s="127" t="str">
        <f t="shared" si="199"/>
        <v/>
      </c>
      <c r="HA17" s="127" t="str">
        <f t="shared" si="199"/>
        <v/>
      </c>
      <c r="HB17" s="127" t="str">
        <f t="shared" si="199"/>
        <v/>
      </c>
      <c r="HC17" s="127" t="str">
        <f t="shared" si="199"/>
        <v/>
      </c>
      <c r="HD17" s="127" t="str">
        <f t="shared" si="199"/>
        <v/>
      </c>
      <c r="HE17" s="127" t="str">
        <f t="shared" si="199"/>
        <v/>
      </c>
      <c r="HF17" s="127" t="str">
        <f t="shared" si="199"/>
        <v/>
      </c>
      <c r="HG17" s="128" t="str">
        <f t="shared" si="199"/>
        <v/>
      </c>
      <c r="HH17" s="128" t="str">
        <f t="shared" ref="HH17:HT17" si="200">IF(Q17="B",Q40,"")</f>
        <v/>
      </c>
      <c r="HI17" s="128" t="str">
        <f t="shared" si="200"/>
        <v/>
      </c>
      <c r="HJ17" s="128" t="str">
        <f t="shared" si="200"/>
        <v/>
      </c>
      <c r="HK17" s="128" t="str">
        <f t="shared" si="200"/>
        <v/>
      </c>
      <c r="HL17" s="128" t="str">
        <f t="shared" si="200"/>
        <v/>
      </c>
      <c r="HM17" s="128" t="str">
        <f t="shared" si="200"/>
        <v/>
      </c>
      <c r="HN17" s="128" t="str">
        <f t="shared" si="200"/>
        <v/>
      </c>
      <c r="HO17" s="128" t="str">
        <f t="shared" si="200"/>
        <v/>
      </c>
      <c r="HP17" s="128" t="str">
        <f t="shared" si="200"/>
        <v/>
      </c>
      <c r="HQ17" s="128" t="str">
        <f t="shared" si="200"/>
        <v/>
      </c>
      <c r="HR17" s="128" t="str">
        <f t="shared" si="200"/>
        <v/>
      </c>
      <c r="HS17" s="128" t="str">
        <f t="shared" si="200"/>
        <v/>
      </c>
      <c r="HT17" s="129" t="str">
        <f t="shared" si="200"/>
        <v/>
      </c>
      <c r="HU17" s="27">
        <f t="shared" si="29"/>
        <v>0</v>
      </c>
      <c r="HV17" s="126" t="str">
        <f t="shared" ref="HV17:IA17" si="201">IF(E17="P",E40,"")</f>
        <v/>
      </c>
      <c r="HW17" s="127" t="str">
        <f t="shared" si="201"/>
        <v/>
      </c>
      <c r="HX17" s="127" t="str">
        <f t="shared" si="201"/>
        <v/>
      </c>
      <c r="HY17" s="127" t="str">
        <f t="shared" si="201"/>
        <v/>
      </c>
      <c r="HZ17" s="127" t="str">
        <f t="shared" si="201"/>
        <v/>
      </c>
      <c r="IA17" s="127" t="str">
        <f t="shared" si="201"/>
        <v/>
      </c>
      <c r="IB17" s="127" t="str">
        <f t="shared" ref="IB17:IG17" si="202">IF(K17="P",K40,"")</f>
        <v/>
      </c>
      <c r="IC17" s="127" t="str">
        <f t="shared" si="202"/>
        <v/>
      </c>
      <c r="ID17" s="127" t="str">
        <f t="shared" si="202"/>
        <v/>
      </c>
      <c r="IE17" s="127" t="str">
        <f t="shared" si="202"/>
        <v/>
      </c>
      <c r="IF17" s="127" t="str">
        <f t="shared" si="202"/>
        <v/>
      </c>
      <c r="IG17" s="128" t="str">
        <f t="shared" si="202"/>
        <v/>
      </c>
      <c r="IH17" s="128" t="str">
        <f t="shared" ref="IH17:IT17" si="203">IF(Q17="P",Q40,"")</f>
        <v/>
      </c>
      <c r="II17" s="128" t="str">
        <f t="shared" si="203"/>
        <v/>
      </c>
      <c r="IJ17" s="128" t="str">
        <f t="shared" si="203"/>
        <v/>
      </c>
      <c r="IK17" s="128" t="str">
        <f t="shared" si="203"/>
        <v/>
      </c>
      <c r="IL17" s="128" t="str">
        <f t="shared" si="203"/>
        <v/>
      </c>
      <c r="IM17" s="128" t="str">
        <f t="shared" si="203"/>
        <v/>
      </c>
      <c r="IN17" s="128" t="str">
        <f t="shared" si="203"/>
        <v/>
      </c>
      <c r="IO17" s="128" t="str">
        <f t="shared" si="203"/>
        <v/>
      </c>
      <c r="IP17" s="128" t="str">
        <f t="shared" si="203"/>
        <v/>
      </c>
      <c r="IQ17" s="128" t="str">
        <f t="shared" si="203"/>
        <v/>
      </c>
      <c r="IR17" s="128" t="str">
        <f t="shared" si="203"/>
        <v/>
      </c>
      <c r="IS17" s="128" t="str">
        <f t="shared" si="203"/>
        <v/>
      </c>
      <c r="IT17" s="129" t="str">
        <f t="shared" si="203"/>
        <v/>
      </c>
      <c r="IU17" s="27">
        <f t="shared" si="32"/>
        <v>0</v>
      </c>
    </row>
    <row r="18" spans="1:255" s="125" customFormat="1" ht="20" customHeight="1" thickBot="1">
      <c r="A18" s="244">
        <f ca="1">('Game Summary'!B18)</f>
        <v>0</v>
      </c>
      <c r="B18" s="673">
        <f ca="1">('Game Summary'!C18)</f>
        <v>0</v>
      </c>
      <c r="C18" s="674"/>
      <c r="D18" s="675"/>
      <c r="E18" s="160"/>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3"/>
      <c r="AE18" s="164" t="str">
        <f>IF(E18="J",E20,"")</f>
        <v/>
      </c>
      <c r="AF18" s="165" t="str">
        <f>IF(F18="J",F20,"")</f>
        <v/>
      </c>
      <c r="AG18" s="165" t="str">
        <f>IF(G18="J",G20,"")</f>
        <v/>
      </c>
      <c r="AH18" s="165" t="str">
        <f t="shared" ref="AH18:AP18" si="204">IF(H18="J",H20,"")</f>
        <v/>
      </c>
      <c r="AI18" s="165" t="str">
        <f t="shared" si="204"/>
        <v/>
      </c>
      <c r="AJ18" s="165" t="str">
        <f t="shared" si="204"/>
        <v/>
      </c>
      <c r="AK18" s="165" t="str">
        <f t="shared" si="204"/>
        <v/>
      </c>
      <c r="AL18" s="165" t="str">
        <f t="shared" si="204"/>
        <v/>
      </c>
      <c r="AM18" s="165" t="str">
        <f t="shared" si="204"/>
        <v/>
      </c>
      <c r="AN18" s="165" t="str">
        <f t="shared" si="204"/>
        <v/>
      </c>
      <c r="AO18" s="165" t="str">
        <f t="shared" si="204"/>
        <v/>
      </c>
      <c r="AP18" s="166" t="str">
        <f t="shared" si="204"/>
        <v/>
      </c>
      <c r="AQ18" s="166" t="str">
        <f t="shared" ref="AQ18:BC18" si="205">IF(Q18="J",Q20,"")</f>
        <v/>
      </c>
      <c r="AR18" s="166" t="str">
        <f t="shared" si="205"/>
        <v/>
      </c>
      <c r="AS18" s="166" t="str">
        <f t="shared" si="205"/>
        <v/>
      </c>
      <c r="AT18" s="166" t="str">
        <f t="shared" si="205"/>
        <v/>
      </c>
      <c r="AU18" s="166" t="str">
        <f t="shared" si="205"/>
        <v/>
      </c>
      <c r="AV18" s="166" t="str">
        <f t="shared" si="205"/>
        <v/>
      </c>
      <c r="AW18" s="166" t="str">
        <f t="shared" si="205"/>
        <v/>
      </c>
      <c r="AX18" s="166" t="str">
        <f t="shared" si="205"/>
        <v/>
      </c>
      <c r="AY18" s="166" t="str">
        <f t="shared" si="205"/>
        <v/>
      </c>
      <c r="AZ18" s="166" t="str">
        <f t="shared" si="205"/>
        <v/>
      </c>
      <c r="BA18" s="166" t="str">
        <f t="shared" si="205"/>
        <v/>
      </c>
      <c r="BB18" s="166" t="str">
        <f t="shared" si="205"/>
        <v/>
      </c>
      <c r="BC18" s="167" t="str">
        <f t="shared" si="205"/>
        <v/>
      </c>
      <c r="BD18" s="27">
        <f t="shared" si="1"/>
        <v>0</v>
      </c>
      <c r="BE18" s="164" t="str">
        <f>IF(E18="LJ",E20,"")</f>
        <v/>
      </c>
      <c r="BF18" s="165" t="str">
        <f>IF(F18="LJ",F20,"")</f>
        <v/>
      </c>
      <c r="BG18" s="165" t="str">
        <f>IF(G18="LJ",G20,"")</f>
        <v/>
      </c>
      <c r="BH18" s="165" t="str">
        <f t="shared" ref="BH18:BO18" si="206">IF(H18="LJ",H20,"")</f>
        <v/>
      </c>
      <c r="BI18" s="165" t="str">
        <f t="shared" si="206"/>
        <v/>
      </c>
      <c r="BJ18" s="165" t="str">
        <f t="shared" si="206"/>
        <v/>
      </c>
      <c r="BK18" s="165" t="str">
        <f t="shared" si="206"/>
        <v/>
      </c>
      <c r="BL18" s="165" t="str">
        <f t="shared" si="206"/>
        <v/>
      </c>
      <c r="BM18" s="165" t="str">
        <f t="shared" si="206"/>
        <v/>
      </c>
      <c r="BN18" s="165" t="str">
        <f t="shared" si="206"/>
        <v/>
      </c>
      <c r="BO18" s="165" t="str">
        <f t="shared" si="206"/>
        <v/>
      </c>
      <c r="BP18" s="165" t="str">
        <f t="shared" ref="BP18:CC18" si="207">IF(P18="LJ",P20,"")</f>
        <v/>
      </c>
      <c r="BQ18" s="165" t="str">
        <f t="shared" si="207"/>
        <v/>
      </c>
      <c r="BR18" s="165" t="str">
        <f t="shared" si="207"/>
        <v/>
      </c>
      <c r="BS18" s="165" t="str">
        <f t="shared" si="207"/>
        <v/>
      </c>
      <c r="BT18" s="165" t="str">
        <f t="shared" si="207"/>
        <v/>
      </c>
      <c r="BU18" s="165" t="str">
        <f t="shared" si="207"/>
        <v/>
      </c>
      <c r="BV18" s="165" t="str">
        <f t="shared" si="207"/>
        <v/>
      </c>
      <c r="BW18" s="165" t="str">
        <f t="shared" si="207"/>
        <v/>
      </c>
      <c r="BX18" s="165" t="str">
        <f t="shared" si="207"/>
        <v/>
      </c>
      <c r="BY18" s="165" t="str">
        <f t="shared" si="207"/>
        <v/>
      </c>
      <c r="BZ18" s="165" t="str">
        <f t="shared" si="207"/>
        <v/>
      </c>
      <c r="CA18" s="165" t="str">
        <f t="shared" si="207"/>
        <v/>
      </c>
      <c r="CB18" s="165" t="str">
        <f t="shared" si="207"/>
        <v/>
      </c>
      <c r="CC18" s="168" t="str">
        <f t="shared" si="207"/>
        <v/>
      </c>
      <c r="CD18" s="27">
        <f t="shared" si="4"/>
        <v>0</v>
      </c>
      <c r="CE18" s="164" t="str">
        <f t="shared" ref="CE18:CP18" si="208">IF(E18="B",E20,"")</f>
        <v/>
      </c>
      <c r="CF18" s="165" t="str">
        <f t="shared" si="208"/>
        <v/>
      </c>
      <c r="CG18" s="165" t="str">
        <f t="shared" si="208"/>
        <v/>
      </c>
      <c r="CH18" s="165" t="str">
        <f t="shared" si="208"/>
        <v/>
      </c>
      <c r="CI18" s="165" t="str">
        <f t="shared" si="208"/>
        <v/>
      </c>
      <c r="CJ18" s="165" t="str">
        <f t="shared" si="208"/>
        <v/>
      </c>
      <c r="CK18" s="165" t="str">
        <f t="shared" si="208"/>
        <v/>
      </c>
      <c r="CL18" s="165" t="str">
        <f t="shared" si="208"/>
        <v/>
      </c>
      <c r="CM18" s="165" t="str">
        <f t="shared" si="208"/>
        <v/>
      </c>
      <c r="CN18" s="165" t="str">
        <f t="shared" si="208"/>
        <v/>
      </c>
      <c r="CO18" s="165" t="str">
        <f t="shared" si="208"/>
        <v/>
      </c>
      <c r="CP18" s="166" t="str">
        <f t="shared" si="208"/>
        <v/>
      </c>
      <c r="CQ18" s="166" t="str">
        <f t="shared" ref="CQ18:DB18" si="209">IF(Q18="B",Q20,"")</f>
        <v/>
      </c>
      <c r="CR18" s="166" t="str">
        <f t="shared" si="209"/>
        <v/>
      </c>
      <c r="CS18" s="166" t="str">
        <f t="shared" si="209"/>
        <v/>
      </c>
      <c r="CT18" s="166" t="str">
        <f t="shared" si="209"/>
        <v/>
      </c>
      <c r="CU18" s="166" t="str">
        <f t="shared" si="209"/>
        <v/>
      </c>
      <c r="CV18" s="166" t="str">
        <f t="shared" si="209"/>
        <v/>
      </c>
      <c r="CW18" s="166" t="str">
        <f t="shared" si="209"/>
        <v/>
      </c>
      <c r="CX18" s="166" t="str">
        <f t="shared" si="209"/>
        <v/>
      </c>
      <c r="CY18" s="166" t="str">
        <f t="shared" si="209"/>
        <v/>
      </c>
      <c r="CZ18" s="166" t="str">
        <f t="shared" si="209"/>
        <v/>
      </c>
      <c r="DA18" s="166" t="str">
        <f t="shared" si="209"/>
        <v/>
      </c>
      <c r="DB18" s="166" t="str">
        <f t="shared" si="209"/>
        <v/>
      </c>
      <c r="DC18" s="167" t="str">
        <f>IF(AC18="B",AC20,"")</f>
        <v/>
      </c>
      <c r="DD18" s="27">
        <f t="shared" si="7"/>
        <v>0</v>
      </c>
      <c r="DE18" s="164" t="str">
        <f t="shared" ref="DE18:DO18" si="210">IF(E18="P",E20,"")</f>
        <v/>
      </c>
      <c r="DF18" s="165" t="str">
        <f t="shared" si="210"/>
        <v/>
      </c>
      <c r="DG18" s="165" t="str">
        <f t="shared" si="210"/>
        <v/>
      </c>
      <c r="DH18" s="165" t="str">
        <f t="shared" si="210"/>
        <v/>
      </c>
      <c r="DI18" s="165" t="str">
        <f t="shared" si="210"/>
        <v/>
      </c>
      <c r="DJ18" s="165" t="str">
        <f t="shared" si="210"/>
        <v/>
      </c>
      <c r="DK18" s="165" t="str">
        <f t="shared" si="210"/>
        <v/>
      </c>
      <c r="DL18" s="165" t="str">
        <f t="shared" si="210"/>
        <v/>
      </c>
      <c r="DM18" s="165" t="str">
        <f t="shared" si="210"/>
        <v/>
      </c>
      <c r="DN18" s="165" t="str">
        <f t="shared" si="210"/>
        <v/>
      </c>
      <c r="DO18" s="165" t="str">
        <f t="shared" si="210"/>
        <v/>
      </c>
      <c r="DP18" s="165" t="str">
        <f t="shared" ref="DP18:EB18" si="211">IF(P18="P",P20,"")</f>
        <v/>
      </c>
      <c r="DQ18" s="165" t="str">
        <f t="shared" si="211"/>
        <v/>
      </c>
      <c r="DR18" s="165" t="str">
        <f t="shared" si="211"/>
        <v/>
      </c>
      <c r="DS18" s="165" t="str">
        <f t="shared" si="211"/>
        <v/>
      </c>
      <c r="DT18" s="165" t="str">
        <f t="shared" si="211"/>
        <v/>
      </c>
      <c r="DU18" s="165" t="str">
        <f t="shared" si="211"/>
        <v/>
      </c>
      <c r="DV18" s="165" t="str">
        <f t="shared" si="211"/>
        <v/>
      </c>
      <c r="DW18" s="165" t="str">
        <f t="shared" si="211"/>
        <v/>
      </c>
      <c r="DX18" s="165" t="str">
        <f t="shared" si="211"/>
        <v/>
      </c>
      <c r="DY18" s="165" t="str">
        <f t="shared" si="211"/>
        <v/>
      </c>
      <c r="DZ18" s="165" t="str">
        <f t="shared" si="211"/>
        <v/>
      </c>
      <c r="EA18" s="165" t="str">
        <f t="shared" si="211"/>
        <v/>
      </c>
      <c r="EB18" s="165" t="str">
        <f t="shared" si="211"/>
        <v/>
      </c>
      <c r="EC18" s="167" t="str">
        <f>IF(AC18="P",AC20,"")</f>
        <v/>
      </c>
      <c r="ED18" s="27">
        <f t="shared" si="10"/>
        <v>0</v>
      </c>
      <c r="EF18" s="169">
        <f t="shared" si="11"/>
        <v>0</v>
      </c>
      <c r="EG18" s="166">
        <f t="shared" si="125"/>
        <v>0</v>
      </c>
      <c r="EH18" s="166">
        <f t="shared" si="13"/>
        <v>0</v>
      </c>
      <c r="EI18" s="170">
        <f>SUM(EG18+EH18)</f>
        <v>0</v>
      </c>
      <c r="EJ18" s="171">
        <f>(SUM(EF18:EH18)/COUNT(E19:AC19))</f>
        <v>0</v>
      </c>
      <c r="EK18" s="169">
        <f t="shared" si="15"/>
        <v>0</v>
      </c>
      <c r="EL18" s="172" t="e">
        <f t="shared" si="16"/>
        <v>#DIV/0!</v>
      </c>
      <c r="EM18" s="173">
        <f t="shared" si="17"/>
        <v>0</v>
      </c>
      <c r="EN18" s="174" t="e">
        <f t="shared" si="18"/>
        <v>#DIV/0!</v>
      </c>
      <c r="EO18" s="175">
        <f t="shared" si="19"/>
        <v>0</v>
      </c>
      <c r="EP18" s="175">
        <f t="shared" si="20"/>
        <v>0</v>
      </c>
      <c r="EQ18" s="175">
        <f t="shared" si="21"/>
        <v>0</v>
      </c>
      <c r="ER18" s="175" t="e">
        <f>SUM((EP18/EI18)-(D2))</f>
        <v>#DIV/0!</v>
      </c>
      <c r="ES18" s="175" t="e">
        <f>SUM((EQ18/EI18)-(D22))</f>
        <v>#DIV/0!</v>
      </c>
      <c r="ET18" s="176" t="e">
        <f t="shared" si="22"/>
        <v>#DIV/0!</v>
      </c>
      <c r="EV18" s="164" t="str">
        <f t="shared" ref="EV18:FT18" si="212">IF(E18="J",SUM((E20)-(E40)),"")</f>
        <v/>
      </c>
      <c r="EW18" s="165" t="str">
        <f t="shared" si="212"/>
        <v/>
      </c>
      <c r="EX18" s="165" t="str">
        <f t="shared" si="212"/>
        <v/>
      </c>
      <c r="EY18" s="165" t="str">
        <f t="shared" si="212"/>
        <v/>
      </c>
      <c r="EZ18" s="165" t="str">
        <f t="shared" si="212"/>
        <v/>
      </c>
      <c r="FA18" s="165" t="str">
        <f t="shared" si="212"/>
        <v/>
      </c>
      <c r="FB18" s="165" t="str">
        <f t="shared" si="212"/>
        <v/>
      </c>
      <c r="FC18" s="165" t="str">
        <f t="shared" si="212"/>
        <v/>
      </c>
      <c r="FD18" s="165" t="str">
        <f t="shared" si="212"/>
        <v/>
      </c>
      <c r="FE18" s="165" t="str">
        <f t="shared" si="212"/>
        <v/>
      </c>
      <c r="FF18" s="165" t="str">
        <f t="shared" si="212"/>
        <v/>
      </c>
      <c r="FG18" s="165" t="str">
        <f t="shared" si="212"/>
        <v/>
      </c>
      <c r="FH18" s="165" t="str">
        <f t="shared" si="212"/>
        <v/>
      </c>
      <c r="FI18" s="165" t="str">
        <f t="shared" si="212"/>
        <v/>
      </c>
      <c r="FJ18" s="165" t="str">
        <f t="shared" si="212"/>
        <v/>
      </c>
      <c r="FK18" s="165" t="str">
        <f t="shared" si="212"/>
        <v/>
      </c>
      <c r="FL18" s="165" t="str">
        <f t="shared" si="212"/>
        <v/>
      </c>
      <c r="FM18" s="165" t="str">
        <f t="shared" si="212"/>
        <v/>
      </c>
      <c r="FN18" s="165" t="str">
        <f t="shared" si="212"/>
        <v/>
      </c>
      <c r="FO18" s="165" t="str">
        <f t="shared" si="212"/>
        <v/>
      </c>
      <c r="FP18" s="165" t="str">
        <f t="shared" si="212"/>
        <v/>
      </c>
      <c r="FQ18" s="165" t="str">
        <f t="shared" si="212"/>
        <v/>
      </c>
      <c r="FR18" s="165" t="str">
        <f t="shared" si="212"/>
        <v/>
      </c>
      <c r="FS18" s="165" t="str">
        <f t="shared" si="212"/>
        <v/>
      </c>
      <c r="FT18" s="168" t="str">
        <f t="shared" si="212"/>
        <v/>
      </c>
      <c r="FU18" s="27">
        <f t="shared" si="24"/>
        <v>0</v>
      </c>
      <c r="FV18" s="164" t="str">
        <f t="shared" ref="FV18:GT18" si="213">IF(E18="LJ",SUM((E20)-(E40)),"")</f>
        <v/>
      </c>
      <c r="FW18" s="164" t="str">
        <f t="shared" si="213"/>
        <v/>
      </c>
      <c r="FX18" s="165" t="str">
        <f t="shared" si="213"/>
        <v/>
      </c>
      <c r="FY18" s="165" t="str">
        <f t="shared" si="213"/>
        <v/>
      </c>
      <c r="FZ18" s="165" t="str">
        <f t="shared" si="213"/>
        <v/>
      </c>
      <c r="GA18" s="165" t="str">
        <f t="shared" si="213"/>
        <v/>
      </c>
      <c r="GB18" s="165" t="str">
        <f t="shared" si="213"/>
        <v/>
      </c>
      <c r="GC18" s="165" t="str">
        <f t="shared" si="213"/>
        <v/>
      </c>
      <c r="GD18" s="165" t="str">
        <f t="shared" si="213"/>
        <v/>
      </c>
      <c r="GE18" s="165" t="str">
        <f t="shared" si="213"/>
        <v/>
      </c>
      <c r="GF18" s="165" t="str">
        <f t="shared" si="213"/>
        <v/>
      </c>
      <c r="GG18" s="165" t="str">
        <f t="shared" si="213"/>
        <v/>
      </c>
      <c r="GH18" s="165" t="str">
        <f t="shared" si="213"/>
        <v/>
      </c>
      <c r="GI18" s="165" t="str">
        <f t="shared" si="213"/>
        <v/>
      </c>
      <c r="GJ18" s="165" t="str">
        <f t="shared" si="213"/>
        <v/>
      </c>
      <c r="GK18" s="165" t="str">
        <f t="shared" si="213"/>
        <v/>
      </c>
      <c r="GL18" s="165" t="str">
        <f t="shared" si="213"/>
        <v/>
      </c>
      <c r="GM18" s="165" t="str">
        <f t="shared" si="213"/>
        <v/>
      </c>
      <c r="GN18" s="165" t="str">
        <f t="shared" si="213"/>
        <v/>
      </c>
      <c r="GO18" s="165" t="str">
        <f t="shared" si="213"/>
        <v/>
      </c>
      <c r="GP18" s="165" t="str">
        <f t="shared" si="213"/>
        <v/>
      </c>
      <c r="GQ18" s="165" t="str">
        <f t="shared" si="213"/>
        <v/>
      </c>
      <c r="GR18" s="165" t="str">
        <f t="shared" si="213"/>
        <v/>
      </c>
      <c r="GS18" s="165" t="str">
        <f t="shared" si="213"/>
        <v/>
      </c>
      <c r="GT18" s="168" t="str">
        <f t="shared" si="213"/>
        <v/>
      </c>
      <c r="GU18" s="27">
        <f t="shared" si="26"/>
        <v>0</v>
      </c>
      <c r="GV18" s="164" t="str">
        <f t="shared" ref="GV18:HG18" si="214">IF(E18="B",E40,"")</f>
        <v/>
      </c>
      <c r="GW18" s="165" t="str">
        <f t="shared" si="214"/>
        <v/>
      </c>
      <c r="GX18" s="165" t="str">
        <f t="shared" si="214"/>
        <v/>
      </c>
      <c r="GY18" s="165" t="str">
        <f t="shared" si="214"/>
        <v/>
      </c>
      <c r="GZ18" s="165" t="str">
        <f t="shared" si="214"/>
        <v/>
      </c>
      <c r="HA18" s="165" t="str">
        <f t="shared" si="214"/>
        <v/>
      </c>
      <c r="HB18" s="165" t="str">
        <f t="shared" si="214"/>
        <v/>
      </c>
      <c r="HC18" s="165" t="str">
        <f t="shared" si="214"/>
        <v/>
      </c>
      <c r="HD18" s="165" t="str">
        <f t="shared" si="214"/>
        <v/>
      </c>
      <c r="HE18" s="165" t="str">
        <f t="shared" si="214"/>
        <v/>
      </c>
      <c r="HF18" s="165" t="str">
        <f t="shared" si="214"/>
        <v/>
      </c>
      <c r="HG18" s="166" t="str">
        <f t="shared" si="214"/>
        <v/>
      </c>
      <c r="HH18" s="166" t="str">
        <f t="shared" ref="HH18:HT18" si="215">IF(Q18="B",Q40,"")</f>
        <v/>
      </c>
      <c r="HI18" s="166" t="str">
        <f t="shared" si="215"/>
        <v/>
      </c>
      <c r="HJ18" s="166" t="str">
        <f t="shared" si="215"/>
        <v/>
      </c>
      <c r="HK18" s="166" t="str">
        <f t="shared" si="215"/>
        <v/>
      </c>
      <c r="HL18" s="166" t="str">
        <f t="shared" si="215"/>
        <v/>
      </c>
      <c r="HM18" s="166" t="str">
        <f t="shared" si="215"/>
        <v/>
      </c>
      <c r="HN18" s="166" t="str">
        <f t="shared" si="215"/>
        <v/>
      </c>
      <c r="HO18" s="166" t="str">
        <f t="shared" si="215"/>
        <v/>
      </c>
      <c r="HP18" s="166" t="str">
        <f t="shared" si="215"/>
        <v/>
      </c>
      <c r="HQ18" s="166" t="str">
        <f t="shared" si="215"/>
        <v/>
      </c>
      <c r="HR18" s="166" t="str">
        <f t="shared" si="215"/>
        <v/>
      </c>
      <c r="HS18" s="166" t="str">
        <f t="shared" si="215"/>
        <v/>
      </c>
      <c r="HT18" s="167" t="str">
        <f t="shared" si="215"/>
        <v/>
      </c>
      <c r="HU18" s="27">
        <f t="shared" si="29"/>
        <v>0</v>
      </c>
      <c r="HV18" s="164" t="str">
        <f t="shared" ref="HV18:IA18" si="216">IF(E18="P",E40,"")</f>
        <v/>
      </c>
      <c r="HW18" s="165" t="str">
        <f t="shared" si="216"/>
        <v/>
      </c>
      <c r="HX18" s="165" t="str">
        <f t="shared" si="216"/>
        <v/>
      </c>
      <c r="HY18" s="165" t="str">
        <f t="shared" si="216"/>
        <v/>
      </c>
      <c r="HZ18" s="165" t="str">
        <f t="shared" si="216"/>
        <v/>
      </c>
      <c r="IA18" s="165" t="str">
        <f t="shared" si="216"/>
        <v/>
      </c>
      <c r="IB18" s="165" t="str">
        <f t="shared" ref="IB18:IG18" si="217">IF(K18="P",K40,"")</f>
        <v/>
      </c>
      <c r="IC18" s="165" t="str">
        <f t="shared" si="217"/>
        <v/>
      </c>
      <c r="ID18" s="165" t="str">
        <f t="shared" si="217"/>
        <v/>
      </c>
      <c r="IE18" s="165" t="str">
        <f t="shared" si="217"/>
        <v/>
      </c>
      <c r="IF18" s="165" t="str">
        <f t="shared" si="217"/>
        <v/>
      </c>
      <c r="IG18" s="166" t="str">
        <f t="shared" si="217"/>
        <v/>
      </c>
      <c r="IH18" s="166" t="str">
        <f t="shared" ref="IH18:IT18" si="218">IF(Q18="P",Q40,"")</f>
        <v/>
      </c>
      <c r="II18" s="166" t="str">
        <f t="shared" si="218"/>
        <v/>
      </c>
      <c r="IJ18" s="166" t="str">
        <f t="shared" si="218"/>
        <v/>
      </c>
      <c r="IK18" s="166" t="str">
        <f t="shared" si="218"/>
        <v/>
      </c>
      <c r="IL18" s="166" t="str">
        <f t="shared" si="218"/>
        <v/>
      </c>
      <c r="IM18" s="166" t="str">
        <f t="shared" si="218"/>
        <v/>
      </c>
      <c r="IN18" s="166" t="str">
        <f t="shared" si="218"/>
        <v/>
      </c>
      <c r="IO18" s="166" t="str">
        <f t="shared" si="218"/>
        <v/>
      </c>
      <c r="IP18" s="166" t="str">
        <f t="shared" si="218"/>
        <v/>
      </c>
      <c r="IQ18" s="166" t="str">
        <f t="shared" si="218"/>
        <v/>
      </c>
      <c r="IR18" s="166" t="str">
        <f t="shared" si="218"/>
        <v/>
      </c>
      <c r="IS18" s="166" t="str">
        <f t="shared" si="218"/>
        <v/>
      </c>
      <c r="IT18" s="167" t="str">
        <f t="shared" si="218"/>
        <v/>
      </c>
      <c r="IU18" s="27">
        <f t="shared" si="32"/>
        <v>0</v>
      </c>
    </row>
    <row r="19" spans="1:255" s="125" customFormat="1" ht="20" customHeight="1" thickBot="1">
      <c r="A19" s="264"/>
      <c r="B19" s="180"/>
      <c r="C19" s="179"/>
      <c r="D19" s="416" t="s">
        <v>152</v>
      </c>
      <c r="E19" s="254">
        <f>SUM(E20)-(E40)</f>
        <v>3</v>
      </c>
      <c r="F19" s="255">
        <f t="shared" ref="F19:L19" si="219">SUM(F20)-(F40)</f>
        <v>-2</v>
      </c>
      <c r="G19" s="255">
        <f t="shared" si="219"/>
        <v>-13</v>
      </c>
      <c r="H19" s="255">
        <f t="shared" si="219"/>
        <v>-8</v>
      </c>
      <c r="I19" s="255">
        <f t="shared" si="219"/>
        <v>-4</v>
      </c>
      <c r="J19" s="255">
        <f t="shared" si="219"/>
        <v>2</v>
      </c>
      <c r="K19" s="255">
        <f t="shared" si="219"/>
        <v>-2</v>
      </c>
      <c r="L19" s="255">
        <f t="shared" si="219"/>
        <v>0</v>
      </c>
      <c r="M19" s="255">
        <f t="shared" ref="M19:AC19" si="220">SUM(M20)-(M40)</f>
        <v>-8</v>
      </c>
      <c r="N19" s="255">
        <f t="shared" si="220"/>
        <v>0</v>
      </c>
      <c r="O19" s="255">
        <f t="shared" si="220"/>
        <v>0</v>
      </c>
      <c r="P19" s="255">
        <f t="shared" si="220"/>
        <v>-10</v>
      </c>
      <c r="Q19" s="255">
        <f t="shared" si="220"/>
        <v>-2</v>
      </c>
      <c r="R19" s="255">
        <f t="shared" si="220"/>
        <v>-9</v>
      </c>
      <c r="S19" s="255">
        <f t="shared" si="220"/>
        <v>-3</v>
      </c>
      <c r="T19" s="255">
        <f t="shared" si="220"/>
        <v>1</v>
      </c>
      <c r="U19" s="255">
        <f t="shared" si="220"/>
        <v>0</v>
      </c>
      <c r="V19" s="255">
        <f t="shared" si="220"/>
        <v>0</v>
      </c>
      <c r="W19" s="255">
        <f t="shared" si="220"/>
        <v>-5</v>
      </c>
      <c r="X19" s="255">
        <f t="shared" si="220"/>
        <v>-2</v>
      </c>
      <c r="Y19" s="255">
        <f t="shared" si="220"/>
        <v>-3</v>
      </c>
      <c r="Z19" s="255">
        <f t="shared" si="220"/>
        <v>0</v>
      </c>
      <c r="AA19" s="255">
        <f t="shared" si="220"/>
        <v>0</v>
      </c>
      <c r="AB19" s="255">
        <f t="shared" si="220"/>
        <v>0</v>
      </c>
      <c r="AC19" s="480">
        <f t="shared" si="220"/>
        <v>0</v>
      </c>
      <c r="AE19" s="178"/>
      <c r="AF19" s="178"/>
      <c r="AG19" s="178"/>
      <c r="AH19" s="178"/>
      <c r="AI19" s="178"/>
      <c r="AJ19" s="178"/>
      <c r="AK19" s="178"/>
      <c r="AL19" s="178"/>
      <c r="AM19" s="178"/>
      <c r="AN19" s="178"/>
      <c r="AO19" s="178"/>
      <c r="AP19" s="179"/>
      <c r="AQ19" s="179"/>
      <c r="AR19" s="179"/>
      <c r="AS19" s="179"/>
      <c r="AT19" s="179"/>
      <c r="AU19" s="179"/>
      <c r="AV19" s="179"/>
      <c r="AW19" s="179"/>
      <c r="AX19" s="179"/>
      <c r="AY19" s="179"/>
      <c r="AZ19" s="179"/>
      <c r="BA19" s="179"/>
      <c r="BB19" s="179"/>
      <c r="CM19" s="125">
        <f>IF(M5="B",M20,"")</f>
        <v>0</v>
      </c>
      <c r="EF19" s="27">
        <f>SUM(EF5:EF18)</f>
        <v>21</v>
      </c>
      <c r="EG19" s="27">
        <f>SUM(EG5:EG18)</f>
        <v>21</v>
      </c>
      <c r="EH19" s="27">
        <f>SUM(EH5:EH18)</f>
        <v>63</v>
      </c>
      <c r="EI19" s="27">
        <f>SUM(EG19+EH19)</f>
        <v>84</v>
      </c>
      <c r="EM19" s="27">
        <f>SUM(EM5:EM18)</f>
        <v>12</v>
      </c>
      <c r="EN19" s="27">
        <f t="shared" si="18"/>
        <v>0.5714285714285714</v>
      </c>
      <c r="EP19" s="27">
        <f>SUM(EP5:EP18)</f>
        <v>48</v>
      </c>
      <c r="EQ19" s="27">
        <f>SUM(EQ5:EQ18)</f>
        <v>308</v>
      </c>
    </row>
    <row r="20" spans="1:255" s="125" customFormat="1" ht="20" customHeight="1" thickBot="1">
      <c r="A20" s="263" t="s">
        <v>188</v>
      </c>
      <c r="B20" s="180">
        <f>COUNT(E20:AC20)</f>
        <v>21</v>
      </c>
      <c r="C20" s="278" t="s">
        <v>217</v>
      </c>
      <c r="D20" s="279"/>
      <c r="E20" s="256">
        <v>3</v>
      </c>
      <c r="F20" s="257">
        <v>0</v>
      </c>
      <c r="G20" s="257">
        <v>0</v>
      </c>
      <c r="H20" s="257">
        <v>0</v>
      </c>
      <c r="I20" s="257">
        <v>0</v>
      </c>
      <c r="J20" s="257">
        <v>2</v>
      </c>
      <c r="K20" s="257">
        <v>2</v>
      </c>
      <c r="L20" s="257">
        <v>0</v>
      </c>
      <c r="M20" s="257">
        <v>0</v>
      </c>
      <c r="N20" s="257">
        <v>0</v>
      </c>
      <c r="O20" s="257">
        <v>0</v>
      </c>
      <c r="P20" s="257">
        <v>0</v>
      </c>
      <c r="Q20" s="257">
        <v>0</v>
      </c>
      <c r="R20" s="257">
        <v>0</v>
      </c>
      <c r="S20" s="257">
        <v>0</v>
      </c>
      <c r="T20" s="257">
        <v>3</v>
      </c>
      <c r="U20" s="257">
        <v>0</v>
      </c>
      <c r="V20" s="257">
        <v>0</v>
      </c>
      <c r="W20" s="257">
        <v>0</v>
      </c>
      <c r="X20" s="257">
        <v>2</v>
      </c>
      <c r="Y20" s="257">
        <v>0</v>
      </c>
      <c r="Z20" s="257"/>
      <c r="AA20" s="257"/>
      <c r="AB20" s="257"/>
      <c r="AC20" s="482"/>
      <c r="AE20" s="178"/>
      <c r="AF20" s="178"/>
      <c r="AG20" s="178"/>
      <c r="AH20" s="178"/>
      <c r="AI20" s="178"/>
      <c r="AJ20" s="178"/>
      <c r="AK20" s="178"/>
      <c r="AL20" s="178"/>
      <c r="AM20" s="178"/>
      <c r="AN20" s="178"/>
      <c r="AO20" s="178"/>
      <c r="AP20" s="179"/>
      <c r="AQ20" s="179"/>
      <c r="AR20" s="179"/>
      <c r="AS20" s="179"/>
      <c r="AT20" s="179"/>
      <c r="AU20" s="179"/>
      <c r="AV20" s="179"/>
      <c r="AW20" s="179"/>
      <c r="AX20" s="179"/>
      <c r="AY20" s="179"/>
      <c r="AZ20" s="179"/>
      <c r="BA20" s="179"/>
      <c r="BB20" s="179"/>
    </row>
    <row r="21" spans="1:255" s="96" customFormat="1" ht="20" customHeight="1" thickBot="1">
      <c r="B21" s="14" t="s">
        <v>118</v>
      </c>
      <c r="C21" s="649"/>
      <c r="D21" s="650"/>
      <c r="E21" s="650"/>
      <c r="F21" s="650"/>
      <c r="G21" s="650"/>
      <c r="H21" s="14" t="s">
        <v>135</v>
      </c>
      <c r="I21" s="669">
        <f ca="1">('Game Summary'!L2)</f>
        <v>39935</v>
      </c>
      <c r="J21" s="669"/>
      <c r="K21" s="669"/>
      <c r="L21" s="676" t="s">
        <v>82</v>
      </c>
      <c r="M21" s="676"/>
      <c r="N21" s="94"/>
      <c r="O21" s="95"/>
      <c r="P21" s="95"/>
      <c r="AE21" s="99"/>
      <c r="AF21" s="99"/>
      <c r="AG21" s="99"/>
      <c r="AH21" s="99"/>
      <c r="AI21" s="99"/>
      <c r="AJ21" s="99"/>
      <c r="AK21" s="99"/>
      <c r="AL21" s="99"/>
      <c r="AM21" s="99"/>
      <c r="AN21" s="99"/>
      <c r="AO21" s="99"/>
      <c r="AP21" s="99"/>
      <c r="AQ21" s="99"/>
      <c r="AR21" s="99"/>
      <c r="AS21" s="99"/>
      <c r="AT21" s="99"/>
      <c r="AU21" s="99"/>
      <c r="AV21" s="99"/>
      <c r="AW21" s="99"/>
      <c r="AX21" s="99"/>
      <c r="AY21" s="99"/>
      <c r="AZ21" s="99"/>
      <c r="BA21" s="99"/>
      <c r="BB21" s="99"/>
      <c r="BC21" s="99"/>
      <c r="BD21" s="99"/>
    </row>
    <row r="22" spans="1:255" s="96" customFormat="1" ht="20" customHeight="1">
      <c r="A22" s="262" t="s">
        <v>72</v>
      </c>
      <c r="B22" s="260">
        <f>SUM(E40:AC40)</f>
        <v>77</v>
      </c>
      <c r="C22" s="14" t="s">
        <v>143</v>
      </c>
      <c r="D22" s="93">
        <f>AVERAGE(E40:AC40)</f>
        <v>3.6666666666666665</v>
      </c>
      <c r="E22" s="654" t="s">
        <v>136</v>
      </c>
      <c r="F22" s="655"/>
      <c r="G22" s="655"/>
      <c r="H22" s="655"/>
      <c r="I22" s="655"/>
      <c r="J22" s="655"/>
      <c r="K22" s="655"/>
      <c r="L22" s="655"/>
      <c r="M22" s="655"/>
      <c r="N22" s="655"/>
      <c r="O22" s="655"/>
      <c r="P22" s="655"/>
      <c r="Q22" s="656"/>
      <c r="R22" s="656"/>
      <c r="S22" s="656"/>
      <c r="T22" s="656"/>
      <c r="U22" s="656"/>
      <c r="V22" s="656"/>
      <c r="W22" s="656"/>
      <c r="X22" s="656"/>
      <c r="Y22" s="656"/>
      <c r="Z22" s="656"/>
      <c r="AA22" s="656"/>
      <c r="AB22" s="656"/>
      <c r="AC22" s="657"/>
      <c r="AE22" s="666" t="s">
        <v>145</v>
      </c>
      <c r="AF22" s="667"/>
      <c r="AG22" s="667"/>
      <c r="AH22" s="667"/>
      <c r="AI22" s="667"/>
      <c r="AJ22" s="667"/>
      <c r="AK22" s="667"/>
      <c r="AL22" s="667"/>
      <c r="AM22" s="667"/>
      <c r="AN22" s="667"/>
      <c r="AO22" s="667"/>
      <c r="AP22" s="667"/>
      <c r="AQ22" s="667"/>
      <c r="AR22" s="667"/>
      <c r="AS22" s="667"/>
      <c r="AT22" s="667"/>
      <c r="AU22" s="667"/>
      <c r="AV22" s="667"/>
      <c r="AW22" s="667"/>
      <c r="AX22" s="667"/>
      <c r="AY22" s="667"/>
      <c r="AZ22" s="667"/>
      <c r="BA22" s="667"/>
      <c r="BB22" s="667"/>
      <c r="BC22" s="668"/>
      <c r="BE22" s="666" t="s">
        <v>146</v>
      </c>
      <c r="BF22" s="667"/>
      <c r="BG22" s="667"/>
      <c r="BH22" s="667"/>
      <c r="BI22" s="667"/>
      <c r="BJ22" s="667"/>
      <c r="BK22" s="667"/>
      <c r="BL22" s="667"/>
      <c r="BM22" s="667"/>
      <c r="BN22" s="667"/>
      <c r="BO22" s="667"/>
      <c r="BP22" s="667"/>
      <c r="BQ22" s="667"/>
      <c r="BR22" s="667"/>
      <c r="BS22" s="667"/>
      <c r="BT22" s="667"/>
      <c r="BU22" s="667"/>
      <c r="BV22" s="667"/>
      <c r="BW22" s="667"/>
      <c r="BX22" s="667"/>
      <c r="BY22" s="667"/>
      <c r="BZ22" s="667"/>
      <c r="CA22" s="667"/>
      <c r="CB22" s="667"/>
      <c r="CC22" s="668"/>
      <c r="CD22" s="99"/>
      <c r="CE22" s="666" t="s">
        <v>148</v>
      </c>
      <c r="CF22" s="667"/>
      <c r="CG22" s="667"/>
      <c r="CH22" s="667"/>
      <c r="CI22" s="667"/>
      <c r="CJ22" s="667"/>
      <c r="CK22" s="667"/>
      <c r="CL22" s="667"/>
      <c r="CM22" s="667"/>
      <c r="CN22" s="667"/>
      <c r="CO22" s="667"/>
      <c r="CP22" s="667"/>
      <c r="CQ22" s="667"/>
      <c r="CR22" s="667"/>
      <c r="CS22" s="667"/>
      <c r="CT22" s="667"/>
      <c r="CU22" s="667"/>
      <c r="CV22" s="667"/>
      <c r="CW22" s="667"/>
      <c r="CX22" s="667"/>
      <c r="CY22" s="667"/>
      <c r="CZ22" s="667"/>
      <c r="DA22" s="667"/>
      <c r="DB22" s="667"/>
      <c r="DC22" s="668"/>
      <c r="DE22" s="666" t="s">
        <v>149</v>
      </c>
      <c r="DF22" s="667"/>
      <c r="DG22" s="667"/>
      <c r="DH22" s="667"/>
      <c r="DI22" s="667"/>
      <c r="DJ22" s="667"/>
      <c r="DK22" s="667"/>
      <c r="DL22" s="667"/>
      <c r="DM22" s="667"/>
      <c r="DN22" s="667"/>
      <c r="DO22" s="667"/>
      <c r="DP22" s="667"/>
      <c r="DQ22" s="667"/>
      <c r="DR22" s="667"/>
      <c r="DS22" s="667"/>
      <c r="DT22" s="667"/>
      <c r="DU22" s="667"/>
      <c r="DV22" s="667"/>
      <c r="DW22" s="667"/>
      <c r="DX22" s="667"/>
      <c r="DY22" s="667"/>
      <c r="DZ22" s="667"/>
      <c r="EA22" s="667"/>
      <c r="EB22" s="667"/>
      <c r="EC22" s="668"/>
      <c r="EE22" s="99"/>
      <c r="EV22" s="666" t="s">
        <v>153</v>
      </c>
      <c r="EW22" s="667"/>
      <c r="EX22" s="667"/>
      <c r="EY22" s="667"/>
      <c r="EZ22" s="667"/>
      <c r="FA22" s="667"/>
      <c r="FB22" s="667"/>
      <c r="FC22" s="667"/>
      <c r="FD22" s="667"/>
      <c r="FE22" s="667"/>
      <c r="FF22" s="667"/>
      <c r="FG22" s="667"/>
      <c r="FH22" s="667"/>
      <c r="FI22" s="667"/>
      <c r="FJ22" s="667"/>
      <c r="FK22" s="667"/>
      <c r="FL22" s="667"/>
      <c r="FM22" s="667"/>
      <c r="FN22" s="667"/>
      <c r="FO22" s="667"/>
      <c r="FP22" s="667"/>
      <c r="FQ22" s="667"/>
      <c r="FR22" s="667"/>
      <c r="FS22" s="667"/>
      <c r="FT22" s="668"/>
      <c r="FV22" s="666" t="s">
        <v>154</v>
      </c>
      <c r="FW22" s="667"/>
      <c r="FX22" s="667"/>
      <c r="FY22" s="667"/>
      <c r="FZ22" s="667"/>
      <c r="GA22" s="667"/>
      <c r="GB22" s="667"/>
      <c r="GC22" s="667"/>
      <c r="GD22" s="667"/>
      <c r="GE22" s="667"/>
      <c r="GF22" s="667"/>
      <c r="GG22" s="667"/>
      <c r="GH22" s="667"/>
      <c r="GI22" s="667"/>
      <c r="GJ22" s="667"/>
      <c r="GK22" s="667"/>
      <c r="GL22" s="667"/>
      <c r="GM22" s="667"/>
      <c r="GN22" s="667"/>
      <c r="GO22" s="667"/>
      <c r="GP22" s="667"/>
      <c r="GQ22" s="667"/>
      <c r="GR22" s="667"/>
      <c r="GS22" s="667"/>
      <c r="GT22" s="668"/>
      <c r="GU22" s="99"/>
      <c r="GV22" s="666" t="s">
        <v>185</v>
      </c>
      <c r="GW22" s="667"/>
      <c r="GX22" s="667"/>
      <c r="GY22" s="667"/>
      <c r="GZ22" s="667"/>
      <c r="HA22" s="667"/>
      <c r="HB22" s="667"/>
      <c r="HC22" s="667"/>
      <c r="HD22" s="667"/>
      <c r="HE22" s="667"/>
      <c r="HF22" s="667"/>
      <c r="HG22" s="667"/>
      <c r="HH22" s="667"/>
      <c r="HI22" s="667"/>
      <c r="HJ22" s="667"/>
      <c r="HK22" s="667"/>
      <c r="HL22" s="667"/>
      <c r="HM22" s="667"/>
      <c r="HN22" s="667"/>
      <c r="HO22" s="667"/>
      <c r="HP22" s="667"/>
      <c r="HQ22" s="667"/>
      <c r="HR22" s="667"/>
      <c r="HS22" s="667"/>
      <c r="HT22" s="668"/>
      <c r="HV22" s="666" t="s">
        <v>193</v>
      </c>
      <c r="HW22" s="667"/>
      <c r="HX22" s="667"/>
      <c r="HY22" s="667"/>
      <c r="HZ22" s="667"/>
      <c r="IA22" s="667"/>
      <c r="IB22" s="667"/>
      <c r="IC22" s="667"/>
      <c r="ID22" s="667"/>
      <c r="IE22" s="667"/>
      <c r="IF22" s="667"/>
      <c r="IG22" s="667"/>
      <c r="IH22" s="667"/>
      <c r="II22" s="667"/>
      <c r="IJ22" s="667"/>
      <c r="IK22" s="667"/>
      <c r="IL22" s="667"/>
      <c r="IM22" s="667"/>
      <c r="IN22" s="667"/>
      <c r="IO22" s="667"/>
      <c r="IP22" s="667"/>
      <c r="IQ22" s="667"/>
      <c r="IR22" s="667"/>
      <c r="IS22" s="667"/>
      <c r="IT22" s="668"/>
    </row>
    <row r="23" spans="1:255" s="96" customFormat="1" ht="20" customHeight="1" thickBot="1">
      <c r="A23" s="98"/>
      <c r="B23" s="13"/>
      <c r="C23" s="658" t="s">
        <v>192</v>
      </c>
      <c r="D23" s="659"/>
      <c r="E23" s="181">
        <v>1</v>
      </c>
      <c r="F23" s="182">
        <v>2</v>
      </c>
      <c r="G23" s="182">
        <v>3</v>
      </c>
      <c r="H23" s="182">
        <v>4</v>
      </c>
      <c r="I23" s="182">
        <v>5</v>
      </c>
      <c r="J23" s="182">
        <v>6</v>
      </c>
      <c r="K23" s="182">
        <v>7</v>
      </c>
      <c r="L23" s="182">
        <v>8</v>
      </c>
      <c r="M23" s="182">
        <v>9</v>
      </c>
      <c r="N23" s="182">
        <v>10</v>
      </c>
      <c r="O23" s="182">
        <v>11</v>
      </c>
      <c r="P23" s="182">
        <v>12</v>
      </c>
      <c r="Q23" s="183">
        <v>13</v>
      </c>
      <c r="R23" s="183">
        <v>14</v>
      </c>
      <c r="S23" s="183">
        <v>15</v>
      </c>
      <c r="T23" s="183">
        <v>16</v>
      </c>
      <c r="U23" s="183">
        <v>17</v>
      </c>
      <c r="V23" s="183">
        <v>18</v>
      </c>
      <c r="W23" s="183">
        <v>19</v>
      </c>
      <c r="X23" s="183">
        <v>20</v>
      </c>
      <c r="Y23" s="183">
        <v>21</v>
      </c>
      <c r="Z23" s="183">
        <v>22</v>
      </c>
      <c r="AA23" s="183">
        <v>23</v>
      </c>
      <c r="AB23" s="183">
        <v>24</v>
      </c>
      <c r="AC23" s="184">
        <v>25</v>
      </c>
      <c r="AE23" s="104"/>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6"/>
      <c r="BE23" s="104"/>
      <c r="BF23" s="105"/>
      <c r="BG23" s="105"/>
      <c r="BH23" s="105"/>
      <c r="BI23" s="105"/>
      <c r="BJ23" s="105"/>
      <c r="BK23" s="105"/>
      <c r="BL23" s="105"/>
      <c r="BM23" s="105"/>
      <c r="BN23" s="105"/>
      <c r="BO23" s="105"/>
      <c r="BP23" s="105"/>
      <c r="BQ23" s="105"/>
      <c r="BR23" s="105"/>
      <c r="BS23" s="105"/>
      <c r="BT23" s="105"/>
      <c r="BU23" s="105"/>
      <c r="BV23" s="105"/>
      <c r="BW23" s="105"/>
      <c r="BX23" s="105"/>
      <c r="BY23" s="105"/>
      <c r="BZ23" s="105"/>
      <c r="CA23" s="105"/>
      <c r="CB23" s="105"/>
      <c r="CC23" s="106"/>
      <c r="CD23" s="99"/>
      <c r="CE23" s="104"/>
      <c r="CF23" s="105"/>
      <c r="CG23" s="105"/>
      <c r="CH23" s="105"/>
      <c r="CI23" s="105"/>
      <c r="CJ23" s="105"/>
      <c r="CK23" s="105"/>
      <c r="CL23" s="105"/>
      <c r="CM23" s="105"/>
      <c r="CN23" s="105"/>
      <c r="CO23" s="105"/>
      <c r="CP23" s="105"/>
      <c r="CQ23" s="105"/>
      <c r="CR23" s="105"/>
      <c r="CS23" s="105"/>
      <c r="CT23" s="105"/>
      <c r="CU23" s="105"/>
      <c r="CV23" s="105"/>
      <c r="CW23" s="105"/>
      <c r="CX23" s="105"/>
      <c r="CY23" s="105"/>
      <c r="CZ23" s="105"/>
      <c r="DA23" s="105"/>
      <c r="DB23" s="105"/>
      <c r="DC23" s="106"/>
      <c r="DE23" s="104"/>
      <c r="DF23" s="105"/>
      <c r="DG23" s="105"/>
      <c r="DH23" s="105"/>
      <c r="DI23" s="105"/>
      <c r="DJ23" s="105"/>
      <c r="DK23" s="105"/>
      <c r="DL23" s="105"/>
      <c r="DM23" s="105"/>
      <c r="DN23" s="105"/>
      <c r="DO23" s="105"/>
      <c r="DP23" s="105"/>
      <c r="DQ23" s="105"/>
      <c r="DR23" s="105"/>
      <c r="DS23" s="105"/>
      <c r="DT23" s="105"/>
      <c r="DU23" s="105"/>
      <c r="DV23" s="105"/>
      <c r="DW23" s="105"/>
      <c r="DX23" s="105"/>
      <c r="DY23" s="105"/>
      <c r="DZ23" s="105"/>
      <c r="EA23" s="105"/>
      <c r="EB23" s="105"/>
      <c r="EC23" s="106"/>
      <c r="EE23" s="99"/>
      <c r="EV23" s="104"/>
      <c r="EW23" s="105"/>
      <c r="EX23" s="105"/>
      <c r="EY23" s="105"/>
      <c r="EZ23" s="105"/>
      <c r="FA23" s="105"/>
      <c r="FB23" s="105"/>
      <c r="FC23" s="105"/>
      <c r="FD23" s="105"/>
      <c r="FE23" s="105"/>
      <c r="FF23" s="105"/>
      <c r="FG23" s="105"/>
      <c r="FH23" s="105"/>
      <c r="FI23" s="105"/>
      <c r="FJ23" s="105"/>
      <c r="FK23" s="105"/>
      <c r="FL23" s="105"/>
      <c r="FM23" s="105"/>
      <c r="FN23" s="105"/>
      <c r="FO23" s="105"/>
      <c r="FP23" s="105"/>
      <c r="FQ23" s="105"/>
      <c r="FR23" s="105"/>
      <c r="FS23" s="105"/>
      <c r="FT23" s="106"/>
      <c r="FV23" s="104"/>
      <c r="FW23" s="105"/>
      <c r="FX23" s="105"/>
      <c r="FY23" s="105"/>
      <c r="FZ23" s="105"/>
      <c r="GA23" s="105"/>
      <c r="GB23" s="105"/>
      <c r="GC23" s="105"/>
      <c r="GD23" s="105"/>
      <c r="GE23" s="105"/>
      <c r="GF23" s="105"/>
      <c r="GG23" s="105"/>
      <c r="GH23" s="105"/>
      <c r="GI23" s="105"/>
      <c r="GJ23" s="105"/>
      <c r="GK23" s="105"/>
      <c r="GL23" s="105"/>
      <c r="GM23" s="105"/>
      <c r="GN23" s="105"/>
      <c r="GO23" s="105"/>
      <c r="GP23" s="105"/>
      <c r="GQ23" s="105"/>
      <c r="GR23" s="105"/>
      <c r="GS23" s="105"/>
      <c r="GT23" s="106"/>
      <c r="GU23" s="99"/>
      <c r="GV23" s="104"/>
      <c r="GW23" s="105"/>
      <c r="GX23" s="105"/>
      <c r="GY23" s="105"/>
      <c r="GZ23" s="105"/>
      <c r="HA23" s="105"/>
      <c r="HB23" s="105"/>
      <c r="HC23" s="105"/>
      <c r="HD23" s="105"/>
      <c r="HE23" s="105"/>
      <c r="HF23" s="105"/>
      <c r="HG23" s="105"/>
      <c r="HH23" s="105"/>
      <c r="HI23" s="105"/>
      <c r="HJ23" s="105"/>
      <c r="HK23" s="105"/>
      <c r="HL23" s="105"/>
      <c r="HM23" s="105"/>
      <c r="HN23" s="105"/>
      <c r="HO23" s="105"/>
      <c r="HP23" s="105"/>
      <c r="HQ23" s="105"/>
      <c r="HR23" s="105"/>
      <c r="HS23" s="105"/>
      <c r="HT23" s="106"/>
      <c r="HV23" s="104"/>
      <c r="HW23" s="105"/>
      <c r="HX23" s="105"/>
      <c r="HY23" s="105"/>
      <c r="HZ23" s="105"/>
      <c r="IA23" s="105"/>
      <c r="IB23" s="105"/>
      <c r="IC23" s="105"/>
      <c r="ID23" s="105"/>
      <c r="IE23" s="105"/>
      <c r="IF23" s="105"/>
      <c r="IG23" s="105"/>
      <c r="IH23" s="105"/>
      <c r="II23" s="105"/>
      <c r="IJ23" s="105"/>
      <c r="IK23" s="105"/>
      <c r="IL23" s="105"/>
      <c r="IM23" s="105"/>
      <c r="IN23" s="105"/>
      <c r="IO23" s="105"/>
      <c r="IP23" s="105"/>
      <c r="IQ23" s="105"/>
      <c r="IR23" s="105"/>
      <c r="IS23" s="105"/>
      <c r="IT23" s="106"/>
    </row>
    <row r="24" spans="1:255" s="27" customFormat="1" ht="20" customHeight="1" thickBot="1">
      <c r="A24" s="643" t="str">
        <f ca="1">('Game Summary'!A24)</f>
        <v>DDG - All Stars</v>
      </c>
      <c r="B24" s="644"/>
      <c r="C24" s="644"/>
      <c r="D24" s="645"/>
      <c r="E24" s="254">
        <f>E40</f>
        <v>0</v>
      </c>
      <c r="F24" s="255">
        <f>SUM(E40:F40)</f>
        <v>2</v>
      </c>
      <c r="G24" s="255">
        <f>SUM(E40:G40)</f>
        <v>15</v>
      </c>
      <c r="H24" s="255">
        <f>SUM(E40:H40)</f>
        <v>23</v>
      </c>
      <c r="I24" s="255">
        <f>SUM(E40:I40)</f>
        <v>27</v>
      </c>
      <c r="J24" s="255">
        <f>SUM(E40:J40)</f>
        <v>27</v>
      </c>
      <c r="K24" s="255">
        <f>SUM(E40:K40)</f>
        <v>31</v>
      </c>
      <c r="L24" s="255">
        <f>SUM(E40:L40)</f>
        <v>31</v>
      </c>
      <c r="M24" s="255">
        <f>SUM(E40:M40)</f>
        <v>39</v>
      </c>
      <c r="N24" s="255">
        <f>SUM(E40:N40)</f>
        <v>39</v>
      </c>
      <c r="O24" s="255">
        <f>SUM(E40:O40)</f>
        <v>39</v>
      </c>
      <c r="P24" s="255">
        <f>SUM(E40:P40)</f>
        <v>49</v>
      </c>
      <c r="Q24" s="255">
        <f>SUM(E40:Q40)</f>
        <v>51</v>
      </c>
      <c r="R24" s="255">
        <f>SUM(E40:R40)</f>
        <v>60</v>
      </c>
      <c r="S24" s="255">
        <f>SUM(E40:S40)</f>
        <v>63</v>
      </c>
      <c r="T24" s="255">
        <f>SUM(E40:T40)</f>
        <v>65</v>
      </c>
      <c r="U24" s="255">
        <f>SUM(E40:U40)</f>
        <v>65</v>
      </c>
      <c r="V24" s="255">
        <f>SUM(E40:V40)</f>
        <v>65</v>
      </c>
      <c r="W24" s="255">
        <f>SUM(E40:W40)</f>
        <v>70</v>
      </c>
      <c r="X24" s="255">
        <f>SUM(E40:X40)</f>
        <v>74</v>
      </c>
      <c r="Y24" s="255">
        <f>SUM(E40:Y40)</f>
        <v>77</v>
      </c>
      <c r="Z24" s="255">
        <f>SUM(E40:Z40)</f>
        <v>77</v>
      </c>
      <c r="AA24" s="255">
        <f>SUM(E40:AA40)</f>
        <v>77</v>
      </c>
      <c r="AB24" s="255">
        <f>SUM(E40:AB40)</f>
        <v>77</v>
      </c>
      <c r="AC24" s="480">
        <f>SUM(E40:AC40)</f>
        <v>77</v>
      </c>
      <c r="AE24" s="107">
        <v>1</v>
      </c>
      <c r="AF24" s="108">
        <v>2</v>
      </c>
      <c r="AG24" s="108">
        <v>3</v>
      </c>
      <c r="AH24" s="108">
        <v>4</v>
      </c>
      <c r="AI24" s="108">
        <v>5</v>
      </c>
      <c r="AJ24" s="108">
        <v>6</v>
      </c>
      <c r="AK24" s="108">
        <v>7</v>
      </c>
      <c r="AL24" s="108">
        <v>8</v>
      </c>
      <c r="AM24" s="108">
        <v>9</v>
      </c>
      <c r="AN24" s="108">
        <v>10</v>
      </c>
      <c r="AO24" s="108">
        <v>11</v>
      </c>
      <c r="AP24" s="108">
        <v>12</v>
      </c>
      <c r="AQ24" s="109">
        <v>13</v>
      </c>
      <c r="AR24" s="109">
        <v>14</v>
      </c>
      <c r="AS24" s="109">
        <v>15</v>
      </c>
      <c r="AT24" s="109">
        <v>16</v>
      </c>
      <c r="AU24" s="109">
        <v>17</v>
      </c>
      <c r="AV24" s="109">
        <v>18</v>
      </c>
      <c r="AW24" s="109">
        <v>19</v>
      </c>
      <c r="AX24" s="109">
        <v>20</v>
      </c>
      <c r="AY24" s="109">
        <v>21</v>
      </c>
      <c r="AZ24" s="109">
        <v>22</v>
      </c>
      <c r="BA24" s="109">
        <v>23</v>
      </c>
      <c r="BB24" s="109">
        <v>24</v>
      </c>
      <c r="BC24" s="110">
        <v>25</v>
      </c>
      <c r="BD24" s="27" t="s">
        <v>147</v>
      </c>
      <c r="BE24" s="107">
        <v>1</v>
      </c>
      <c r="BF24" s="108">
        <v>2</v>
      </c>
      <c r="BG24" s="108">
        <v>3</v>
      </c>
      <c r="BH24" s="108">
        <v>4</v>
      </c>
      <c r="BI24" s="108">
        <v>5</v>
      </c>
      <c r="BJ24" s="108">
        <v>6</v>
      </c>
      <c r="BK24" s="108">
        <v>7</v>
      </c>
      <c r="BL24" s="108">
        <v>8</v>
      </c>
      <c r="BM24" s="108">
        <v>9</v>
      </c>
      <c r="BN24" s="108">
        <v>10</v>
      </c>
      <c r="BO24" s="108">
        <v>11</v>
      </c>
      <c r="BP24" s="108">
        <v>12</v>
      </c>
      <c r="BQ24" s="108">
        <v>13</v>
      </c>
      <c r="BR24" s="108">
        <v>14</v>
      </c>
      <c r="BS24" s="108">
        <v>15</v>
      </c>
      <c r="BT24" s="108">
        <v>16</v>
      </c>
      <c r="BU24" s="108">
        <v>17</v>
      </c>
      <c r="BV24" s="108">
        <v>18</v>
      </c>
      <c r="BW24" s="108">
        <v>19</v>
      </c>
      <c r="BX24" s="109">
        <v>20</v>
      </c>
      <c r="BY24" s="109">
        <v>21</v>
      </c>
      <c r="BZ24" s="109">
        <v>22</v>
      </c>
      <c r="CA24" s="109">
        <v>23</v>
      </c>
      <c r="CB24" s="109">
        <v>24</v>
      </c>
      <c r="CC24" s="110">
        <v>25</v>
      </c>
      <c r="CD24" s="27" t="s">
        <v>83</v>
      </c>
      <c r="CE24" s="107">
        <v>1</v>
      </c>
      <c r="CF24" s="108">
        <v>2</v>
      </c>
      <c r="CG24" s="108">
        <v>3</v>
      </c>
      <c r="CH24" s="108">
        <v>4</v>
      </c>
      <c r="CI24" s="108">
        <v>5</v>
      </c>
      <c r="CJ24" s="108">
        <v>6</v>
      </c>
      <c r="CK24" s="108">
        <v>7</v>
      </c>
      <c r="CL24" s="108">
        <v>8</v>
      </c>
      <c r="CM24" s="108">
        <v>9</v>
      </c>
      <c r="CN24" s="108">
        <v>10</v>
      </c>
      <c r="CO24" s="108">
        <v>11</v>
      </c>
      <c r="CP24" s="108">
        <v>12</v>
      </c>
      <c r="CQ24" s="109">
        <v>13</v>
      </c>
      <c r="CR24" s="109">
        <v>14</v>
      </c>
      <c r="CS24" s="109">
        <v>15</v>
      </c>
      <c r="CT24" s="109">
        <v>16</v>
      </c>
      <c r="CU24" s="109">
        <v>17</v>
      </c>
      <c r="CV24" s="109">
        <v>18</v>
      </c>
      <c r="CW24" s="109">
        <v>19</v>
      </c>
      <c r="CX24" s="109">
        <v>20</v>
      </c>
      <c r="CY24" s="109">
        <v>21</v>
      </c>
      <c r="CZ24" s="109">
        <v>22</v>
      </c>
      <c r="DA24" s="109">
        <v>23</v>
      </c>
      <c r="DB24" s="109">
        <v>24</v>
      </c>
      <c r="DC24" s="110">
        <v>25</v>
      </c>
      <c r="DD24" s="27" t="s">
        <v>84</v>
      </c>
      <c r="DE24" s="107">
        <v>1</v>
      </c>
      <c r="DF24" s="108">
        <v>2</v>
      </c>
      <c r="DG24" s="108">
        <v>3</v>
      </c>
      <c r="DH24" s="108">
        <v>4</v>
      </c>
      <c r="DI24" s="108">
        <v>5</v>
      </c>
      <c r="DJ24" s="108">
        <v>6</v>
      </c>
      <c r="DK24" s="108">
        <v>7</v>
      </c>
      <c r="DL24" s="108">
        <v>8</v>
      </c>
      <c r="DM24" s="108">
        <v>9</v>
      </c>
      <c r="DN24" s="108">
        <v>10</v>
      </c>
      <c r="DO24" s="108">
        <v>11</v>
      </c>
      <c r="DP24" s="108">
        <v>12</v>
      </c>
      <c r="DQ24" s="109">
        <v>13</v>
      </c>
      <c r="DR24" s="109">
        <v>14</v>
      </c>
      <c r="DS24" s="109">
        <v>15</v>
      </c>
      <c r="DT24" s="109">
        <v>16</v>
      </c>
      <c r="DU24" s="109">
        <v>17</v>
      </c>
      <c r="DV24" s="109">
        <v>18</v>
      </c>
      <c r="DW24" s="109">
        <v>19</v>
      </c>
      <c r="DX24" s="109">
        <v>20</v>
      </c>
      <c r="DY24" s="109">
        <v>21</v>
      </c>
      <c r="DZ24" s="109">
        <v>22</v>
      </c>
      <c r="EA24" s="109">
        <v>23</v>
      </c>
      <c r="EB24" s="109">
        <v>24</v>
      </c>
      <c r="EC24" s="110">
        <v>25</v>
      </c>
      <c r="ED24" s="27" t="s">
        <v>85</v>
      </c>
      <c r="EF24" s="114" t="s">
        <v>134</v>
      </c>
      <c r="EG24" s="115" t="s">
        <v>132</v>
      </c>
      <c r="EH24" s="115" t="s">
        <v>133</v>
      </c>
      <c r="EI24" s="116" t="s">
        <v>155</v>
      </c>
      <c r="EJ24" s="117" t="s">
        <v>124</v>
      </c>
      <c r="EK24" s="114" t="s">
        <v>125</v>
      </c>
      <c r="EL24" s="116" t="s">
        <v>126</v>
      </c>
      <c r="EM24" s="118" t="s">
        <v>127</v>
      </c>
      <c r="EN24" s="119" t="s">
        <v>128</v>
      </c>
      <c r="EO24" s="120" t="s">
        <v>137</v>
      </c>
      <c r="EP24" s="120" t="s">
        <v>156</v>
      </c>
      <c r="EQ24" s="120" t="s">
        <v>157</v>
      </c>
      <c r="ER24" s="114" t="s">
        <v>150</v>
      </c>
      <c r="ES24" s="115" t="s">
        <v>151</v>
      </c>
      <c r="ET24" s="117" t="s">
        <v>142</v>
      </c>
      <c r="EV24" s="107">
        <v>1</v>
      </c>
      <c r="EW24" s="108">
        <v>2</v>
      </c>
      <c r="EX24" s="108">
        <v>3</v>
      </c>
      <c r="EY24" s="108">
        <v>4</v>
      </c>
      <c r="EZ24" s="108">
        <v>5</v>
      </c>
      <c r="FA24" s="108">
        <v>6</v>
      </c>
      <c r="FB24" s="108">
        <v>7</v>
      </c>
      <c r="FC24" s="108">
        <v>8</v>
      </c>
      <c r="FD24" s="108">
        <v>9</v>
      </c>
      <c r="FE24" s="108">
        <v>10</v>
      </c>
      <c r="FF24" s="108">
        <v>11</v>
      </c>
      <c r="FG24" s="108">
        <v>12</v>
      </c>
      <c r="FH24" s="109">
        <v>13</v>
      </c>
      <c r="FI24" s="109">
        <v>14</v>
      </c>
      <c r="FJ24" s="109">
        <v>15</v>
      </c>
      <c r="FK24" s="109">
        <v>16</v>
      </c>
      <c r="FL24" s="109">
        <v>17</v>
      </c>
      <c r="FM24" s="109">
        <v>18</v>
      </c>
      <c r="FN24" s="109">
        <v>19</v>
      </c>
      <c r="FO24" s="109">
        <v>20</v>
      </c>
      <c r="FP24" s="109">
        <v>21</v>
      </c>
      <c r="FQ24" s="109">
        <v>22</v>
      </c>
      <c r="FR24" s="109">
        <v>23</v>
      </c>
      <c r="FS24" s="109">
        <v>24</v>
      </c>
      <c r="FT24" s="110">
        <v>25</v>
      </c>
      <c r="FU24" s="27" t="s">
        <v>147</v>
      </c>
      <c r="FV24" s="107">
        <v>1</v>
      </c>
      <c r="FW24" s="108">
        <v>2</v>
      </c>
      <c r="FX24" s="108">
        <v>3</v>
      </c>
      <c r="FY24" s="108">
        <v>4</v>
      </c>
      <c r="FZ24" s="108">
        <v>5</v>
      </c>
      <c r="GA24" s="108">
        <v>6</v>
      </c>
      <c r="GB24" s="108">
        <v>7</v>
      </c>
      <c r="GC24" s="108">
        <v>8</v>
      </c>
      <c r="GD24" s="108">
        <v>9</v>
      </c>
      <c r="GE24" s="108">
        <v>10</v>
      </c>
      <c r="GF24" s="108">
        <v>11</v>
      </c>
      <c r="GG24" s="108">
        <v>12</v>
      </c>
      <c r="GH24" s="109">
        <v>13</v>
      </c>
      <c r="GI24" s="109">
        <v>14</v>
      </c>
      <c r="GJ24" s="109">
        <v>15</v>
      </c>
      <c r="GK24" s="109">
        <v>16</v>
      </c>
      <c r="GL24" s="109">
        <v>17</v>
      </c>
      <c r="GM24" s="109">
        <v>18</v>
      </c>
      <c r="GN24" s="109">
        <v>19</v>
      </c>
      <c r="GO24" s="109">
        <v>20</v>
      </c>
      <c r="GP24" s="109">
        <v>21</v>
      </c>
      <c r="GQ24" s="109">
        <v>22</v>
      </c>
      <c r="GR24" s="109">
        <v>23</v>
      </c>
      <c r="GS24" s="109">
        <v>24</v>
      </c>
      <c r="GT24" s="110">
        <v>25</v>
      </c>
      <c r="GU24" s="27" t="s">
        <v>86</v>
      </c>
      <c r="GV24" s="107">
        <v>1</v>
      </c>
      <c r="GW24" s="108">
        <v>2</v>
      </c>
      <c r="GX24" s="108">
        <v>3</v>
      </c>
      <c r="GY24" s="108">
        <v>4</v>
      </c>
      <c r="GZ24" s="108">
        <v>5</v>
      </c>
      <c r="HA24" s="108">
        <v>6</v>
      </c>
      <c r="HB24" s="108">
        <v>7</v>
      </c>
      <c r="HC24" s="108">
        <v>8</v>
      </c>
      <c r="HD24" s="108">
        <v>9</v>
      </c>
      <c r="HE24" s="108">
        <v>10</v>
      </c>
      <c r="HF24" s="108">
        <v>11</v>
      </c>
      <c r="HG24" s="108">
        <v>12</v>
      </c>
      <c r="HH24" s="109">
        <v>13</v>
      </c>
      <c r="HI24" s="109">
        <v>14</v>
      </c>
      <c r="HJ24" s="109">
        <v>15</v>
      </c>
      <c r="HK24" s="109">
        <v>16</v>
      </c>
      <c r="HL24" s="109">
        <v>17</v>
      </c>
      <c r="HM24" s="109">
        <v>18</v>
      </c>
      <c r="HN24" s="109">
        <v>19</v>
      </c>
      <c r="HO24" s="109">
        <v>20</v>
      </c>
      <c r="HP24" s="109">
        <v>21</v>
      </c>
      <c r="HQ24" s="109">
        <v>22</v>
      </c>
      <c r="HR24" s="109">
        <v>23</v>
      </c>
      <c r="HS24" s="109">
        <v>24</v>
      </c>
      <c r="HT24" s="110">
        <v>25</v>
      </c>
      <c r="HV24" s="107">
        <v>1</v>
      </c>
      <c r="HW24" s="108">
        <v>2</v>
      </c>
      <c r="HX24" s="108">
        <v>3</v>
      </c>
      <c r="HY24" s="108">
        <v>4</v>
      </c>
      <c r="HZ24" s="108">
        <v>5</v>
      </c>
      <c r="IA24" s="108">
        <v>6</v>
      </c>
      <c r="IB24" s="108">
        <v>7</v>
      </c>
      <c r="IC24" s="108">
        <v>8</v>
      </c>
      <c r="ID24" s="108">
        <v>9</v>
      </c>
      <c r="IE24" s="108">
        <v>10</v>
      </c>
      <c r="IF24" s="108">
        <v>11</v>
      </c>
      <c r="IG24" s="108">
        <v>12</v>
      </c>
      <c r="IH24" s="109">
        <v>13</v>
      </c>
      <c r="II24" s="109">
        <v>14</v>
      </c>
      <c r="IJ24" s="109">
        <v>15</v>
      </c>
      <c r="IK24" s="109">
        <v>16</v>
      </c>
      <c r="IL24" s="109">
        <v>17</v>
      </c>
      <c r="IM24" s="109">
        <v>18</v>
      </c>
      <c r="IN24" s="109">
        <v>19</v>
      </c>
      <c r="IO24" s="109">
        <v>20</v>
      </c>
      <c r="IP24" s="109">
        <v>21</v>
      </c>
      <c r="IQ24" s="109">
        <v>22</v>
      </c>
      <c r="IR24" s="109">
        <v>23</v>
      </c>
      <c r="IS24" s="109">
        <v>24</v>
      </c>
      <c r="IT24" s="110">
        <v>25</v>
      </c>
      <c r="IU24" s="27" t="s">
        <v>147</v>
      </c>
    </row>
    <row r="25" spans="1:255" s="125" customFormat="1" ht="20" customHeight="1">
      <c r="A25" s="272">
        <f ca="1">('Game Summary'!B25)</f>
        <v>0</v>
      </c>
      <c r="B25" s="660" t="str">
        <f ca="1">('Game Summary'!C25)</f>
        <v>Vicious Vixen</v>
      </c>
      <c r="C25" s="661"/>
      <c r="D25" s="662"/>
      <c r="E25" s="198" t="s">
        <v>41</v>
      </c>
      <c r="F25" s="186"/>
      <c r="G25" s="186" t="s">
        <v>41</v>
      </c>
      <c r="H25" s="186"/>
      <c r="I25" s="186" t="s">
        <v>41</v>
      </c>
      <c r="J25" s="186"/>
      <c r="K25" s="186" t="s">
        <v>41</v>
      </c>
      <c r="L25" s="186"/>
      <c r="M25" s="186" t="s">
        <v>41</v>
      </c>
      <c r="N25" s="186"/>
      <c r="O25" s="186" t="s">
        <v>41</v>
      </c>
      <c r="P25" s="186" t="s">
        <v>41</v>
      </c>
      <c r="Q25" s="186" t="s">
        <v>41</v>
      </c>
      <c r="R25" s="186" t="s">
        <v>41</v>
      </c>
      <c r="S25" s="186"/>
      <c r="T25" s="186" t="s">
        <v>41</v>
      </c>
      <c r="U25" s="186" t="s">
        <v>41</v>
      </c>
      <c r="V25" s="186" t="s">
        <v>41</v>
      </c>
      <c r="W25" s="186"/>
      <c r="X25" s="186" t="s">
        <v>41</v>
      </c>
      <c r="Y25" s="186"/>
      <c r="Z25" s="186"/>
      <c r="AA25" s="186"/>
      <c r="AB25" s="186"/>
      <c r="AC25" s="188"/>
      <c r="AE25" s="126" t="str">
        <f t="shared" ref="AE25:BC25" si="221">IF(E25="J",E40,"")</f>
        <v/>
      </c>
      <c r="AF25" s="127" t="str">
        <f t="shared" si="221"/>
        <v/>
      </c>
      <c r="AG25" s="127" t="str">
        <f t="shared" si="221"/>
        <v/>
      </c>
      <c r="AH25" s="127" t="str">
        <f t="shared" si="221"/>
        <v/>
      </c>
      <c r="AI25" s="127" t="str">
        <f t="shared" si="221"/>
        <v/>
      </c>
      <c r="AJ25" s="127" t="str">
        <f t="shared" si="221"/>
        <v/>
      </c>
      <c r="AK25" s="127" t="str">
        <f t="shared" si="221"/>
        <v/>
      </c>
      <c r="AL25" s="127" t="str">
        <f t="shared" si="221"/>
        <v/>
      </c>
      <c r="AM25" s="127" t="str">
        <f t="shared" si="221"/>
        <v/>
      </c>
      <c r="AN25" s="127" t="str">
        <f t="shared" si="221"/>
        <v/>
      </c>
      <c r="AO25" s="127" t="str">
        <f t="shared" si="221"/>
        <v/>
      </c>
      <c r="AP25" s="128" t="str">
        <f t="shared" si="221"/>
        <v/>
      </c>
      <c r="AQ25" s="128" t="str">
        <f t="shared" si="221"/>
        <v/>
      </c>
      <c r="AR25" s="128" t="str">
        <f t="shared" si="221"/>
        <v/>
      </c>
      <c r="AS25" s="128" t="str">
        <f t="shared" si="221"/>
        <v/>
      </c>
      <c r="AT25" s="128" t="str">
        <f t="shared" si="221"/>
        <v/>
      </c>
      <c r="AU25" s="128" t="str">
        <f t="shared" si="221"/>
        <v/>
      </c>
      <c r="AV25" s="128" t="str">
        <f t="shared" si="221"/>
        <v/>
      </c>
      <c r="AW25" s="128" t="str">
        <f t="shared" si="221"/>
        <v/>
      </c>
      <c r="AX25" s="128" t="str">
        <f t="shared" si="221"/>
        <v/>
      </c>
      <c r="AY25" s="128" t="str">
        <f t="shared" si="221"/>
        <v/>
      </c>
      <c r="AZ25" s="128" t="str">
        <f t="shared" si="221"/>
        <v/>
      </c>
      <c r="BA25" s="128" t="str">
        <f t="shared" si="221"/>
        <v/>
      </c>
      <c r="BB25" s="128" t="str">
        <f t="shared" si="221"/>
        <v/>
      </c>
      <c r="BC25" s="129" t="str">
        <f t="shared" si="221"/>
        <v/>
      </c>
      <c r="BD25" s="27">
        <f t="shared" ref="BD25:BD38" si="222">SUM(AE25:BC25)</f>
        <v>0</v>
      </c>
      <c r="BE25" s="126" t="str">
        <f t="shared" ref="BE25:BO25" si="223">IF(E25="LJ",E40,"")</f>
        <v/>
      </c>
      <c r="BF25" s="127" t="str">
        <f t="shared" si="223"/>
        <v/>
      </c>
      <c r="BG25" s="127" t="str">
        <f t="shared" si="223"/>
        <v/>
      </c>
      <c r="BH25" s="127" t="str">
        <f t="shared" si="223"/>
        <v/>
      </c>
      <c r="BI25" s="127" t="str">
        <f t="shared" si="223"/>
        <v/>
      </c>
      <c r="BJ25" s="127" t="str">
        <f t="shared" si="223"/>
        <v/>
      </c>
      <c r="BK25" s="127" t="str">
        <f t="shared" si="223"/>
        <v/>
      </c>
      <c r="BL25" s="127" t="str">
        <f t="shared" si="223"/>
        <v/>
      </c>
      <c r="BM25" s="127" t="str">
        <f t="shared" si="223"/>
        <v/>
      </c>
      <c r="BN25" s="127" t="str">
        <f t="shared" si="223"/>
        <v/>
      </c>
      <c r="BO25" s="127" t="str">
        <f t="shared" si="223"/>
        <v/>
      </c>
      <c r="BP25" s="127" t="str">
        <f t="shared" ref="BP25:CC25" si="224">IF(P25="LJ",P40,"")</f>
        <v/>
      </c>
      <c r="BQ25" s="127" t="str">
        <f t="shared" si="224"/>
        <v/>
      </c>
      <c r="BR25" s="127" t="str">
        <f t="shared" si="224"/>
        <v/>
      </c>
      <c r="BS25" s="127" t="str">
        <f t="shared" si="224"/>
        <v/>
      </c>
      <c r="BT25" s="127" t="str">
        <f t="shared" si="224"/>
        <v/>
      </c>
      <c r="BU25" s="127" t="str">
        <f t="shared" si="224"/>
        <v/>
      </c>
      <c r="BV25" s="127" t="str">
        <f t="shared" si="224"/>
        <v/>
      </c>
      <c r="BW25" s="127" t="str">
        <f t="shared" si="224"/>
        <v/>
      </c>
      <c r="BX25" s="127" t="str">
        <f t="shared" si="224"/>
        <v/>
      </c>
      <c r="BY25" s="127" t="str">
        <f t="shared" si="224"/>
        <v/>
      </c>
      <c r="BZ25" s="127" t="str">
        <f t="shared" si="224"/>
        <v/>
      </c>
      <c r="CA25" s="127" t="str">
        <f t="shared" si="224"/>
        <v/>
      </c>
      <c r="CB25" s="127" t="str">
        <f t="shared" si="224"/>
        <v/>
      </c>
      <c r="CC25" s="130" t="str">
        <f t="shared" si="224"/>
        <v/>
      </c>
      <c r="CD25" s="27">
        <f t="shared" ref="CD25:CD38" si="225">SUM(BE25:CC25)</f>
        <v>0</v>
      </c>
      <c r="CE25" s="126">
        <f t="shared" ref="CE25:CP25" si="226">IF(E25="B",E40,"")</f>
        <v>0</v>
      </c>
      <c r="CF25" s="127" t="str">
        <f t="shared" si="226"/>
        <v/>
      </c>
      <c r="CG25" s="127">
        <f t="shared" si="226"/>
        <v>13</v>
      </c>
      <c r="CH25" s="127" t="str">
        <f t="shared" si="226"/>
        <v/>
      </c>
      <c r="CI25" s="127">
        <f t="shared" si="226"/>
        <v>4</v>
      </c>
      <c r="CJ25" s="127" t="str">
        <f t="shared" si="226"/>
        <v/>
      </c>
      <c r="CK25" s="127">
        <f t="shared" si="226"/>
        <v>4</v>
      </c>
      <c r="CL25" s="127" t="str">
        <f t="shared" si="226"/>
        <v/>
      </c>
      <c r="CM25" s="127">
        <f t="shared" si="226"/>
        <v>8</v>
      </c>
      <c r="CN25" s="127" t="str">
        <f t="shared" si="226"/>
        <v/>
      </c>
      <c r="CO25" s="127">
        <f t="shared" si="226"/>
        <v>0</v>
      </c>
      <c r="CP25" s="128">
        <f t="shared" si="226"/>
        <v>10</v>
      </c>
      <c r="CQ25" s="128">
        <f t="shared" ref="CQ25:DB25" si="227">IF(Q25="B",Q40,"")</f>
        <v>2</v>
      </c>
      <c r="CR25" s="128">
        <f t="shared" si="227"/>
        <v>9</v>
      </c>
      <c r="CS25" s="128" t="str">
        <f t="shared" si="227"/>
        <v/>
      </c>
      <c r="CT25" s="128">
        <f t="shared" si="227"/>
        <v>2</v>
      </c>
      <c r="CU25" s="128">
        <f t="shared" si="227"/>
        <v>0</v>
      </c>
      <c r="CV25" s="128">
        <f t="shared" si="227"/>
        <v>0</v>
      </c>
      <c r="CW25" s="128" t="str">
        <f t="shared" si="227"/>
        <v/>
      </c>
      <c r="CX25" s="128">
        <f t="shared" si="227"/>
        <v>4</v>
      </c>
      <c r="CY25" s="128" t="str">
        <f t="shared" si="227"/>
        <v/>
      </c>
      <c r="CZ25" s="128" t="str">
        <f t="shared" si="227"/>
        <v/>
      </c>
      <c r="DA25" s="128" t="str">
        <f t="shared" si="227"/>
        <v/>
      </c>
      <c r="DB25" s="128" t="str">
        <f t="shared" si="227"/>
        <v/>
      </c>
      <c r="DC25" s="129" t="str">
        <f>IF(AC25="B",AC40,"")</f>
        <v/>
      </c>
      <c r="DD25" s="27">
        <f t="shared" ref="DD25:DD38" si="228">SUM(CE25:DC25)</f>
        <v>56</v>
      </c>
      <c r="DE25" s="126" t="str">
        <f t="shared" ref="DE25:DO25" si="229">IF(E25="P",E40,"")</f>
        <v/>
      </c>
      <c r="DF25" s="127" t="str">
        <f t="shared" si="229"/>
        <v/>
      </c>
      <c r="DG25" s="127" t="str">
        <f t="shared" si="229"/>
        <v/>
      </c>
      <c r="DH25" s="127" t="str">
        <f t="shared" si="229"/>
        <v/>
      </c>
      <c r="DI25" s="127" t="str">
        <f t="shared" si="229"/>
        <v/>
      </c>
      <c r="DJ25" s="127" t="str">
        <f t="shared" si="229"/>
        <v/>
      </c>
      <c r="DK25" s="127" t="str">
        <f t="shared" si="229"/>
        <v/>
      </c>
      <c r="DL25" s="127" t="str">
        <f t="shared" si="229"/>
        <v/>
      </c>
      <c r="DM25" s="127" t="str">
        <f t="shared" si="229"/>
        <v/>
      </c>
      <c r="DN25" s="127" t="str">
        <f t="shared" si="229"/>
        <v/>
      </c>
      <c r="DO25" s="127" t="str">
        <f t="shared" si="229"/>
        <v/>
      </c>
      <c r="DP25" s="127" t="str">
        <f t="shared" ref="DP25:EB25" si="230">IF(P25="P",P40,"")</f>
        <v/>
      </c>
      <c r="DQ25" s="127" t="str">
        <f t="shared" si="230"/>
        <v/>
      </c>
      <c r="DR25" s="127" t="str">
        <f t="shared" si="230"/>
        <v/>
      </c>
      <c r="DS25" s="127" t="str">
        <f t="shared" si="230"/>
        <v/>
      </c>
      <c r="DT25" s="127" t="str">
        <f t="shared" si="230"/>
        <v/>
      </c>
      <c r="DU25" s="127" t="str">
        <f t="shared" si="230"/>
        <v/>
      </c>
      <c r="DV25" s="127" t="str">
        <f t="shared" si="230"/>
        <v/>
      </c>
      <c r="DW25" s="127" t="str">
        <f t="shared" si="230"/>
        <v/>
      </c>
      <c r="DX25" s="127" t="str">
        <f t="shared" si="230"/>
        <v/>
      </c>
      <c r="DY25" s="127" t="str">
        <f t="shared" si="230"/>
        <v/>
      </c>
      <c r="DZ25" s="127" t="str">
        <f t="shared" si="230"/>
        <v/>
      </c>
      <c r="EA25" s="127" t="str">
        <f t="shared" si="230"/>
        <v/>
      </c>
      <c r="EB25" s="127" t="str">
        <f t="shared" si="230"/>
        <v/>
      </c>
      <c r="EC25" s="129" t="str">
        <f>IF(AC25="P",AC40,"")</f>
        <v/>
      </c>
      <c r="ED25" s="27">
        <f t="shared" ref="ED25:ED38" si="231">SUM(DE25:EC25)</f>
        <v>0</v>
      </c>
      <c r="EF25" s="131">
        <f t="shared" ref="EF25:EF38" si="232">SUM((COUNTIF(E25:AC25,"J")),(COUNTIF(E25:AC25,"LJ")))</f>
        <v>0</v>
      </c>
      <c r="EG25" s="132">
        <f t="shared" ref="EG25:EG31" si="233">COUNTIF(E25:AC25,"P")</f>
        <v>0</v>
      </c>
      <c r="EH25" s="132">
        <f t="shared" ref="EH25:EH38" si="234">COUNTIF(E25:AC25,"B")</f>
        <v>13</v>
      </c>
      <c r="EI25" s="133">
        <f t="shared" ref="EI25:EI36" si="235">SUM(EG25+EH25)</f>
        <v>13</v>
      </c>
      <c r="EJ25" s="134">
        <f>(SUM(EF25:EH25)/COUNT(E39:AC39))</f>
        <v>0.52</v>
      </c>
      <c r="EK25" s="131">
        <f t="shared" ref="EK25:EK38" si="236">COUNTIF(E25:AC25,"LJ")</f>
        <v>0</v>
      </c>
      <c r="EL25" s="135" t="e">
        <f>EK25/EF25</f>
        <v>#DIV/0!</v>
      </c>
      <c r="EM25" s="136">
        <f t="shared" ref="EM25:EM38" si="237">SUM((BD25)+(CD25))</f>
        <v>0</v>
      </c>
      <c r="EN25" s="137" t="e">
        <f t="shared" ref="EN25:EN39" si="238">EM25/EF25</f>
        <v>#DIV/0!</v>
      </c>
      <c r="EO25" s="138">
        <f t="shared" ref="EO25:EO38" si="239">SUM(FU25+GU25)</f>
        <v>0</v>
      </c>
      <c r="EP25" s="138">
        <f t="shared" ref="EP25:EP38" si="240">SUM((DD25+ED25))</f>
        <v>56</v>
      </c>
      <c r="EQ25" s="138">
        <f t="shared" ref="EQ25:EQ38" si="241">SUM(HU25+IU25)</f>
        <v>10</v>
      </c>
      <c r="ER25" s="138">
        <f>SUM((EP25/EI25)-(D22))</f>
        <v>0.64102564102564097</v>
      </c>
      <c r="ES25" s="138">
        <f>SUM((EQ25/EI25)-(D2))</f>
        <v>0.19780219780219788</v>
      </c>
      <c r="ET25" s="139">
        <f t="shared" ref="ET25:ET38" si="242">SUM(ER25-ES25)</f>
        <v>0.44322344322344309</v>
      </c>
      <c r="EV25" s="126" t="str">
        <f t="shared" ref="EV25:FT25" si="243">IF(E25="J",SUM((E40)-(E20)),"")</f>
        <v/>
      </c>
      <c r="EW25" s="127" t="str">
        <f t="shared" si="243"/>
        <v/>
      </c>
      <c r="EX25" s="127" t="str">
        <f t="shared" si="243"/>
        <v/>
      </c>
      <c r="EY25" s="127" t="str">
        <f t="shared" si="243"/>
        <v/>
      </c>
      <c r="EZ25" s="127" t="str">
        <f t="shared" si="243"/>
        <v/>
      </c>
      <c r="FA25" s="127" t="str">
        <f t="shared" si="243"/>
        <v/>
      </c>
      <c r="FB25" s="127" t="str">
        <f t="shared" si="243"/>
        <v/>
      </c>
      <c r="FC25" s="127" t="str">
        <f t="shared" si="243"/>
        <v/>
      </c>
      <c r="FD25" s="127" t="str">
        <f t="shared" si="243"/>
        <v/>
      </c>
      <c r="FE25" s="127" t="str">
        <f t="shared" si="243"/>
        <v/>
      </c>
      <c r="FF25" s="127" t="str">
        <f t="shared" si="243"/>
        <v/>
      </c>
      <c r="FG25" s="127" t="str">
        <f t="shared" si="243"/>
        <v/>
      </c>
      <c r="FH25" s="127" t="str">
        <f t="shared" si="243"/>
        <v/>
      </c>
      <c r="FI25" s="127" t="str">
        <f t="shared" si="243"/>
        <v/>
      </c>
      <c r="FJ25" s="127" t="str">
        <f t="shared" si="243"/>
        <v/>
      </c>
      <c r="FK25" s="127" t="str">
        <f t="shared" si="243"/>
        <v/>
      </c>
      <c r="FL25" s="127" t="str">
        <f t="shared" si="243"/>
        <v/>
      </c>
      <c r="FM25" s="127" t="str">
        <f t="shared" si="243"/>
        <v/>
      </c>
      <c r="FN25" s="127" t="str">
        <f t="shared" si="243"/>
        <v/>
      </c>
      <c r="FO25" s="127" t="str">
        <f t="shared" si="243"/>
        <v/>
      </c>
      <c r="FP25" s="127" t="str">
        <f t="shared" si="243"/>
        <v/>
      </c>
      <c r="FQ25" s="127" t="str">
        <f t="shared" si="243"/>
        <v/>
      </c>
      <c r="FR25" s="127" t="str">
        <f t="shared" si="243"/>
        <v/>
      </c>
      <c r="FS25" s="127" t="str">
        <f t="shared" si="243"/>
        <v/>
      </c>
      <c r="FT25" s="130" t="str">
        <f t="shared" si="243"/>
        <v/>
      </c>
      <c r="FU25" s="27">
        <f t="shared" ref="FU25:FU38" si="244">SUM(EV25:FT25)</f>
        <v>0</v>
      </c>
      <c r="FV25" s="126" t="str">
        <f t="shared" ref="FV25:GT25" si="245">IF(E25="LJ",SUM((E40)-(E20)),"")</f>
        <v/>
      </c>
      <c r="FW25" s="127" t="str">
        <f t="shared" si="245"/>
        <v/>
      </c>
      <c r="FX25" s="127" t="str">
        <f t="shared" si="245"/>
        <v/>
      </c>
      <c r="FY25" s="127" t="str">
        <f t="shared" si="245"/>
        <v/>
      </c>
      <c r="FZ25" s="127" t="str">
        <f t="shared" si="245"/>
        <v/>
      </c>
      <c r="GA25" s="127" t="str">
        <f t="shared" si="245"/>
        <v/>
      </c>
      <c r="GB25" s="127" t="str">
        <f t="shared" si="245"/>
        <v/>
      </c>
      <c r="GC25" s="127" t="str">
        <f t="shared" si="245"/>
        <v/>
      </c>
      <c r="GD25" s="127" t="str">
        <f t="shared" si="245"/>
        <v/>
      </c>
      <c r="GE25" s="127" t="str">
        <f t="shared" si="245"/>
        <v/>
      </c>
      <c r="GF25" s="127" t="str">
        <f t="shared" si="245"/>
        <v/>
      </c>
      <c r="GG25" s="127" t="str">
        <f t="shared" si="245"/>
        <v/>
      </c>
      <c r="GH25" s="127" t="str">
        <f t="shared" si="245"/>
        <v/>
      </c>
      <c r="GI25" s="127" t="str">
        <f t="shared" si="245"/>
        <v/>
      </c>
      <c r="GJ25" s="127" t="str">
        <f t="shared" si="245"/>
        <v/>
      </c>
      <c r="GK25" s="127" t="str">
        <f t="shared" si="245"/>
        <v/>
      </c>
      <c r="GL25" s="127" t="str">
        <f t="shared" si="245"/>
        <v/>
      </c>
      <c r="GM25" s="127" t="str">
        <f t="shared" si="245"/>
        <v/>
      </c>
      <c r="GN25" s="127" t="str">
        <f t="shared" si="245"/>
        <v/>
      </c>
      <c r="GO25" s="127" t="str">
        <f t="shared" si="245"/>
        <v/>
      </c>
      <c r="GP25" s="127" t="str">
        <f t="shared" si="245"/>
        <v/>
      </c>
      <c r="GQ25" s="127" t="str">
        <f t="shared" si="245"/>
        <v/>
      </c>
      <c r="GR25" s="127" t="str">
        <f t="shared" si="245"/>
        <v/>
      </c>
      <c r="GS25" s="127" t="str">
        <f t="shared" si="245"/>
        <v/>
      </c>
      <c r="GT25" s="130" t="str">
        <f t="shared" si="245"/>
        <v/>
      </c>
      <c r="GU25" s="27">
        <f t="shared" ref="GU25:GU38" si="246">SUM(FV25:GT25)</f>
        <v>0</v>
      </c>
      <c r="GV25" s="126">
        <f t="shared" ref="GV25:HG25" si="247">IF(E25="B",E20,"")</f>
        <v>3</v>
      </c>
      <c r="GW25" s="127" t="str">
        <f t="shared" si="247"/>
        <v/>
      </c>
      <c r="GX25" s="127">
        <f t="shared" si="247"/>
        <v>0</v>
      </c>
      <c r="GY25" s="127" t="str">
        <f t="shared" si="247"/>
        <v/>
      </c>
      <c r="GZ25" s="127">
        <f t="shared" si="247"/>
        <v>0</v>
      </c>
      <c r="HA25" s="127" t="str">
        <f t="shared" si="247"/>
        <v/>
      </c>
      <c r="HB25" s="127">
        <f t="shared" si="247"/>
        <v>2</v>
      </c>
      <c r="HC25" s="127" t="str">
        <f t="shared" si="247"/>
        <v/>
      </c>
      <c r="HD25" s="127">
        <f t="shared" si="247"/>
        <v>0</v>
      </c>
      <c r="HE25" s="127" t="str">
        <f t="shared" si="247"/>
        <v/>
      </c>
      <c r="HF25" s="127">
        <f t="shared" si="247"/>
        <v>0</v>
      </c>
      <c r="HG25" s="128">
        <f t="shared" si="247"/>
        <v>0</v>
      </c>
      <c r="HH25" s="128">
        <f t="shared" ref="HH25:HT25" si="248">IF(Q25="B",Q20,"")</f>
        <v>0</v>
      </c>
      <c r="HI25" s="128">
        <f t="shared" si="248"/>
        <v>0</v>
      </c>
      <c r="HJ25" s="128" t="str">
        <f t="shared" si="248"/>
        <v/>
      </c>
      <c r="HK25" s="128">
        <f t="shared" si="248"/>
        <v>3</v>
      </c>
      <c r="HL25" s="128">
        <f t="shared" si="248"/>
        <v>0</v>
      </c>
      <c r="HM25" s="128">
        <f t="shared" si="248"/>
        <v>0</v>
      </c>
      <c r="HN25" s="128" t="str">
        <f t="shared" si="248"/>
        <v/>
      </c>
      <c r="HO25" s="128">
        <f t="shared" si="248"/>
        <v>2</v>
      </c>
      <c r="HP25" s="128" t="str">
        <f t="shared" si="248"/>
        <v/>
      </c>
      <c r="HQ25" s="128" t="str">
        <f t="shared" si="248"/>
        <v/>
      </c>
      <c r="HR25" s="128" t="str">
        <f t="shared" si="248"/>
        <v/>
      </c>
      <c r="HS25" s="128" t="str">
        <f t="shared" si="248"/>
        <v/>
      </c>
      <c r="HT25" s="129" t="str">
        <f t="shared" si="248"/>
        <v/>
      </c>
      <c r="HU25" s="27">
        <f t="shared" ref="HU25:HU38" si="249">SUM(GV25:HT25)</f>
        <v>10</v>
      </c>
      <c r="HV25" s="126" t="str">
        <f t="shared" ref="HV25:IG25" si="250">IF(E25="P",E20,"")</f>
        <v/>
      </c>
      <c r="HW25" s="127" t="str">
        <f t="shared" si="250"/>
        <v/>
      </c>
      <c r="HX25" s="127" t="str">
        <f t="shared" si="250"/>
        <v/>
      </c>
      <c r="HY25" s="127" t="str">
        <f t="shared" si="250"/>
        <v/>
      </c>
      <c r="HZ25" s="127" t="str">
        <f t="shared" si="250"/>
        <v/>
      </c>
      <c r="IA25" s="127" t="str">
        <f t="shared" si="250"/>
        <v/>
      </c>
      <c r="IB25" s="127" t="str">
        <f t="shared" si="250"/>
        <v/>
      </c>
      <c r="IC25" s="127" t="str">
        <f t="shared" si="250"/>
        <v/>
      </c>
      <c r="ID25" s="127" t="str">
        <f t="shared" si="250"/>
        <v/>
      </c>
      <c r="IE25" s="127" t="str">
        <f t="shared" si="250"/>
        <v/>
      </c>
      <c r="IF25" s="127" t="str">
        <f t="shared" si="250"/>
        <v/>
      </c>
      <c r="IG25" s="128" t="str">
        <f t="shared" si="250"/>
        <v/>
      </c>
      <c r="IH25" s="128" t="str">
        <f t="shared" ref="IH25:IT25" si="251">IF(Q25="P",Q20,"")</f>
        <v/>
      </c>
      <c r="II25" s="128" t="str">
        <f t="shared" si="251"/>
        <v/>
      </c>
      <c r="IJ25" s="128" t="str">
        <f t="shared" si="251"/>
        <v/>
      </c>
      <c r="IK25" s="128" t="str">
        <f t="shared" si="251"/>
        <v/>
      </c>
      <c r="IL25" s="128" t="str">
        <f t="shared" si="251"/>
        <v/>
      </c>
      <c r="IM25" s="128" t="str">
        <f t="shared" si="251"/>
        <v/>
      </c>
      <c r="IN25" s="128" t="str">
        <f t="shared" si="251"/>
        <v/>
      </c>
      <c r="IO25" s="128" t="str">
        <f t="shared" si="251"/>
        <v/>
      </c>
      <c r="IP25" s="128" t="str">
        <f t="shared" si="251"/>
        <v/>
      </c>
      <c r="IQ25" s="128" t="str">
        <f t="shared" si="251"/>
        <v/>
      </c>
      <c r="IR25" s="128" t="str">
        <f t="shared" si="251"/>
        <v/>
      </c>
      <c r="IS25" s="128" t="str">
        <f t="shared" si="251"/>
        <v/>
      </c>
      <c r="IT25" s="129" t="str">
        <f t="shared" si="251"/>
        <v/>
      </c>
      <c r="IU25" s="27">
        <f t="shared" ref="IU25:IU38" si="252">SUM(HV25:IT25)</f>
        <v>0</v>
      </c>
    </row>
    <row r="26" spans="1:255" s="125" customFormat="1" ht="20" customHeight="1">
      <c r="A26" s="273">
        <f ca="1">('Game Summary'!B26)</f>
        <v>2.8</v>
      </c>
      <c r="B26" s="663" t="str">
        <f ca="1">('Game Summary'!C26)</f>
        <v>Racer McChaseHer</v>
      </c>
      <c r="C26" s="664"/>
      <c r="D26" s="665"/>
      <c r="E26" s="199"/>
      <c r="F26" s="190" t="s">
        <v>39</v>
      </c>
      <c r="G26" s="190"/>
      <c r="H26" s="190" t="s">
        <v>39</v>
      </c>
      <c r="I26" s="190"/>
      <c r="J26" s="190" t="s">
        <v>39</v>
      </c>
      <c r="K26" s="190"/>
      <c r="L26" s="190" t="s">
        <v>39</v>
      </c>
      <c r="M26" s="190"/>
      <c r="N26" s="190" t="s">
        <v>39</v>
      </c>
      <c r="O26" s="190"/>
      <c r="P26" s="190"/>
      <c r="Q26" s="190"/>
      <c r="R26" s="190"/>
      <c r="S26" s="190" t="s">
        <v>39</v>
      </c>
      <c r="T26" s="190"/>
      <c r="U26" s="190" t="s">
        <v>41</v>
      </c>
      <c r="V26" s="190"/>
      <c r="W26" s="190" t="s">
        <v>39</v>
      </c>
      <c r="X26" s="190"/>
      <c r="Y26" s="190" t="s">
        <v>39</v>
      </c>
      <c r="Z26" s="190"/>
      <c r="AA26" s="190"/>
      <c r="AB26" s="190"/>
      <c r="AC26" s="192"/>
      <c r="AE26" s="126" t="str">
        <f t="shared" ref="AE26:AP26" si="253">IF(E26="J",E40,"")</f>
        <v/>
      </c>
      <c r="AF26" s="127" t="str">
        <f t="shared" si="253"/>
        <v/>
      </c>
      <c r="AG26" s="127" t="str">
        <f t="shared" si="253"/>
        <v/>
      </c>
      <c r="AH26" s="127" t="str">
        <f t="shared" si="253"/>
        <v/>
      </c>
      <c r="AI26" s="127" t="str">
        <f t="shared" si="253"/>
        <v/>
      </c>
      <c r="AJ26" s="127" t="str">
        <f t="shared" si="253"/>
        <v/>
      </c>
      <c r="AK26" s="127" t="str">
        <f t="shared" si="253"/>
        <v/>
      </c>
      <c r="AL26" s="127" t="str">
        <f t="shared" si="253"/>
        <v/>
      </c>
      <c r="AM26" s="127" t="str">
        <f t="shared" si="253"/>
        <v/>
      </c>
      <c r="AN26" s="127" t="str">
        <f t="shared" si="253"/>
        <v/>
      </c>
      <c r="AO26" s="127" t="str">
        <f t="shared" si="253"/>
        <v/>
      </c>
      <c r="AP26" s="128" t="str">
        <f t="shared" si="253"/>
        <v/>
      </c>
      <c r="AQ26" s="128" t="str">
        <f t="shared" ref="AQ26:BC26" si="254">IF(Q26="J",Q40,"")</f>
        <v/>
      </c>
      <c r="AR26" s="128" t="str">
        <f t="shared" si="254"/>
        <v/>
      </c>
      <c r="AS26" s="128" t="str">
        <f t="shared" si="254"/>
        <v/>
      </c>
      <c r="AT26" s="128" t="str">
        <f t="shared" si="254"/>
        <v/>
      </c>
      <c r="AU26" s="128" t="str">
        <f t="shared" si="254"/>
        <v/>
      </c>
      <c r="AV26" s="128" t="str">
        <f t="shared" si="254"/>
        <v/>
      </c>
      <c r="AW26" s="128" t="str">
        <f t="shared" si="254"/>
        <v/>
      </c>
      <c r="AX26" s="128" t="str">
        <f t="shared" si="254"/>
        <v/>
      </c>
      <c r="AY26" s="128" t="str">
        <f t="shared" si="254"/>
        <v/>
      </c>
      <c r="AZ26" s="128" t="str">
        <f t="shared" si="254"/>
        <v/>
      </c>
      <c r="BA26" s="128" t="str">
        <f t="shared" si="254"/>
        <v/>
      </c>
      <c r="BB26" s="128" t="str">
        <f t="shared" si="254"/>
        <v/>
      </c>
      <c r="BC26" s="129" t="str">
        <f t="shared" si="254"/>
        <v/>
      </c>
      <c r="BD26" s="27">
        <f t="shared" si="222"/>
        <v>0</v>
      </c>
      <c r="BE26" s="126" t="str">
        <f t="shared" ref="BE26:BO26" si="255">IF(E26="LJ",E40,"")</f>
        <v/>
      </c>
      <c r="BF26" s="127" t="str">
        <f t="shared" si="255"/>
        <v/>
      </c>
      <c r="BG26" s="127" t="str">
        <f t="shared" si="255"/>
        <v/>
      </c>
      <c r="BH26" s="127" t="str">
        <f t="shared" si="255"/>
        <v/>
      </c>
      <c r="BI26" s="127" t="str">
        <f t="shared" si="255"/>
        <v/>
      </c>
      <c r="BJ26" s="127" t="str">
        <f t="shared" si="255"/>
        <v/>
      </c>
      <c r="BK26" s="127" t="str">
        <f t="shared" si="255"/>
        <v/>
      </c>
      <c r="BL26" s="127" t="str">
        <f t="shared" si="255"/>
        <v/>
      </c>
      <c r="BM26" s="127" t="str">
        <f t="shared" si="255"/>
        <v/>
      </c>
      <c r="BN26" s="127" t="str">
        <f t="shared" si="255"/>
        <v/>
      </c>
      <c r="BO26" s="127" t="str">
        <f t="shared" si="255"/>
        <v/>
      </c>
      <c r="BP26" s="127" t="str">
        <f t="shared" ref="BP26:CC26" si="256">IF(P26="LJ",P40,"")</f>
        <v/>
      </c>
      <c r="BQ26" s="127" t="str">
        <f t="shared" si="256"/>
        <v/>
      </c>
      <c r="BR26" s="127" t="str">
        <f t="shared" si="256"/>
        <v/>
      </c>
      <c r="BS26" s="127" t="str">
        <f t="shared" si="256"/>
        <v/>
      </c>
      <c r="BT26" s="127" t="str">
        <f t="shared" si="256"/>
        <v/>
      </c>
      <c r="BU26" s="127" t="str">
        <f t="shared" si="256"/>
        <v/>
      </c>
      <c r="BV26" s="127" t="str">
        <f t="shared" si="256"/>
        <v/>
      </c>
      <c r="BW26" s="127" t="str">
        <f t="shared" si="256"/>
        <v/>
      </c>
      <c r="BX26" s="127" t="str">
        <f t="shared" si="256"/>
        <v/>
      </c>
      <c r="BY26" s="127" t="str">
        <f t="shared" si="256"/>
        <v/>
      </c>
      <c r="BZ26" s="127" t="str">
        <f t="shared" si="256"/>
        <v/>
      </c>
      <c r="CA26" s="127" t="str">
        <f t="shared" si="256"/>
        <v/>
      </c>
      <c r="CB26" s="127" t="str">
        <f t="shared" si="256"/>
        <v/>
      </c>
      <c r="CC26" s="130" t="str">
        <f t="shared" si="256"/>
        <v/>
      </c>
      <c r="CD26" s="27">
        <f t="shared" si="225"/>
        <v>0</v>
      </c>
      <c r="CE26" s="126" t="str">
        <f t="shared" ref="CE26:CP26" si="257">IF(E26="B",E40,"")</f>
        <v/>
      </c>
      <c r="CF26" s="127" t="str">
        <f t="shared" si="257"/>
        <v/>
      </c>
      <c r="CG26" s="127" t="str">
        <f t="shared" si="257"/>
        <v/>
      </c>
      <c r="CH26" s="127" t="str">
        <f t="shared" si="257"/>
        <v/>
      </c>
      <c r="CI26" s="127" t="str">
        <f t="shared" si="257"/>
        <v/>
      </c>
      <c r="CJ26" s="127" t="str">
        <f t="shared" si="257"/>
        <v/>
      </c>
      <c r="CK26" s="127" t="str">
        <f t="shared" si="257"/>
        <v/>
      </c>
      <c r="CL26" s="127" t="str">
        <f t="shared" si="257"/>
        <v/>
      </c>
      <c r="CM26" s="127" t="str">
        <f t="shared" si="257"/>
        <v/>
      </c>
      <c r="CN26" s="127" t="str">
        <f t="shared" si="257"/>
        <v/>
      </c>
      <c r="CO26" s="127" t="str">
        <f t="shared" si="257"/>
        <v/>
      </c>
      <c r="CP26" s="128" t="str">
        <f t="shared" si="257"/>
        <v/>
      </c>
      <c r="CQ26" s="128" t="str">
        <f t="shared" ref="CQ26:DB26" si="258">IF(Q26="B",Q40,"")</f>
        <v/>
      </c>
      <c r="CR26" s="128" t="str">
        <f t="shared" si="258"/>
        <v/>
      </c>
      <c r="CS26" s="128" t="str">
        <f t="shared" si="258"/>
        <v/>
      </c>
      <c r="CT26" s="128" t="str">
        <f t="shared" si="258"/>
        <v/>
      </c>
      <c r="CU26" s="128">
        <f t="shared" si="258"/>
        <v>0</v>
      </c>
      <c r="CV26" s="128" t="str">
        <f t="shared" si="258"/>
        <v/>
      </c>
      <c r="CW26" s="128" t="str">
        <f t="shared" si="258"/>
        <v/>
      </c>
      <c r="CX26" s="128" t="str">
        <f t="shared" si="258"/>
        <v/>
      </c>
      <c r="CY26" s="128" t="str">
        <f t="shared" si="258"/>
        <v/>
      </c>
      <c r="CZ26" s="128" t="str">
        <f t="shared" si="258"/>
        <v/>
      </c>
      <c r="DA26" s="128" t="str">
        <f t="shared" si="258"/>
        <v/>
      </c>
      <c r="DB26" s="128" t="str">
        <f t="shared" si="258"/>
        <v/>
      </c>
      <c r="DC26" s="129" t="str">
        <f>IF(AC26="B",AC40,"")</f>
        <v/>
      </c>
      <c r="DD26" s="27">
        <f t="shared" si="228"/>
        <v>0</v>
      </c>
      <c r="DE26" s="126" t="str">
        <f t="shared" ref="DE26:DO26" si="259">IF(E26="P",E40,"")</f>
        <v/>
      </c>
      <c r="DF26" s="127">
        <f t="shared" si="259"/>
        <v>2</v>
      </c>
      <c r="DG26" s="127" t="str">
        <f t="shared" si="259"/>
        <v/>
      </c>
      <c r="DH26" s="127">
        <f t="shared" si="259"/>
        <v>8</v>
      </c>
      <c r="DI26" s="127" t="str">
        <f t="shared" si="259"/>
        <v/>
      </c>
      <c r="DJ26" s="127">
        <f t="shared" si="259"/>
        <v>0</v>
      </c>
      <c r="DK26" s="127" t="str">
        <f t="shared" si="259"/>
        <v/>
      </c>
      <c r="DL26" s="127">
        <f t="shared" si="259"/>
        <v>0</v>
      </c>
      <c r="DM26" s="127" t="str">
        <f t="shared" si="259"/>
        <v/>
      </c>
      <c r="DN26" s="127">
        <f t="shared" si="259"/>
        <v>0</v>
      </c>
      <c r="DO26" s="127" t="str">
        <f t="shared" si="259"/>
        <v/>
      </c>
      <c r="DP26" s="127" t="str">
        <f t="shared" ref="DP26:EB26" si="260">IF(P26="P",P40,"")</f>
        <v/>
      </c>
      <c r="DQ26" s="127" t="str">
        <f t="shared" si="260"/>
        <v/>
      </c>
      <c r="DR26" s="127" t="str">
        <f t="shared" si="260"/>
        <v/>
      </c>
      <c r="DS26" s="127">
        <f t="shared" si="260"/>
        <v>3</v>
      </c>
      <c r="DT26" s="127" t="str">
        <f t="shared" si="260"/>
        <v/>
      </c>
      <c r="DU26" s="127" t="str">
        <f t="shared" si="260"/>
        <v/>
      </c>
      <c r="DV26" s="127" t="str">
        <f t="shared" si="260"/>
        <v/>
      </c>
      <c r="DW26" s="127">
        <f t="shared" si="260"/>
        <v>5</v>
      </c>
      <c r="DX26" s="127" t="str">
        <f t="shared" si="260"/>
        <v/>
      </c>
      <c r="DY26" s="127">
        <f t="shared" si="260"/>
        <v>3</v>
      </c>
      <c r="DZ26" s="127" t="str">
        <f t="shared" si="260"/>
        <v/>
      </c>
      <c r="EA26" s="127" t="str">
        <f t="shared" si="260"/>
        <v/>
      </c>
      <c r="EB26" s="127" t="str">
        <f t="shared" si="260"/>
        <v/>
      </c>
      <c r="EC26" s="129" t="str">
        <f>IF(AC26="P",AC40,"")</f>
        <v/>
      </c>
      <c r="ED26" s="27">
        <f t="shared" si="231"/>
        <v>21</v>
      </c>
      <c r="EF26" s="144">
        <f t="shared" si="232"/>
        <v>0</v>
      </c>
      <c r="EG26" s="128">
        <f t="shared" si="233"/>
        <v>8</v>
      </c>
      <c r="EH26" s="128">
        <f t="shared" si="234"/>
        <v>1</v>
      </c>
      <c r="EI26" s="145">
        <f t="shared" si="235"/>
        <v>9</v>
      </c>
      <c r="EJ26" s="146">
        <f>(SUM(EF26:EH26)/COUNT(E39:AC39))</f>
        <v>0.36</v>
      </c>
      <c r="EK26" s="144">
        <f t="shared" si="236"/>
        <v>0</v>
      </c>
      <c r="EL26" s="147" t="e">
        <f t="shared" ref="EL26:EL38" si="261">EK26/EF26</f>
        <v>#DIV/0!</v>
      </c>
      <c r="EM26" s="148">
        <f t="shared" si="237"/>
        <v>0</v>
      </c>
      <c r="EN26" s="149" t="e">
        <f t="shared" si="238"/>
        <v>#DIV/0!</v>
      </c>
      <c r="EO26" s="27">
        <f t="shared" si="239"/>
        <v>0</v>
      </c>
      <c r="EP26" s="27">
        <f t="shared" si="240"/>
        <v>21</v>
      </c>
      <c r="EQ26" s="27">
        <f t="shared" si="241"/>
        <v>2</v>
      </c>
      <c r="ER26" s="27">
        <f>SUM((EP26/EI26)-(D22))</f>
        <v>-1.333333333333333</v>
      </c>
      <c r="ES26" s="27">
        <f>SUM((EQ26/EI26)-(D2))</f>
        <v>-0.34920634920634919</v>
      </c>
      <c r="ET26" s="150">
        <f t="shared" si="242"/>
        <v>-0.98412698412698385</v>
      </c>
      <c r="EV26" s="126" t="str">
        <f t="shared" ref="EV26:FT26" si="262">IF(E26="J",SUM((E40)-(E20)),"")</f>
        <v/>
      </c>
      <c r="EW26" s="127" t="str">
        <f t="shared" si="262"/>
        <v/>
      </c>
      <c r="EX26" s="127" t="str">
        <f t="shared" si="262"/>
        <v/>
      </c>
      <c r="EY26" s="127" t="str">
        <f t="shared" si="262"/>
        <v/>
      </c>
      <c r="EZ26" s="127" t="str">
        <f t="shared" si="262"/>
        <v/>
      </c>
      <c r="FA26" s="127" t="str">
        <f t="shared" si="262"/>
        <v/>
      </c>
      <c r="FB26" s="127" t="str">
        <f t="shared" si="262"/>
        <v/>
      </c>
      <c r="FC26" s="127" t="str">
        <f t="shared" si="262"/>
        <v/>
      </c>
      <c r="FD26" s="127" t="str">
        <f t="shared" si="262"/>
        <v/>
      </c>
      <c r="FE26" s="127" t="str">
        <f t="shared" si="262"/>
        <v/>
      </c>
      <c r="FF26" s="127" t="str">
        <f t="shared" si="262"/>
        <v/>
      </c>
      <c r="FG26" s="127" t="str">
        <f t="shared" si="262"/>
        <v/>
      </c>
      <c r="FH26" s="127" t="str">
        <f t="shared" si="262"/>
        <v/>
      </c>
      <c r="FI26" s="127" t="str">
        <f t="shared" si="262"/>
        <v/>
      </c>
      <c r="FJ26" s="127" t="str">
        <f t="shared" si="262"/>
        <v/>
      </c>
      <c r="FK26" s="127" t="str">
        <f t="shared" si="262"/>
        <v/>
      </c>
      <c r="FL26" s="127" t="str">
        <f t="shared" si="262"/>
        <v/>
      </c>
      <c r="FM26" s="127" t="str">
        <f t="shared" si="262"/>
        <v/>
      </c>
      <c r="FN26" s="127" t="str">
        <f t="shared" si="262"/>
        <v/>
      </c>
      <c r="FO26" s="127" t="str">
        <f t="shared" si="262"/>
        <v/>
      </c>
      <c r="FP26" s="127" t="str">
        <f t="shared" si="262"/>
        <v/>
      </c>
      <c r="FQ26" s="127" t="str">
        <f t="shared" si="262"/>
        <v/>
      </c>
      <c r="FR26" s="127" t="str">
        <f t="shared" si="262"/>
        <v/>
      </c>
      <c r="FS26" s="127" t="str">
        <f t="shared" si="262"/>
        <v/>
      </c>
      <c r="FT26" s="130" t="str">
        <f t="shared" si="262"/>
        <v/>
      </c>
      <c r="FU26" s="27">
        <f t="shared" si="244"/>
        <v>0</v>
      </c>
      <c r="FV26" s="126" t="str">
        <f t="shared" ref="FV26:GT26" si="263">IF(E26="LJ",SUM((E40)-(E20)),"")</f>
        <v/>
      </c>
      <c r="FW26" s="127" t="str">
        <f t="shared" si="263"/>
        <v/>
      </c>
      <c r="FX26" s="127" t="str">
        <f t="shared" si="263"/>
        <v/>
      </c>
      <c r="FY26" s="127" t="str">
        <f t="shared" si="263"/>
        <v/>
      </c>
      <c r="FZ26" s="127" t="str">
        <f t="shared" si="263"/>
        <v/>
      </c>
      <c r="GA26" s="127" t="str">
        <f t="shared" si="263"/>
        <v/>
      </c>
      <c r="GB26" s="127" t="str">
        <f t="shared" si="263"/>
        <v/>
      </c>
      <c r="GC26" s="127" t="str">
        <f t="shared" si="263"/>
        <v/>
      </c>
      <c r="GD26" s="127" t="str">
        <f t="shared" si="263"/>
        <v/>
      </c>
      <c r="GE26" s="127" t="str">
        <f t="shared" si="263"/>
        <v/>
      </c>
      <c r="GF26" s="127" t="str">
        <f t="shared" si="263"/>
        <v/>
      </c>
      <c r="GG26" s="127" t="str">
        <f t="shared" si="263"/>
        <v/>
      </c>
      <c r="GH26" s="127" t="str">
        <f t="shared" si="263"/>
        <v/>
      </c>
      <c r="GI26" s="127" t="str">
        <f t="shared" si="263"/>
        <v/>
      </c>
      <c r="GJ26" s="127" t="str">
        <f t="shared" si="263"/>
        <v/>
      </c>
      <c r="GK26" s="127" t="str">
        <f t="shared" si="263"/>
        <v/>
      </c>
      <c r="GL26" s="127" t="str">
        <f t="shared" si="263"/>
        <v/>
      </c>
      <c r="GM26" s="127" t="str">
        <f t="shared" si="263"/>
        <v/>
      </c>
      <c r="GN26" s="127" t="str">
        <f t="shared" si="263"/>
        <v/>
      </c>
      <c r="GO26" s="127" t="str">
        <f t="shared" si="263"/>
        <v/>
      </c>
      <c r="GP26" s="127" t="str">
        <f t="shared" si="263"/>
        <v/>
      </c>
      <c r="GQ26" s="127" t="str">
        <f t="shared" si="263"/>
        <v/>
      </c>
      <c r="GR26" s="127" t="str">
        <f t="shared" si="263"/>
        <v/>
      </c>
      <c r="GS26" s="127" t="str">
        <f t="shared" si="263"/>
        <v/>
      </c>
      <c r="GT26" s="130" t="str">
        <f t="shared" si="263"/>
        <v/>
      </c>
      <c r="GU26" s="27">
        <f t="shared" si="246"/>
        <v>0</v>
      </c>
      <c r="GV26" s="126" t="str">
        <f t="shared" ref="GV26:HG26" si="264">IF(E26="B",E20,"")</f>
        <v/>
      </c>
      <c r="GW26" s="127" t="str">
        <f t="shared" si="264"/>
        <v/>
      </c>
      <c r="GX26" s="127" t="str">
        <f t="shared" si="264"/>
        <v/>
      </c>
      <c r="GY26" s="127" t="str">
        <f t="shared" si="264"/>
        <v/>
      </c>
      <c r="GZ26" s="127" t="str">
        <f t="shared" si="264"/>
        <v/>
      </c>
      <c r="HA26" s="127" t="str">
        <f t="shared" si="264"/>
        <v/>
      </c>
      <c r="HB26" s="127" t="str">
        <f t="shared" si="264"/>
        <v/>
      </c>
      <c r="HC26" s="127" t="str">
        <f t="shared" si="264"/>
        <v/>
      </c>
      <c r="HD26" s="127" t="str">
        <f t="shared" si="264"/>
        <v/>
      </c>
      <c r="HE26" s="127" t="str">
        <f t="shared" si="264"/>
        <v/>
      </c>
      <c r="HF26" s="127" t="str">
        <f t="shared" si="264"/>
        <v/>
      </c>
      <c r="HG26" s="128" t="str">
        <f t="shared" si="264"/>
        <v/>
      </c>
      <c r="HH26" s="128" t="str">
        <f t="shared" ref="HH26:HT26" si="265">IF(Q26="B",Q20,"")</f>
        <v/>
      </c>
      <c r="HI26" s="128" t="str">
        <f t="shared" si="265"/>
        <v/>
      </c>
      <c r="HJ26" s="128" t="str">
        <f t="shared" si="265"/>
        <v/>
      </c>
      <c r="HK26" s="128" t="str">
        <f t="shared" si="265"/>
        <v/>
      </c>
      <c r="HL26" s="128">
        <f t="shared" si="265"/>
        <v>0</v>
      </c>
      <c r="HM26" s="128" t="str">
        <f t="shared" si="265"/>
        <v/>
      </c>
      <c r="HN26" s="128" t="str">
        <f t="shared" si="265"/>
        <v/>
      </c>
      <c r="HO26" s="128" t="str">
        <f t="shared" si="265"/>
        <v/>
      </c>
      <c r="HP26" s="128" t="str">
        <f t="shared" si="265"/>
        <v/>
      </c>
      <c r="HQ26" s="128" t="str">
        <f t="shared" si="265"/>
        <v/>
      </c>
      <c r="HR26" s="128" t="str">
        <f t="shared" si="265"/>
        <v/>
      </c>
      <c r="HS26" s="128" t="str">
        <f t="shared" si="265"/>
        <v/>
      </c>
      <c r="HT26" s="129" t="str">
        <f t="shared" si="265"/>
        <v/>
      </c>
      <c r="HU26" s="27">
        <f t="shared" si="249"/>
        <v>0</v>
      </c>
      <c r="HV26" s="126" t="str">
        <f t="shared" ref="HV26:IG26" si="266">IF(E26="P",E20,"")</f>
        <v/>
      </c>
      <c r="HW26" s="127">
        <f t="shared" si="266"/>
        <v>0</v>
      </c>
      <c r="HX26" s="127" t="str">
        <f t="shared" si="266"/>
        <v/>
      </c>
      <c r="HY26" s="127">
        <f t="shared" si="266"/>
        <v>0</v>
      </c>
      <c r="HZ26" s="127" t="str">
        <f t="shared" si="266"/>
        <v/>
      </c>
      <c r="IA26" s="127">
        <f t="shared" si="266"/>
        <v>2</v>
      </c>
      <c r="IB26" s="127" t="str">
        <f t="shared" si="266"/>
        <v/>
      </c>
      <c r="IC26" s="127">
        <f t="shared" si="266"/>
        <v>0</v>
      </c>
      <c r="ID26" s="127" t="str">
        <f t="shared" si="266"/>
        <v/>
      </c>
      <c r="IE26" s="127">
        <f t="shared" si="266"/>
        <v>0</v>
      </c>
      <c r="IF26" s="127" t="str">
        <f t="shared" si="266"/>
        <v/>
      </c>
      <c r="IG26" s="128" t="str">
        <f t="shared" si="266"/>
        <v/>
      </c>
      <c r="IH26" s="128" t="str">
        <f t="shared" ref="IH26:IT26" si="267">IF(Q26="P",Q20,"")</f>
        <v/>
      </c>
      <c r="II26" s="128" t="str">
        <f t="shared" si="267"/>
        <v/>
      </c>
      <c r="IJ26" s="128">
        <f t="shared" si="267"/>
        <v>0</v>
      </c>
      <c r="IK26" s="128" t="str">
        <f t="shared" si="267"/>
        <v/>
      </c>
      <c r="IL26" s="128" t="str">
        <f t="shared" si="267"/>
        <v/>
      </c>
      <c r="IM26" s="128" t="str">
        <f t="shared" si="267"/>
        <v/>
      </c>
      <c r="IN26" s="128">
        <f t="shared" si="267"/>
        <v>0</v>
      </c>
      <c r="IO26" s="128" t="str">
        <f t="shared" si="267"/>
        <v/>
      </c>
      <c r="IP26" s="128">
        <f t="shared" si="267"/>
        <v>0</v>
      </c>
      <c r="IQ26" s="128" t="str">
        <f t="shared" si="267"/>
        <v/>
      </c>
      <c r="IR26" s="128" t="str">
        <f t="shared" si="267"/>
        <v/>
      </c>
      <c r="IS26" s="128" t="str">
        <f t="shared" si="267"/>
        <v/>
      </c>
      <c r="IT26" s="129" t="str">
        <f t="shared" si="267"/>
        <v/>
      </c>
      <c r="IU26" s="27">
        <f t="shared" si="252"/>
        <v>2</v>
      </c>
    </row>
    <row r="27" spans="1:255" s="125" customFormat="1" ht="20" customHeight="1">
      <c r="A27" s="273" t="str">
        <f ca="1">('Game Summary'!B27)</f>
        <v>3cc</v>
      </c>
      <c r="B27" s="663" t="str">
        <f ca="1">('Game Summary'!C27)</f>
        <v>Roxanna Hardplace</v>
      </c>
      <c r="C27" s="664"/>
      <c r="D27" s="665"/>
      <c r="E27" s="199"/>
      <c r="F27" s="190"/>
      <c r="G27" s="190" t="s">
        <v>39</v>
      </c>
      <c r="H27" s="190" t="s">
        <v>41</v>
      </c>
      <c r="I27" s="190"/>
      <c r="J27" s="190"/>
      <c r="K27" s="190" t="s">
        <v>39</v>
      </c>
      <c r="L27" s="190" t="s">
        <v>41</v>
      </c>
      <c r="M27" s="190"/>
      <c r="N27" s="190"/>
      <c r="O27" s="190" t="s">
        <v>39</v>
      </c>
      <c r="P27" s="190"/>
      <c r="Q27" s="190"/>
      <c r="R27" s="190"/>
      <c r="S27" s="190"/>
      <c r="T27" s="190"/>
      <c r="U27" s="190"/>
      <c r="V27" s="190"/>
      <c r="W27" s="190"/>
      <c r="X27" s="190"/>
      <c r="Y27" s="190"/>
      <c r="Z27" s="190"/>
      <c r="AA27" s="190"/>
      <c r="AB27" s="190"/>
      <c r="AC27" s="192"/>
      <c r="AE27" s="126" t="str">
        <f t="shared" ref="AE27:AP27" si="268">IF(E27="J",E40,"")</f>
        <v/>
      </c>
      <c r="AF27" s="127" t="str">
        <f t="shared" si="268"/>
        <v/>
      </c>
      <c r="AG27" s="127" t="str">
        <f t="shared" si="268"/>
        <v/>
      </c>
      <c r="AH27" s="127" t="str">
        <f t="shared" si="268"/>
        <v/>
      </c>
      <c r="AI27" s="127" t="str">
        <f t="shared" si="268"/>
        <v/>
      </c>
      <c r="AJ27" s="127" t="str">
        <f t="shared" si="268"/>
        <v/>
      </c>
      <c r="AK27" s="127" t="str">
        <f t="shared" si="268"/>
        <v/>
      </c>
      <c r="AL27" s="127" t="str">
        <f t="shared" si="268"/>
        <v/>
      </c>
      <c r="AM27" s="127" t="str">
        <f t="shared" si="268"/>
        <v/>
      </c>
      <c r="AN27" s="127" t="str">
        <f t="shared" si="268"/>
        <v/>
      </c>
      <c r="AO27" s="127" t="str">
        <f t="shared" si="268"/>
        <v/>
      </c>
      <c r="AP27" s="128" t="str">
        <f t="shared" si="268"/>
        <v/>
      </c>
      <c r="AQ27" s="128" t="str">
        <f t="shared" ref="AQ27:BC27" si="269">IF(Q27="J",Q40,"")</f>
        <v/>
      </c>
      <c r="AR27" s="128" t="str">
        <f t="shared" si="269"/>
        <v/>
      </c>
      <c r="AS27" s="128" t="str">
        <f t="shared" si="269"/>
        <v/>
      </c>
      <c r="AT27" s="128" t="str">
        <f t="shared" si="269"/>
        <v/>
      </c>
      <c r="AU27" s="128" t="str">
        <f t="shared" si="269"/>
        <v/>
      </c>
      <c r="AV27" s="128" t="str">
        <f t="shared" si="269"/>
        <v/>
      </c>
      <c r="AW27" s="128" t="str">
        <f t="shared" si="269"/>
        <v/>
      </c>
      <c r="AX27" s="128" t="str">
        <f t="shared" si="269"/>
        <v/>
      </c>
      <c r="AY27" s="128" t="str">
        <f t="shared" si="269"/>
        <v/>
      </c>
      <c r="AZ27" s="128" t="str">
        <f t="shared" si="269"/>
        <v/>
      </c>
      <c r="BA27" s="128" t="str">
        <f t="shared" si="269"/>
        <v/>
      </c>
      <c r="BB27" s="128" t="str">
        <f t="shared" si="269"/>
        <v/>
      </c>
      <c r="BC27" s="129" t="str">
        <f t="shared" si="269"/>
        <v/>
      </c>
      <c r="BD27" s="27">
        <f t="shared" si="222"/>
        <v>0</v>
      </c>
      <c r="BE27" s="126" t="str">
        <f t="shared" ref="BE27:BO27" si="270">IF(E27="LJ",E40,"")</f>
        <v/>
      </c>
      <c r="BF27" s="127" t="str">
        <f t="shared" si="270"/>
        <v/>
      </c>
      <c r="BG27" s="127" t="str">
        <f t="shared" si="270"/>
        <v/>
      </c>
      <c r="BH27" s="127" t="str">
        <f t="shared" si="270"/>
        <v/>
      </c>
      <c r="BI27" s="127" t="str">
        <f t="shared" si="270"/>
        <v/>
      </c>
      <c r="BJ27" s="127" t="str">
        <f t="shared" si="270"/>
        <v/>
      </c>
      <c r="BK27" s="127" t="str">
        <f t="shared" si="270"/>
        <v/>
      </c>
      <c r="BL27" s="127" t="str">
        <f t="shared" si="270"/>
        <v/>
      </c>
      <c r="BM27" s="127" t="str">
        <f t="shared" si="270"/>
        <v/>
      </c>
      <c r="BN27" s="127" t="str">
        <f t="shared" si="270"/>
        <v/>
      </c>
      <c r="BO27" s="127" t="str">
        <f t="shared" si="270"/>
        <v/>
      </c>
      <c r="BP27" s="127" t="str">
        <f t="shared" ref="BP27:CC27" si="271">IF(P27="LJ",P40,"")</f>
        <v/>
      </c>
      <c r="BQ27" s="127" t="str">
        <f t="shared" si="271"/>
        <v/>
      </c>
      <c r="BR27" s="127" t="str">
        <f t="shared" si="271"/>
        <v/>
      </c>
      <c r="BS27" s="127" t="str">
        <f t="shared" si="271"/>
        <v/>
      </c>
      <c r="BT27" s="127" t="str">
        <f t="shared" si="271"/>
        <v/>
      </c>
      <c r="BU27" s="127" t="str">
        <f t="shared" si="271"/>
        <v/>
      </c>
      <c r="BV27" s="127" t="str">
        <f t="shared" si="271"/>
        <v/>
      </c>
      <c r="BW27" s="127" t="str">
        <f t="shared" si="271"/>
        <v/>
      </c>
      <c r="BX27" s="127" t="str">
        <f t="shared" si="271"/>
        <v/>
      </c>
      <c r="BY27" s="127" t="str">
        <f t="shared" si="271"/>
        <v/>
      </c>
      <c r="BZ27" s="127" t="str">
        <f t="shared" si="271"/>
        <v/>
      </c>
      <c r="CA27" s="127" t="str">
        <f t="shared" si="271"/>
        <v/>
      </c>
      <c r="CB27" s="127" t="str">
        <f t="shared" si="271"/>
        <v/>
      </c>
      <c r="CC27" s="130" t="str">
        <f t="shared" si="271"/>
        <v/>
      </c>
      <c r="CD27" s="27">
        <f t="shared" si="225"/>
        <v>0</v>
      </c>
      <c r="CE27" s="126" t="str">
        <f t="shared" ref="CE27:CP27" si="272">IF(E27="B",E40,"")</f>
        <v/>
      </c>
      <c r="CF27" s="127" t="str">
        <f t="shared" si="272"/>
        <v/>
      </c>
      <c r="CG27" s="127" t="str">
        <f t="shared" si="272"/>
        <v/>
      </c>
      <c r="CH27" s="127">
        <f t="shared" si="272"/>
        <v>8</v>
      </c>
      <c r="CI27" s="127" t="str">
        <f t="shared" si="272"/>
        <v/>
      </c>
      <c r="CJ27" s="127" t="str">
        <f t="shared" si="272"/>
        <v/>
      </c>
      <c r="CK27" s="127" t="str">
        <f t="shared" si="272"/>
        <v/>
      </c>
      <c r="CL27" s="127">
        <f t="shared" si="272"/>
        <v>0</v>
      </c>
      <c r="CM27" s="127" t="str">
        <f t="shared" si="272"/>
        <v/>
      </c>
      <c r="CN27" s="127" t="str">
        <f t="shared" si="272"/>
        <v/>
      </c>
      <c r="CO27" s="127" t="str">
        <f t="shared" si="272"/>
        <v/>
      </c>
      <c r="CP27" s="128" t="str">
        <f t="shared" si="272"/>
        <v/>
      </c>
      <c r="CQ27" s="128" t="str">
        <f t="shared" ref="CQ27:DB27" si="273">IF(Q27="B",Q40,"")</f>
        <v/>
      </c>
      <c r="CR27" s="128" t="str">
        <f t="shared" si="273"/>
        <v/>
      </c>
      <c r="CS27" s="128" t="str">
        <f t="shared" si="273"/>
        <v/>
      </c>
      <c r="CT27" s="128" t="str">
        <f t="shared" si="273"/>
        <v/>
      </c>
      <c r="CU27" s="128" t="str">
        <f t="shared" si="273"/>
        <v/>
      </c>
      <c r="CV27" s="128" t="str">
        <f t="shared" si="273"/>
        <v/>
      </c>
      <c r="CW27" s="128" t="str">
        <f t="shared" si="273"/>
        <v/>
      </c>
      <c r="CX27" s="128" t="str">
        <f t="shared" si="273"/>
        <v/>
      </c>
      <c r="CY27" s="128" t="str">
        <f t="shared" si="273"/>
        <v/>
      </c>
      <c r="CZ27" s="128" t="str">
        <f t="shared" si="273"/>
        <v/>
      </c>
      <c r="DA27" s="128" t="str">
        <f t="shared" si="273"/>
        <v/>
      </c>
      <c r="DB27" s="128" t="str">
        <f t="shared" si="273"/>
        <v/>
      </c>
      <c r="DC27" s="129" t="str">
        <f>IF(AC27="B",AC40,"")</f>
        <v/>
      </c>
      <c r="DD27" s="27">
        <f t="shared" si="228"/>
        <v>8</v>
      </c>
      <c r="DE27" s="126" t="str">
        <f t="shared" ref="DE27:DO27" si="274">IF(E27="P",E40,"")</f>
        <v/>
      </c>
      <c r="DF27" s="127" t="str">
        <f t="shared" si="274"/>
        <v/>
      </c>
      <c r="DG27" s="127">
        <f t="shared" si="274"/>
        <v>13</v>
      </c>
      <c r="DH27" s="127" t="str">
        <f t="shared" si="274"/>
        <v/>
      </c>
      <c r="DI27" s="127" t="str">
        <f t="shared" si="274"/>
        <v/>
      </c>
      <c r="DJ27" s="127" t="str">
        <f t="shared" si="274"/>
        <v/>
      </c>
      <c r="DK27" s="127">
        <f t="shared" si="274"/>
        <v>4</v>
      </c>
      <c r="DL27" s="127" t="str">
        <f t="shared" si="274"/>
        <v/>
      </c>
      <c r="DM27" s="127" t="str">
        <f t="shared" si="274"/>
        <v/>
      </c>
      <c r="DN27" s="127" t="str">
        <f t="shared" si="274"/>
        <v/>
      </c>
      <c r="DO27" s="127">
        <f t="shared" si="274"/>
        <v>0</v>
      </c>
      <c r="DP27" s="127" t="str">
        <f t="shared" ref="DP27:EB27" si="275">IF(P27="P",P40,"")</f>
        <v/>
      </c>
      <c r="DQ27" s="127" t="str">
        <f t="shared" si="275"/>
        <v/>
      </c>
      <c r="DR27" s="127" t="str">
        <f t="shared" si="275"/>
        <v/>
      </c>
      <c r="DS27" s="127" t="str">
        <f t="shared" si="275"/>
        <v/>
      </c>
      <c r="DT27" s="127" t="str">
        <f t="shared" si="275"/>
        <v/>
      </c>
      <c r="DU27" s="127" t="str">
        <f t="shared" si="275"/>
        <v/>
      </c>
      <c r="DV27" s="127" t="str">
        <f t="shared" si="275"/>
        <v/>
      </c>
      <c r="DW27" s="127" t="str">
        <f t="shared" si="275"/>
        <v/>
      </c>
      <c r="DX27" s="127" t="str">
        <f t="shared" si="275"/>
        <v/>
      </c>
      <c r="DY27" s="127" t="str">
        <f t="shared" si="275"/>
        <v/>
      </c>
      <c r="DZ27" s="127" t="str">
        <f t="shared" si="275"/>
        <v/>
      </c>
      <c r="EA27" s="127" t="str">
        <f t="shared" si="275"/>
        <v/>
      </c>
      <c r="EB27" s="127" t="str">
        <f t="shared" si="275"/>
        <v/>
      </c>
      <c r="EC27" s="129" t="str">
        <f>IF(AC27="P",AC40,"")</f>
        <v/>
      </c>
      <c r="ED27" s="27">
        <f t="shared" si="231"/>
        <v>17</v>
      </c>
      <c r="EF27" s="144">
        <f t="shared" si="232"/>
        <v>0</v>
      </c>
      <c r="EG27" s="128">
        <f t="shared" si="233"/>
        <v>3</v>
      </c>
      <c r="EH27" s="128">
        <f t="shared" si="234"/>
        <v>2</v>
      </c>
      <c r="EI27" s="145">
        <f t="shared" si="235"/>
        <v>5</v>
      </c>
      <c r="EJ27" s="146">
        <f>(SUM(EF27:EH27)/COUNT(E39:AC39))</f>
        <v>0.2</v>
      </c>
      <c r="EK27" s="144">
        <f t="shared" si="236"/>
        <v>0</v>
      </c>
      <c r="EL27" s="147" t="e">
        <f t="shared" si="261"/>
        <v>#DIV/0!</v>
      </c>
      <c r="EM27" s="148">
        <f t="shared" si="237"/>
        <v>0</v>
      </c>
      <c r="EN27" s="149" t="e">
        <f t="shared" si="238"/>
        <v>#DIV/0!</v>
      </c>
      <c r="EO27" s="27">
        <f t="shared" si="239"/>
        <v>0</v>
      </c>
      <c r="EP27" s="27">
        <f t="shared" si="240"/>
        <v>25</v>
      </c>
      <c r="EQ27" s="27">
        <f t="shared" si="241"/>
        <v>2</v>
      </c>
      <c r="ER27" s="27">
        <f>SUM((EP27/EI27)-(D22))</f>
        <v>1.3333333333333335</v>
      </c>
      <c r="ES27" s="27">
        <f>SUM((EQ27/EI27)-(D2))</f>
        <v>-0.17142857142857137</v>
      </c>
      <c r="ET27" s="150">
        <f t="shared" si="242"/>
        <v>1.5047619047619047</v>
      </c>
      <c r="EV27" s="126" t="str">
        <f t="shared" ref="EV27:FT27" si="276">IF(E27="J",SUM((E40)-(E20)),"")</f>
        <v/>
      </c>
      <c r="EW27" s="127" t="str">
        <f t="shared" si="276"/>
        <v/>
      </c>
      <c r="EX27" s="127" t="str">
        <f t="shared" si="276"/>
        <v/>
      </c>
      <c r="EY27" s="127" t="str">
        <f t="shared" si="276"/>
        <v/>
      </c>
      <c r="EZ27" s="127" t="str">
        <f t="shared" si="276"/>
        <v/>
      </c>
      <c r="FA27" s="127" t="str">
        <f t="shared" si="276"/>
        <v/>
      </c>
      <c r="FB27" s="127" t="str">
        <f t="shared" si="276"/>
        <v/>
      </c>
      <c r="FC27" s="127" t="str">
        <f t="shared" si="276"/>
        <v/>
      </c>
      <c r="FD27" s="127" t="str">
        <f t="shared" si="276"/>
        <v/>
      </c>
      <c r="FE27" s="127" t="str">
        <f t="shared" si="276"/>
        <v/>
      </c>
      <c r="FF27" s="127" t="str">
        <f t="shared" si="276"/>
        <v/>
      </c>
      <c r="FG27" s="127" t="str">
        <f t="shared" si="276"/>
        <v/>
      </c>
      <c r="FH27" s="127" t="str">
        <f t="shared" si="276"/>
        <v/>
      </c>
      <c r="FI27" s="127" t="str">
        <f t="shared" si="276"/>
        <v/>
      </c>
      <c r="FJ27" s="127" t="str">
        <f t="shared" si="276"/>
        <v/>
      </c>
      <c r="FK27" s="127" t="str">
        <f t="shared" si="276"/>
        <v/>
      </c>
      <c r="FL27" s="127" t="str">
        <f t="shared" si="276"/>
        <v/>
      </c>
      <c r="FM27" s="127" t="str">
        <f t="shared" si="276"/>
        <v/>
      </c>
      <c r="FN27" s="127" t="str">
        <f t="shared" si="276"/>
        <v/>
      </c>
      <c r="FO27" s="127" t="str">
        <f t="shared" si="276"/>
        <v/>
      </c>
      <c r="FP27" s="127" t="str">
        <f t="shared" si="276"/>
        <v/>
      </c>
      <c r="FQ27" s="127" t="str">
        <f t="shared" si="276"/>
        <v/>
      </c>
      <c r="FR27" s="127" t="str">
        <f t="shared" si="276"/>
        <v/>
      </c>
      <c r="FS27" s="127" t="str">
        <f t="shared" si="276"/>
        <v/>
      </c>
      <c r="FT27" s="130" t="str">
        <f t="shared" si="276"/>
        <v/>
      </c>
      <c r="FU27" s="27">
        <f t="shared" si="244"/>
        <v>0</v>
      </c>
      <c r="FV27" s="126" t="str">
        <f t="shared" ref="FV27:GT27" si="277">IF(E27="LJ",SUM((E40)-(E20)),"")</f>
        <v/>
      </c>
      <c r="FW27" s="127" t="str">
        <f t="shared" si="277"/>
        <v/>
      </c>
      <c r="FX27" s="127" t="str">
        <f t="shared" si="277"/>
        <v/>
      </c>
      <c r="FY27" s="127" t="str">
        <f t="shared" si="277"/>
        <v/>
      </c>
      <c r="FZ27" s="127" t="str">
        <f t="shared" si="277"/>
        <v/>
      </c>
      <c r="GA27" s="127" t="str">
        <f t="shared" si="277"/>
        <v/>
      </c>
      <c r="GB27" s="127" t="str">
        <f t="shared" si="277"/>
        <v/>
      </c>
      <c r="GC27" s="127" t="str">
        <f t="shared" si="277"/>
        <v/>
      </c>
      <c r="GD27" s="127" t="str">
        <f t="shared" si="277"/>
        <v/>
      </c>
      <c r="GE27" s="127" t="str">
        <f t="shared" si="277"/>
        <v/>
      </c>
      <c r="GF27" s="127" t="str">
        <f t="shared" si="277"/>
        <v/>
      </c>
      <c r="GG27" s="127" t="str">
        <f t="shared" si="277"/>
        <v/>
      </c>
      <c r="GH27" s="127" t="str">
        <f t="shared" si="277"/>
        <v/>
      </c>
      <c r="GI27" s="127" t="str">
        <f t="shared" si="277"/>
        <v/>
      </c>
      <c r="GJ27" s="127" t="str">
        <f t="shared" si="277"/>
        <v/>
      </c>
      <c r="GK27" s="127" t="str">
        <f t="shared" si="277"/>
        <v/>
      </c>
      <c r="GL27" s="127" t="str">
        <f t="shared" si="277"/>
        <v/>
      </c>
      <c r="GM27" s="127" t="str">
        <f t="shared" si="277"/>
        <v/>
      </c>
      <c r="GN27" s="127" t="str">
        <f t="shared" si="277"/>
        <v/>
      </c>
      <c r="GO27" s="127" t="str">
        <f t="shared" si="277"/>
        <v/>
      </c>
      <c r="GP27" s="127" t="str">
        <f t="shared" si="277"/>
        <v/>
      </c>
      <c r="GQ27" s="127" t="str">
        <f t="shared" si="277"/>
        <v/>
      </c>
      <c r="GR27" s="127" t="str">
        <f t="shared" si="277"/>
        <v/>
      </c>
      <c r="GS27" s="127" t="str">
        <f t="shared" si="277"/>
        <v/>
      </c>
      <c r="GT27" s="130" t="str">
        <f t="shared" si="277"/>
        <v/>
      </c>
      <c r="GU27" s="27">
        <f t="shared" si="246"/>
        <v>0</v>
      </c>
      <c r="GV27" s="126" t="str">
        <f t="shared" ref="GV27:HG27" si="278">IF(E27="B",E20,"")</f>
        <v/>
      </c>
      <c r="GW27" s="127" t="str">
        <f t="shared" si="278"/>
        <v/>
      </c>
      <c r="GX27" s="127" t="str">
        <f t="shared" si="278"/>
        <v/>
      </c>
      <c r="GY27" s="127">
        <f t="shared" si="278"/>
        <v>0</v>
      </c>
      <c r="GZ27" s="127" t="str">
        <f t="shared" si="278"/>
        <v/>
      </c>
      <c r="HA27" s="127" t="str">
        <f t="shared" si="278"/>
        <v/>
      </c>
      <c r="HB27" s="127" t="str">
        <f t="shared" si="278"/>
        <v/>
      </c>
      <c r="HC27" s="127">
        <f t="shared" si="278"/>
        <v>0</v>
      </c>
      <c r="HD27" s="127" t="str">
        <f t="shared" si="278"/>
        <v/>
      </c>
      <c r="HE27" s="127" t="str">
        <f t="shared" si="278"/>
        <v/>
      </c>
      <c r="HF27" s="127" t="str">
        <f t="shared" si="278"/>
        <v/>
      </c>
      <c r="HG27" s="128" t="str">
        <f t="shared" si="278"/>
        <v/>
      </c>
      <c r="HH27" s="128" t="str">
        <f t="shared" ref="HH27:HT27" si="279">IF(Q27="B",Q20,"")</f>
        <v/>
      </c>
      <c r="HI27" s="128" t="str">
        <f t="shared" si="279"/>
        <v/>
      </c>
      <c r="HJ27" s="128" t="str">
        <f t="shared" si="279"/>
        <v/>
      </c>
      <c r="HK27" s="128" t="str">
        <f t="shared" si="279"/>
        <v/>
      </c>
      <c r="HL27" s="128" t="str">
        <f t="shared" si="279"/>
        <v/>
      </c>
      <c r="HM27" s="128" t="str">
        <f t="shared" si="279"/>
        <v/>
      </c>
      <c r="HN27" s="128" t="str">
        <f t="shared" si="279"/>
        <v/>
      </c>
      <c r="HO27" s="128" t="str">
        <f t="shared" si="279"/>
        <v/>
      </c>
      <c r="HP27" s="128" t="str">
        <f t="shared" si="279"/>
        <v/>
      </c>
      <c r="HQ27" s="128" t="str">
        <f t="shared" si="279"/>
        <v/>
      </c>
      <c r="HR27" s="128" t="str">
        <f t="shared" si="279"/>
        <v/>
      </c>
      <c r="HS27" s="128" t="str">
        <f t="shared" si="279"/>
        <v/>
      </c>
      <c r="HT27" s="129" t="str">
        <f t="shared" si="279"/>
        <v/>
      </c>
      <c r="HU27" s="27">
        <f t="shared" si="249"/>
        <v>0</v>
      </c>
      <c r="HV27" s="126" t="str">
        <f t="shared" ref="HV27:IG27" si="280">IF(E27="P",E20,"")</f>
        <v/>
      </c>
      <c r="HW27" s="127" t="str">
        <f t="shared" si="280"/>
        <v/>
      </c>
      <c r="HX27" s="127">
        <f t="shared" si="280"/>
        <v>0</v>
      </c>
      <c r="HY27" s="127" t="str">
        <f t="shared" si="280"/>
        <v/>
      </c>
      <c r="HZ27" s="127" t="str">
        <f t="shared" si="280"/>
        <v/>
      </c>
      <c r="IA27" s="127" t="str">
        <f t="shared" si="280"/>
        <v/>
      </c>
      <c r="IB27" s="127">
        <f t="shared" si="280"/>
        <v>2</v>
      </c>
      <c r="IC27" s="127" t="str">
        <f t="shared" si="280"/>
        <v/>
      </c>
      <c r="ID27" s="127" t="str">
        <f t="shared" si="280"/>
        <v/>
      </c>
      <c r="IE27" s="127" t="str">
        <f t="shared" si="280"/>
        <v/>
      </c>
      <c r="IF27" s="127">
        <f t="shared" si="280"/>
        <v>0</v>
      </c>
      <c r="IG27" s="128" t="str">
        <f t="shared" si="280"/>
        <v/>
      </c>
      <c r="IH27" s="128" t="str">
        <f t="shared" ref="IH27:IT27" si="281">IF(Q27="P",Q20,"")</f>
        <v/>
      </c>
      <c r="II27" s="128" t="str">
        <f t="shared" si="281"/>
        <v/>
      </c>
      <c r="IJ27" s="128" t="str">
        <f t="shared" si="281"/>
        <v/>
      </c>
      <c r="IK27" s="128" t="str">
        <f t="shared" si="281"/>
        <v/>
      </c>
      <c r="IL27" s="128" t="str">
        <f t="shared" si="281"/>
        <v/>
      </c>
      <c r="IM27" s="128" t="str">
        <f t="shared" si="281"/>
        <v/>
      </c>
      <c r="IN27" s="128" t="str">
        <f t="shared" si="281"/>
        <v/>
      </c>
      <c r="IO27" s="128" t="str">
        <f t="shared" si="281"/>
        <v/>
      </c>
      <c r="IP27" s="128" t="str">
        <f t="shared" si="281"/>
        <v/>
      </c>
      <c r="IQ27" s="128" t="str">
        <f t="shared" si="281"/>
        <v/>
      </c>
      <c r="IR27" s="128" t="str">
        <f t="shared" si="281"/>
        <v/>
      </c>
      <c r="IS27" s="128" t="str">
        <f t="shared" si="281"/>
        <v/>
      </c>
      <c r="IT27" s="129" t="str">
        <f t="shared" si="281"/>
        <v/>
      </c>
      <c r="IU27" s="27">
        <f t="shared" si="252"/>
        <v>2</v>
      </c>
    </row>
    <row r="28" spans="1:255" s="125" customFormat="1" ht="20" customHeight="1">
      <c r="A28" s="273">
        <f ca="1">('Game Summary'!B28)</f>
        <v>5</v>
      </c>
      <c r="B28" s="663" t="str">
        <f ca="1">('Game Summary'!C28)</f>
        <v>Sista Slitch'ya</v>
      </c>
      <c r="C28" s="664"/>
      <c r="D28" s="665"/>
      <c r="E28" s="199"/>
      <c r="F28" s="190"/>
      <c r="G28" s="190"/>
      <c r="H28" s="190" t="s">
        <v>38</v>
      </c>
      <c r="I28" s="190"/>
      <c r="J28" s="190"/>
      <c r="K28" s="190"/>
      <c r="L28" s="190" t="s">
        <v>40</v>
      </c>
      <c r="M28" s="190"/>
      <c r="N28" s="190"/>
      <c r="O28" s="190"/>
      <c r="P28" s="190"/>
      <c r="Q28" s="190" t="s">
        <v>40</v>
      </c>
      <c r="R28" s="190"/>
      <c r="S28" s="190"/>
      <c r="T28" s="190"/>
      <c r="U28" s="190" t="s">
        <v>40</v>
      </c>
      <c r="V28" s="190"/>
      <c r="W28" s="190"/>
      <c r="X28" s="190"/>
      <c r="Y28" s="190" t="s">
        <v>38</v>
      </c>
      <c r="Z28" s="190"/>
      <c r="AA28" s="190"/>
      <c r="AB28" s="190"/>
      <c r="AC28" s="192"/>
      <c r="AE28" s="126" t="str">
        <f t="shared" ref="AE28:AP28" si="282">IF(E28="J",E40,"")</f>
        <v/>
      </c>
      <c r="AF28" s="127" t="str">
        <f t="shared" si="282"/>
        <v/>
      </c>
      <c r="AG28" s="127" t="str">
        <f t="shared" si="282"/>
        <v/>
      </c>
      <c r="AH28" s="127" t="str">
        <f t="shared" si="282"/>
        <v/>
      </c>
      <c r="AI28" s="127" t="str">
        <f t="shared" si="282"/>
        <v/>
      </c>
      <c r="AJ28" s="127" t="str">
        <f t="shared" si="282"/>
        <v/>
      </c>
      <c r="AK28" s="127" t="str">
        <f t="shared" si="282"/>
        <v/>
      </c>
      <c r="AL28" s="127">
        <f t="shared" si="282"/>
        <v>0</v>
      </c>
      <c r="AM28" s="127" t="str">
        <f t="shared" si="282"/>
        <v/>
      </c>
      <c r="AN28" s="127" t="str">
        <f t="shared" si="282"/>
        <v/>
      </c>
      <c r="AO28" s="127" t="str">
        <f t="shared" si="282"/>
        <v/>
      </c>
      <c r="AP28" s="128" t="str">
        <f t="shared" si="282"/>
        <v/>
      </c>
      <c r="AQ28" s="128">
        <f t="shared" ref="AQ28:BC28" si="283">IF(Q28="J",Q40,"")</f>
        <v>2</v>
      </c>
      <c r="AR28" s="128" t="str">
        <f t="shared" si="283"/>
        <v/>
      </c>
      <c r="AS28" s="128" t="str">
        <f t="shared" si="283"/>
        <v/>
      </c>
      <c r="AT28" s="128" t="str">
        <f t="shared" si="283"/>
        <v/>
      </c>
      <c r="AU28" s="128">
        <f t="shared" si="283"/>
        <v>0</v>
      </c>
      <c r="AV28" s="128" t="str">
        <f t="shared" si="283"/>
        <v/>
      </c>
      <c r="AW28" s="128" t="str">
        <f t="shared" si="283"/>
        <v/>
      </c>
      <c r="AX28" s="128" t="str">
        <f t="shared" si="283"/>
        <v/>
      </c>
      <c r="AY28" s="128" t="str">
        <f t="shared" si="283"/>
        <v/>
      </c>
      <c r="AZ28" s="128" t="str">
        <f t="shared" si="283"/>
        <v/>
      </c>
      <c r="BA28" s="128" t="str">
        <f t="shared" si="283"/>
        <v/>
      </c>
      <c r="BB28" s="128" t="str">
        <f t="shared" si="283"/>
        <v/>
      </c>
      <c r="BC28" s="129" t="str">
        <f t="shared" si="283"/>
        <v/>
      </c>
      <c r="BD28" s="27">
        <f t="shared" si="222"/>
        <v>2</v>
      </c>
      <c r="BE28" s="126" t="str">
        <f t="shared" ref="BE28:BO28" si="284">IF(E28="LJ",E40,"")</f>
        <v/>
      </c>
      <c r="BF28" s="127" t="str">
        <f t="shared" si="284"/>
        <v/>
      </c>
      <c r="BG28" s="127" t="str">
        <f t="shared" si="284"/>
        <v/>
      </c>
      <c r="BH28" s="127">
        <f t="shared" si="284"/>
        <v>8</v>
      </c>
      <c r="BI28" s="127" t="str">
        <f t="shared" si="284"/>
        <v/>
      </c>
      <c r="BJ28" s="127" t="str">
        <f t="shared" si="284"/>
        <v/>
      </c>
      <c r="BK28" s="127" t="str">
        <f t="shared" si="284"/>
        <v/>
      </c>
      <c r="BL28" s="127" t="str">
        <f t="shared" si="284"/>
        <v/>
      </c>
      <c r="BM28" s="127" t="str">
        <f t="shared" si="284"/>
        <v/>
      </c>
      <c r="BN28" s="127" t="str">
        <f t="shared" si="284"/>
        <v/>
      </c>
      <c r="BO28" s="127" t="str">
        <f t="shared" si="284"/>
        <v/>
      </c>
      <c r="BP28" s="127" t="str">
        <f t="shared" ref="BP28:CC28" si="285">IF(P28="LJ",P40,"")</f>
        <v/>
      </c>
      <c r="BQ28" s="127" t="str">
        <f t="shared" si="285"/>
        <v/>
      </c>
      <c r="BR28" s="127" t="str">
        <f t="shared" si="285"/>
        <v/>
      </c>
      <c r="BS28" s="127" t="str">
        <f t="shared" si="285"/>
        <v/>
      </c>
      <c r="BT28" s="127" t="str">
        <f t="shared" si="285"/>
        <v/>
      </c>
      <c r="BU28" s="127" t="str">
        <f t="shared" si="285"/>
        <v/>
      </c>
      <c r="BV28" s="127" t="str">
        <f t="shared" si="285"/>
        <v/>
      </c>
      <c r="BW28" s="127" t="str">
        <f t="shared" si="285"/>
        <v/>
      </c>
      <c r="BX28" s="127" t="str">
        <f t="shared" si="285"/>
        <v/>
      </c>
      <c r="BY28" s="127">
        <f t="shared" si="285"/>
        <v>3</v>
      </c>
      <c r="BZ28" s="127" t="str">
        <f t="shared" si="285"/>
        <v/>
      </c>
      <c r="CA28" s="127" t="str">
        <f t="shared" si="285"/>
        <v/>
      </c>
      <c r="CB28" s="127" t="str">
        <f t="shared" si="285"/>
        <v/>
      </c>
      <c r="CC28" s="130" t="str">
        <f t="shared" si="285"/>
        <v/>
      </c>
      <c r="CD28" s="27">
        <f t="shared" si="225"/>
        <v>11</v>
      </c>
      <c r="CE28" s="126" t="str">
        <f t="shared" ref="CE28:CP28" si="286">IF(E28="B",E40,"")</f>
        <v/>
      </c>
      <c r="CF28" s="127" t="str">
        <f t="shared" si="286"/>
        <v/>
      </c>
      <c r="CG28" s="127" t="str">
        <f t="shared" si="286"/>
        <v/>
      </c>
      <c r="CH28" s="127" t="str">
        <f t="shared" si="286"/>
        <v/>
      </c>
      <c r="CI28" s="127" t="str">
        <f t="shared" si="286"/>
        <v/>
      </c>
      <c r="CJ28" s="127" t="str">
        <f t="shared" si="286"/>
        <v/>
      </c>
      <c r="CK28" s="127" t="str">
        <f t="shared" si="286"/>
        <v/>
      </c>
      <c r="CL28" s="127" t="str">
        <f t="shared" si="286"/>
        <v/>
      </c>
      <c r="CM28" s="127" t="str">
        <f t="shared" si="286"/>
        <v/>
      </c>
      <c r="CN28" s="127" t="str">
        <f t="shared" si="286"/>
        <v/>
      </c>
      <c r="CO28" s="127" t="str">
        <f t="shared" si="286"/>
        <v/>
      </c>
      <c r="CP28" s="128" t="str">
        <f t="shared" si="286"/>
        <v/>
      </c>
      <c r="CQ28" s="128" t="str">
        <f t="shared" ref="CQ28:DB28" si="287">IF(Q28="B",Q40,"")</f>
        <v/>
      </c>
      <c r="CR28" s="128" t="str">
        <f t="shared" si="287"/>
        <v/>
      </c>
      <c r="CS28" s="128" t="str">
        <f t="shared" si="287"/>
        <v/>
      </c>
      <c r="CT28" s="128" t="str">
        <f t="shared" si="287"/>
        <v/>
      </c>
      <c r="CU28" s="128" t="str">
        <f t="shared" si="287"/>
        <v/>
      </c>
      <c r="CV28" s="128" t="str">
        <f t="shared" si="287"/>
        <v/>
      </c>
      <c r="CW28" s="128" t="str">
        <f t="shared" si="287"/>
        <v/>
      </c>
      <c r="CX28" s="128" t="str">
        <f t="shared" si="287"/>
        <v/>
      </c>
      <c r="CY28" s="128" t="str">
        <f t="shared" si="287"/>
        <v/>
      </c>
      <c r="CZ28" s="128" t="str">
        <f t="shared" si="287"/>
        <v/>
      </c>
      <c r="DA28" s="128" t="str">
        <f t="shared" si="287"/>
        <v/>
      </c>
      <c r="DB28" s="128" t="str">
        <f t="shared" si="287"/>
        <v/>
      </c>
      <c r="DC28" s="129" t="str">
        <f>IF(AC28="B",AC40,"")</f>
        <v/>
      </c>
      <c r="DD28" s="27">
        <f t="shared" si="228"/>
        <v>0</v>
      </c>
      <c r="DE28" s="126" t="str">
        <f t="shared" ref="DE28:DO28" si="288">IF(E28="P",E40,"")</f>
        <v/>
      </c>
      <c r="DF28" s="127" t="str">
        <f t="shared" si="288"/>
        <v/>
      </c>
      <c r="DG28" s="127" t="str">
        <f t="shared" si="288"/>
        <v/>
      </c>
      <c r="DH28" s="127" t="str">
        <f t="shared" si="288"/>
        <v/>
      </c>
      <c r="DI28" s="127" t="str">
        <f t="shared" si="288"/>
        <v/>
      </c>
      <c r="DJ28" s="127" t="str">
        <f t="shared" si="288"/>
        <v/>
      </c>
      <c r="DK28" s="127" t="str">
        <f t="shared" si="288"/>
        <v/>
      </c>
      <c r="DL28" s="127" t="str">
        <f t="shared" si="288"/>
        <v/>
      </c>
      <c r="DM28" s="127" t="str">
        <f t="shared" si="288"/>
        <v/>
      </c>
      <c r="DN28" s="127" t="str">
        <f t="shared" si="288"/>
        <v/>
      </c>
      <c r="DO28" s="127" t="str">
        <f t="shared" si="288"/>
        <v/>
      </c>
      <c r="DP28" s="127" t="str">
        <f t="shared" ref="DP28:EB28" si="289">IF(P28="P",P40,"")</f>
        <v/>
      </c>
      <c r="DQ28" s="127" t="str">
        <f t="shared" si="289"/>
        <v/>
      </c>
      <c r="DR28" s="127" t="str">
        <f t="shared" si="289"/>
        <v/>
      </c>
      <c r="DS28" s="127" t="str">
        <f t="shared" si="289"/>
        <v/>
      </c>
      <c r="DT28" s="127" t="str">
        <f t="shared" si="289"/>
        <v/>
      </c>
      <c r="DU28" s="127" t="str">
        <f t="shared" si="289"/>
        <v/>
      </c>
      <c r="DV28" s="127" t="str">
        <f t="shared" si="289"/>
        <v/>
      </c>
      <c r="DW28" s="127" t="str">
        <f t="shared" si="289"/>
        <v/>
      </c>
      <c r="DX28" s="127" t="str">
        <f t="shared" si="289"/>
        <v/>
      </c>
      <c r="DY28" s="127" t="str">
        <f t="shared" si="289"/>
        <v/>
      </c>
      <c r="DZ28" s="127" t="str">
        <f t="shared" si="289"/>
        <v/>
      </c>
      <c r="EA28" s="127" t="str">
        <f t="shared" si="289"/>
        <v/>
      </c>
      <c r="EB28" s="127" t="str">
        <f t="shared" si="289"/>
        <v/>
      </c>
      <c r="EC28" s="129" t="str">
        <f>IF(AC28="P",AC40,"")</f>
        <v/>
      </c>
      <c r="ED28" s="27">
        <f t="shared" si="231"/>
        <v>0</v>
      </c>
      <c r="EF28" s="144">
        <f t="shared" si="232"/>
        <v>5</v>
      </c>
      <c r="EG28" s="128">
        <f t="shared" si="233"/>
        <v>0</v>
      </c>
      <c r="EH28" s="128">
        <f t="shared" si="234"/>
        <v>0</v>
      </c>
      <c r="EI28" s="145">
        <f t="shared" si="235"/>
        <v>0</v>
      </c>
      <c r="EJ28" s="146">
        <f>(SUM(EF28:EH28)/COUNT(E39:AC39))</f>
        <v>0.2</v>
      </c>
      <c r="EK28" s="144">
        <f t="shared" si="236"/>
        <v>2</v>
      </c>
      <c r="EL28" s="147">
        <f t="shared" si="261"/>
        <v>0.4</v>
      </c>
      <c r="EM28" s="148">
        <f t="shared" si="237"/>
        <v>13</v>
      </c>
      <c r="EN28" s="149">
        <f t="shared" si="238"/>
        <v>2.6</v>
      </c>
      <c r="EO28" s="27">
        <f t="shared" si="239"/>
        <v>13</v>
      </c>
      <c r="EP28" s="27">
        <f t="shared" si="240"/>
        <v>0</v>
      </c>
      <c r="EQ28" s="27">
        <f t="shared" si="241"/>
        <v>0</v>
      </c>
      <c r="ER28" s="27" t="e">
        <f>SUM((EP28/EI28)-(D22))</f>
        <v>#DIV/0!</v>
      </c>
      <c r="ES28" s="27" t="e">
        <f>SUM((EQ28/EI28)-(D2))</f>
        <v>#DIV/0!</v>
      </c>
      <c r="ET28" s="150" t="e">
        <f t="shared" si="242"/>
        <v>#DIV/0!</v>
      </c>
      <c r="EV28" s="126" t="str">
        <f t="shared" ref="EV28:FT28" si="290">IF(E28="J",SUM((E40)-(E20)),"")</f>
        <v/>
      </c>
      <c r="EW28" s="127" t="str">
        <f t="shared" si="290"/>
        <v/>
      </c>
      <c r="EX28" s="127" t="str">
        <f t="shared" si="290"/>
        <v/>
      </c>
      <c r="EY28" s="127" t="str">
        <f t="shared" si="290"/>
        <v/>
      </c>
      <c r="EZ28" s="127" t="str">
        <f t="shared" si="290"/>
        <v/>
      </c>
      <c r="FA28" s="127" t="str">
        <f t="shared" si="290"/>
        <v/>
      </c>
      <c r="FB28" s="127" t="str">
        <f t="shared" si="290"/>
        <v/>
      </c>
      <c r="FC28" s="127">
        <f t="shared" si="290"/>
        <v>0</v>
      </c>
      <c r="FD28" s="127" t="str">
        <f t="shared" si="290"/>
        <v/>
      </c>
      <c r="FE28" s="127" t="str">
        <f t="shared" si="290"/>
        <v/>
      </c>
      <c r="FF28" s="127" t="str">
        <f t="shared" si="290"/>
        <v/>
      </c>
      <c r="FG28" s="127" t="str">
        <f t="shared" si="290"/>
        <v/>
      </c>
      <c r="FH28" s="127">
        <f t="shared" si="290"/>
        <v>2</v>
      </c>
      <c r="FI28" s="127" t="str">
        <f t="shared" si="290"/>
        <v/>
      </c>
      <c r="FJ28" s="127" t="str">
        <f t="shared" si="290"/>
        <v/>
      </c>
      <c r="FK28" s="127" t="str">
        <f t="shared" si="290"/>
        <v/>
      </c>
      <c r="FL28" s="127">
        <f t="shared" si="290"/>
        <v>0</v>
      </c>
      <c r="FM28" s="127" t="str">
        <f t="shared" si="290"/>
        <v/>
      </c>
      <c r="FN28" s="127" t="str">
        <f t="shared" si="290"/>
        <v/>
      </c>
      <c r="FO28" s="127" t="str">
        <f t="shared" si="290"/>
        <v/>
      </c>
      <c r="FP28" s="127" t="str">
        <f t="shared" si="290"/>
        <v/>
      </c>
      <c r="FQ28" s="127" t="str">
        <f t="shared" si="290"/>
        <v/>
      </c>
      <c r="FR28" s="127" t="str">
        <f t="shared" si="290"/>
        <v/>
      </c>
      <c r="FS28" s="127" t="str">
        <f t="shared" si="290"/>
        <v/>
      </c>
      <c r="FT28" s="130" t="str">
        <f t="shared" si="290"/>
        <v/>
      </c>
      <c r="FU28" s="27">
        <f t="shared" si="244"/>
        <v>2</v>
      </c>
      <c r="FV28" s="126" t="str">
        <f t="shared" ref="FV28:GT28" si="291">IF(E28="LJ",SUM((E40)-(E20)),"")</f>
        <v/>
      </c>
      <c r="FW28" s="127" t="str">
        <f t="shared" si="291"/>
        <v/>
      </c>
      <c r="FX28" s="127" t="str">
        <f t="shared" si="291"/>
        <v/>
      </c>
      <c r="FY28" s="127">
        <f t="shared" si="291"/>
        <v>8</v>
      </c>
      <c r="FZ28" s="127" t="str">
        <f t="shared" si="291"/>
        <v/>
      </c>
      <c r="GA28" s="127" t="str">
        <f t="shared" si="291"/>
        <v/>
      </c>
      <c r="GB28" s="127" t="str">
        <f t="shared" si="291"/>
        <v/>
      </c>
      <c r="GC28" s="127" t="str">
        <f t="shared" si="291"/>
        <v/>
      </c>
      <c r="GD28" s="127" t="str">
        <f t="shared" si="291"/>
        <v/>
      </c>
      <c r="GE28" s="127" t="str">
        <f t="shared" si="291"/>
        <v/>
      </c>
      <c r="GF28" s="127" t="str">
        <f t="shared" si="291"/>
        <v/>
      </c>
      <c r="GG28" s="127" t="str">
        <f t="shared" si="291"/>
        <v/>
      </c>
      <c r="GH28" s="127" t="str">
        <f t="shared" si="291"/>
        <v/>
      </c>
      <c r="GI28" s="127" t="str">
        <f t="shared" si="291"/>
        <v/>
      </c>
      <c r="GJ28" s="127" t="str">
        <f t="shared" si="291"/>
        <v/>
      </c>
      <c r="GK28" s="127" t="str">
        <f t="shared" si="291"/>
        <v/>
      </c>
      <c r="GL28" s="127" t="str">
        <f t="shared" si="291"/>
        <v/>
      </c>
      <c r="GM28" s="127" t="str">
        <f t="shared" si="291"/>
        <v/>
      </c>
      <c r="GN28" s="127" t="str">
        <f t="shared" si="291"/>
        <v/>
      </c>
      <c r="GO28" s="127" t="str">
        <f t="shared" si="291"/>
        <v/>
      </c>
      <c r="GP28" s="127">
        <f t="shared" si="291"/>
        <v>3</v>
      </c>
      <c r="GQ28" s="127" t="str">
        <f t="shared" si="291"/>
        <v/>
      </c>
      <c r="GR28" s="127" t="str">
        <f t="shared" si="291"/>
        <v/>
      </c>
      <c r="GS28" s="127" t="str">
        <f t="shared" si="291"/>
        <v/>
      </c>
      <c r="GT28" s="130" t="str">
        <f t="shared" si="291"/>
        <v/>
      </c>
      <c r="GU28" s="27">
        <f t="shared" si="246"/>
        <v>11</v>
      </c>
      <c r="GV28" s="126" t="str">
        <f t="shared" ref="GV28:HG28" si="292">IF(E28="B",E20,"")</f>
        <v/>
      </c>
      <c r="GW28" s="127" t="str">
        <f t="shared" si="292"/>
        <v/>
      </c>
      <c r="GX28" s="127" t="str">
        <f t="shared" si="292"/>
        <v/>
      </c>
      <c r="GY28" s="127" t="str">
        <f t="shared" si="292"/>
        <v/>
      </c>
      <c r="GZ28" s="127" t="str">
        <f t="shared" si="292"/>
        <v/>
      </c>
      <c r="HA28" s="127" t="str">
        <f t="shared" si="292"/>
        <v/>
      </c>
      <c r="HB28" s="127" t="str">
        <f t="shared" si="292"/>
        <v/>
      </c>
      <c r="HC28" s="127" t="str">
        <f t="shared" si="292"/>
        <v/>
      </c>
      <c r="HD28" s="127" t="str">
        <f t="shared" si="292"/>
        <v/>
      </c>
      <c r="HE28" s="127" t="str">
        <f t="shared" si="292"/>
        <v/>
      </c>
      <c r="HF28" s="127" t="str">
        <f t="shared" si="292"/>
        <v/>
      </c>
      <c r="HG28" s="128" t="str">
        <f t="shared" si="292"/>
        <v/>
      </c>
      <c r="HH28" s="128" t="str">
        <f t="shared" ref="HH28:HT28" si="293">IF(Q28="B",Q20,"")</f>
        <v/>
      </c>
      <c r="HI28" s="128" t="str">
        <f t="shared" si="293"/>
        <v/>
      </c>
      <c r="HJ28" s="128" t="str">
        <f t="shared" si="293"/>
        <v/>
      </c>
      <c r="HK28" s="128" t="str">
        <f t="shared" si="293"/>
        <v/>
      </c>
      <c r="HL28" s="128" t="str">
        <f t="shared" si="293"/>
        <v/>
      </c>
      <c r="HM28" s="128" t="str">
        <f t="shared" si="293"/>
        <v/>
      </c>
      <c r="HN28" s="128" t="str">
        <f t="shared" si="293"/>
        <v/>
      </c>
      <c r="HO28" s="128" t="str">
        <f t="shared" si="293"/>
        <v/>
      </c>
      <c r="HP28" s="128" t="str">
        <f t="shared" si="293"/>
        <v/>
      </c>
      <c r="HQ28" s="128" t="str">
        <f t="shared" si="293"/>
        <v/>
      </c>
      <c r="HR28" s="128" t="str">
        <f t="shared" si="293"/>
        <v/>
      </c>
      <c r="HS28" s="128" t="str">
        <f t="shared" si="293"/>
        <v/>
      </c>
      <c r="HT28" s="129" t="str">
        <f t="shared" si="293"/>
        <v/>
      </c>
      <c r="HU28" s="27">
        <f t="shared" si="249"/>
        <v>0</v>
      </c>
      <c r="HV28" s="126" t="str">
        <f t="shared" ref="HV28:IG28" si="294">IF(E28="P",E20,"")</f>
        <v/>
      </c>
      <c r="HW28" s="127" t="str">
        <f t="shared" si="294"/>
        <v/>
      </c>
      <c r="HX28" s="127" t="str">
        <f t="shared" si="294"/>
        <v/>
      </c>
      <c r="HY28" s="127" t="str">
        <f t="shared" si="294"/>
        <v/>
      </c>
      <c r="HZ28" s="127" t="str">
        <f t="shared" si="294"/>
        <v/>
      </c>
      <c r="IA28" s="127" t="str">
        <f t="shared" si="294"/>
        <v/>
      </c>
      <c r="IB28" s="127" t="str">
        <f t="shared" si="294"/>
        <v/>
      </c>
      <c r="IC28" s="127" t="str">
        <f t="shared" si="294"/>
        <v/>
      </c>
      <c r="ID28" s="127" t="str">
        <f t="shared" si="294"/>
        <v/>
      </c>
      <c r="IE28" s="127" t="str">
        <f t="shared" si="294"/>
        <v/>
      </c>
      <c r="IF28" s="127" t="str">
        <f t="shared" si="294"/>
        <v/>
      </c>
      <c r="IG28" s="128" t="str">
        <f t="shared" si="294"/>
        <v/>
      </c>
      <c r="IH28" s="128" t="str">
        <f t="shared" ref="IH28:IT28" si="295">IF(Q28="P",Q20,"")</f>
        <v/>
      </c>
      <c r="II28" s="128" t="str">
        <f t="shared" si="295"/>
        <v/>
      </c>
      <c r="IJ28" s="128" t="str">
        <f t="shared" si="295"/>
        <v/>
      </c>
      <c r="IK28" s="128" t="str">
        <f t="shared" si="295"/>
        <v/>
      </c>
      <c r="IL28" s="128" t="str">
        <f t="shared" si="295"/>
        <v/>
      </c>
      <c r="IM28" s="128" t="str">
        <f t="shared" si="295"/>
        <v/>
      </c>
      <c r="IN28" s="128" t="str">
        <f t="shared" si="295"/>
        <v/>
      </c>
      <c r="IO28" s="128" t="str">
        <f t="shared" si="295"/>
        <v/>
      </c>
      <c r="IP28" s="128" t="str">
        <f t="shared" si="295"/>
        <v/>
      </c>
      <c r="IQ28" s="128" t="str">
        <f t="shared" si="295"/>
        <v/>
      </c>
      <c r="IR28" s="128" t="str">
        <f t="shared" si="295"/>
        <v/>
      </c>
      <c r="IS28" s="128" t="str">
        <f t="shared" si="295"/>
        <v/>
      </c>
      <c r="IT28" s="129" t="str">
        <f t="shared" si="295"/>
        <v/>
      </c>
      <c r="IU28" s="27">
        <f t="shared" si="252"/>
        <v>0</v>
      </c>
    </row>
    <row r="29" spans="1:255" s="125" customFormat="1" ht="20" customHeight="1">
      <c r="A29" s="273">
        <f ca="1">('Game Summary'!B29)</f>
        <v>6</v>
      </c>
      <c r="B29" s="663" t="str">
        <f ca="1">('Game Summary'!C29)</f>
        <v>Elle McFearsome</v>
      </c>
      <c r="C29" s="664"/>
      <c r="D29" s="665"/>
      <c r="E29" s="199" t="s">
        <v>39</v>
      </c>
      <c r="F29" s="190"/>
      <c r="G29" s="190"/>
      <c r="H29" s="190"/>
      <c r="I29" s="190" t="s">
        <v>39</v>
      </c>
      <c r="J29" s="190"/>
      <c r="K29" s="190"/>
      <c r="L29" s="190"/>
      <c r="M29" s="190" t="s">
        <v>39</v>
      </c>
      <c r="N29" s="190"/>
      <c r="O29" s="190"/>
      <c r="P29" s="190" t="s">
        <v>39</v>
      </c>
      <c r="Q29" s="190" t="s">
        <v>39</v>
      </c>
      <c r="R29" s="190" t="s">
        <v>39</v>
      </c>
      <c r="S29" s="190"/>
      <c r="T29" s="190" t="s">
        <v>39</v>
      </c>
      <c r="U29" s="190" t="s">
        <v>39</v>
      </c>
      <c r="V29" s="190" t="s">
        <v>39</v>
      </c>
      <c r="W29" s="190"/>
      <c r="X29" s="190" t="s">
        <v>39</v>
      </c>
      <c r="Y29" s="190"/>
      <c r="Z29" s="190"/>
      <c r="AA29" s="190"/>
      <c r="AB29" s="190"/>
      <c r="AC29" s="192"/>
      <c r="AE29" s="126" t="str">
        <f t="shared" ref="AE29:AP29" si="296">IF(E29="J",E40,"")</f>
        <v/>
      </c>
      <c r="AF29" s="127" t="str">
        <f t="shared" si="296"/>
        <v/>
      </c>
      <c r="AG29" s="127" t="str">
        <f t="shared" si="296"/>
        <v/>
      </c>
      <c r="AH29" s="127" t="str">
        <f t="shared" si="296"/>
        <v/>
      </c>
      <c r="AI29" s="127" t="str">
        <f t="shared" si="296"/>
        <v/>
      </c>
      <c r="AJ29" s="127" t="str">
        <f t="shared" si="296"/>
        <v/>
      </c>
      <c r="AK29" s="127" t="str">
        <f t="shared" si="296"/>
        <v/>
      </c>
      <c r="AL29" s="127" t="str">
        <f t="shared" si="296"/>
        <v/>
      </c>
      <c r="AM29" s="127" t="str">
        <f t="shared" si="296"/>
        <v/>
      </c>
      <c r="AN29" s="127" t="str">
        <f t="shared" si="296"/>
        <v/>
      </c>
      <c r="AO29" s="127" t="str">
        <f t="shared" si="296"/>
        <v/>
      </c>
      <c r="AP29" s="128" t="str">
        <f t="shared" si="296"/>
        <v/>
      </c>
      <c r="AQ29" s="128" t="str">
        <f t="shared" ref="AQ29:BC29" si="297">IF(Q29="J",Q40,"")</f>
        <v/>
      </c>
      <c r="AR29" s="128" t="str">
        <f t="shared" si="297"/>
        <v/>
      </c>
      <c r="AS29" s="128" t="str">
        <f t="shared" si="297"/>
        <v/>
      </c>
      <c r="AT29" s="128" t="str">
        <f t="shared" si="297"/>
        <v/>
      </c>
      <c r="AU29" s="128" t="str">
        <f t="shared" si="297"/>
        <v/>
      </c>
      <c r="AV29" s="128" t="str">
        <f t="shared" si="297"/>
        <v/>
      </c>
      <c r="AW29" s="128" t="str">
        <f t="shared" si="297"/>
        <v/>
      </c>
      <c r="AX29" s="128" t="str">
        <f t="shared" si="297"/>
        <v/>
      </c>
      <c r="AY29" s="128" t="str">
        <f t="shared" si="297"/>
        <v/>
      </c>
      <c r="AZ29" s="128" t="str">
        <f t="shared" si="297"/>
        <v/>
      </c>
      <c r="BA29" s="128" t="str">
        <f t="shared" si="297"/>
        <v/>
      </c>
      <c r="BB29" s="128" t="str">
        <f t="shared" si="297"/>
        <v/>
      </c>
      <c r="BC29" s="129" t="str">
        <f t="shared" si="297"/>
        <v/>
      </c>
      <c r="BD29" s="27">
        <f t="shared" si="222"/>
        <v>0</v>
      </c>
      <c r="BE29" s="126" t="str">
        <f t="shared" ref="BE29:BO29" si="298">IF(E29="LJ",E40,"")</f>
        <v/>
      </c>
      <c r="BF29" s="127" t="str">
        <f t="shared" si="298"/>
        <v/>
      </c>
      <c r="BG29" s="127" t="str">
        <f t="shared" si="298"/>
        <v/>
      </c>
      <c r="BH29" s="127" t="str">
        <f t="shared" si="298"/>
        <v/>
      </c>
      <c r="BI29" s="127" t="str">
        <f t="shared" si="298"/>
        <v/>
      </c>
      <c r="BJ29" s="127" t="str">
        <f t="shared" si="298"/>
        <v/>
      </c>
      <c r="BK29" s="127" t="str">
        <f t="shared" si="298"/>
        <v/>
      </c>
      <c r="BL29" s="127" t="str">
        <f t="shared" si="298"/>
        <v/>
      </c>
      <c r="BM29" s="127" t="str">
        <f t="shared" si="298"/>
        <v/>
      </c>
      <c r="BN29" s="127" t="str">
        <f t="shared" si="298"/>
        <v/>
      </c>
      <c r="BO29" s="127" t="str">
        <f t="shared" si="298"/>
        <v/>
      </c>
      <c r="BP29" s="127" t="str">
        <f t="shared" ref="BP29:CC29" si="299">IF(P29="LJ",P40,"")</f>
        <v/>
      </c>
      <c r="BQ29" s="127" t="str">
        <f t="shared" si="299"/>
        <v/>
      </c>
      <c r="BR29" s="127" t="str">
        <f t="shared" si="299"/>
        <v/>
      </c>
      <c r="BS29" s="127" t="str">
        <f t="shared" si="299"/>
        <v/>
      </c>
      <c r="BT29" s="127" t="str">
        <f t="shared" si="299"/>
        <v/>
      </c>
      <c r="BU29" s="127" t="str">
        <f t="shared" si="299"/>
        <v/>
      </c>
      <c r="BV29" s="127" t="str">
        <f t="shared" si="299"/>
        <v/>
      </c>
      <c r="BW29" s="127" t="str">
        <f t="shared" si="299"/>
        <v/>
      </c>
      <c r="BX29" s="127" t="str">
        <f t="shared" si="299"/>
        <v/>
      </c>
      <c r="BY29" s="127" t="str">
        <f t="shared" si="299"/>
        <v/>
      </c>
      <c r="BZ29" s="127" t="str">
        <f t="shared" si="299"/>
        <v/>
      </c>
      <c r="CA29" s="127" t="str">
        <f t="shared" si="299"/>
        <v/>
      </c>
      <c r="CB29" s="127" t="str">
        <f t="shared" si="299"/>
        <v/>
      </c>
      <c r="CC29" s="130" t="str">
        <f t="shared" si="299"/>
        <v/>
      </c>
      <c r="CD29" s="27">
        <f t="shared" si="225"/>
        <v>0</v>
      </c>
      <c r="CE29" s="126" t="str">
        <f t="shared" ref="CE29:CP29" si="300">IF(E29="B",E40,"")</f>
        <v/>
      </c>
      <c r="CF29" s="127" t="str">
        <f t="shared" si="300"/>
        <v/>
      </c>
      <c r="CG29" s="127" t="str">
        <f t="shared" si="300"/>
        <v/>
      </c>
      <c r="CH29" s="127" t="str">
        <f t="shared" si="300"/>
        <v/>
      </c>
      <c r="CI29" s="127" t="str">
        <f t="shared" si="300"/>
        <v/>
      </c>
      <c r="CJ29" s="127" t="str">
        <f t="shared" si="300"/>
        <v/>
      </c>
      <c r="CK29" s="127" t="str">
        <f t="shared" si="300"/>
        <v/>
      </c>
      <c r="CL29" s="127" t="str">
        <f t="shared" si="300"/>
        <v/>
      </c>
      <c r="CM29" s="127" t="str">
        <f t="shared" si="300"/>
        <v/>
      </c>
      <c r="CN29" s="127" t="str">
        <f t="shared" si="300"/>
        <v/>
      </c>
      <c r="CO29" s="127" t="str">
        <f t="shared" si="300"/>
        <v/>
      </c>
      <c r="CP29" s="128" t="str">
        <f t="shared" si="300"/>
        <v/>
      </c>
      <c r="CQ29" s="128" t="str">
        <f t="shared" ref="CQ29:DB29" si="301">IF(Q29="B",Q40,"")</f>
        <v/>
      </c>
      <c r="CR29" s="128" t="str">
        <f t="shared" si="301"/>
        <v/>
      </c>
      <c r="CS29" s="128" t="str">
        <f t="shared" si="301"/>
        <v/>
      </c>
      <c r="CT29" s="128" t="str">
        <f t="shared" si="301"/>
        <v/>
      </c>
      <c r="CU29" s="128" t="str">
        <f t="shared" si="301"/>
        <v/>
      </c>
      <c r="CV29" s="128" t="str">
        <f t="shared" si="301"/>
        <v/>
      </c>
      <c r="CW29" s="128" t="str">
        <f t="shared" si="301"/>
        <v/>
      </c>
      <c r="CX29" s="128" t="str">
        <f t="shared" si="301"/>
        <v/>
      </c>
      <c r="CY29" s="128" t="str">
        <f t="shared" si="301"/>
        <v/>
      </c>
      <c r="CZ29" s="128" t="str">
        <f t="shared" si="301"/>
        <v/>
      </c>
      <c r="DA29" s="128" t="str">
        <f t="shared" si="301"/>
        <v/>
      </c>
      <c r="DB29" s="128" t="str">
        <f t="shared" si="301"/>
        <v/>
      </c>
      <c r="DC29" s="129" t="str">
        <f>IF(AC29="B",AC40,"")</f>
        <v/>
      </c>
      <c r="DD29" s="27">
        <f t="shared" si="228"/>
        <v>0</v>
      </c>
      <c r="DE29" s="126">
        <f t="shared" ref="DE29:DO29" si="302">IF(E29="P",E40,"")</f>
        <v>0</v>
      </c>
      <c r="DF29" s="127" t="str">
        <f t="shared" si="302"/>
        <v/>
      </c>
      <c r="DG29" s="127" t="str">
        <f t="shared" si="302"/>
        <v/>
      </c>
      <c r="DH29" s="127" t="str">
        <f t="shared" si="302"/>
        <v/>
      </c>
      <c r="DI29" s="127">
        <f t="shared" si="302"/>
        <v>4</v>
      </c>
      <c r="DJ29" s="127" t="str">
        <f t="shared" si="302"/>
        <v/>
      </c>
      <c r="DK29" s="127" t="str">
        <f t="shared" si="302"/>
        <v/>
      </c>
      <c r="DL29" s="127" t="str">
        <f t="shared" si="302"/>
        <v/>
      </c>
      <c r="DM29" s="127">
        <f t="shared" si="302"/>
        <v>8</v>
      </c>
      <c r="DN29" s="127" t="str">
        <f t="shared" si="302"/>
        <v/>
      </c>
      <c r="DO29" s="127" t="str">
        <f t="shared" si="302"/>
        <v/>
      </c>
      <c r="DP29" s="127">
        <f t="shared" ref="DP29:EB29" si="303">IF(P29="P",P40,"")</f>
        <v>10</v>
      </c>
      <c r="DQ29" s="127">
        <f t="shared" si="303"/>
        <v>2</v>
      </c>
      <c r="DR29" s="127">
        <f t="shared" si="303"/>
        <v>9</v>
      </c>
      <c r="DS29" s="127" t="str">
        <f t="shared" si="303"/>
        <v/>
      </c>
      <c r="DT29" s="127">
        <f t="shared" si="303"/>
        <v>2</v>
      </c>
      <c r="DU29" s="127">
        <f t="shared" si="303"/>
        <v>0</v>
      </c>
      <c r="DV29" s="127">
        <f t="shared" si="303"/>
        <v>0</v>
      </c>
      <c r="DW29" s="127" t="str">
        <f t="shared" si="303"/>
        <v/>
      </c>
      <c r="DX29" s="127">
        <f t="shared" si="303"/>
        <v>4</v>
      </c>
      <c r="DY29" s="127" t="str">
        <f t="shared" si="303"/>
        <v/>
      </c>
      <c r="DZ29" s="127" t="str">
        <f t="shared" si="303"/>
        <v/>
      </c>
      <c r="EA29" s="127" t="str">
        <f t="shared" si="303"/>
        <v/>
      </c>
      <c r="EB29" s="127" t="str">
        <f t="shared" si="303"/>
        <v/>
      </c>
      <c r="EC29" s="129" t="str">
        <f>IF(AC29="P",AC40,"")</f>
        <v/>
      </c>
      <c r="ED29" s="27">
        <f t="shared" si="231"/>
        <v>39</v>
      </c>
      <c r="EF29" s="144">
        <f t="shared" si="232"/>
        <v>0</v>
      </c>
      <c r="EG29" s="128">
        <f t="shared" si="233"/>
        <v>10</v>
      </c>
      <c r="EH29" s="128">
        <f t="shared" si="234"/>
        <v>0</v>
      </c>
      <c r="EI29" s="145">
        <f t="shared" si="235"/>
        <v>10</v>
      </c>
      <c r="EJ29" s="146">
        <f>(SUM(EF29:EH29)/COUNT(E39:AC39))</f>
        <v>0.4</v>
      </c>
      <c r="EK29" s="144">
        <f t="shared" si="236"/>
        <v>0</v>
      </c>
      <c r="EL29" s="147" t="e">
        <f t="shared" si="261"/>
        <v>#DIV/0!</v>
      </c>
      <c r="EM29" s="148">
        <f t="shared" si="237"/>
        <v>0</v>
      </c>
      <c r="EN29" s="149" t="e">
        <f t="shared" si="238"/>
        <v>#DIV/0!</v>
      </c>
      <c r="EO29" s="27">
        <f t="shared" si="239"/>
        <v>0</v>
      </c>
      <c r="EP29" s="27">
        <f t="shared" si="240"/>
        <v>39</v>
      </c>
      <c r="EQ29" s="27">
        <f t="shared" si="241"/>
        <v>8</v>
      </c>
      <c r="ER29" s="27">
        <f>SUM((EP29/EI29)-(D22))</f>
        <v>0.23333333333333339</v>
      </c>
      <c r="ES29" s="27">
        <f>SUM((EQ29/EI29)-(D2))</f>
        <v>0.22857142857142865</v>
      </c>
      <c r="ET29" s="150">
        <f t="shared" si="242"/>
        <v>4.761904761904745E-3</v>
      </c>
      <c r="EV29" s="126" t="str">
        <f t="shared" ref="EV29:FT29" si="304">IF(E29="J",SUM((E40)-(E20)),"")</f>
        <v/>
      </c>
      <c r="EW29" s="127" t="str">
        <f t="shared" si="304"/>
        <v/>
      </c>
      <c r="EX29" s="127" t="str">
        <f t="shared" si="304"/>
        <v/>
      </c>
      <c r="EY29" s="127" t="str">
        <f t="shared" si="304"/>
        <v/>
      </c>
      <c r="EZ29" s="127" t="str">
        <f t="shared" si="304"/>
        <v/>
      </c>
      <c r="FA29" s="127" t="str">
        <f t="shared" si="304"/>
        <v/>
      </c>
      <c r="FB29" s="127" t="str">
        <f t="shared" si="304"/>
        <v/>
      </c>
      <c r="FC29" s="127" t="str">
        <f t="shared" si="304"/>
        <v/>
      </c>
      <c r="FD29" s="127" t="str">
        <f t="shared" si="304"/>
        <v/>
      </c>
      <c r="FE29" s="127" t="str">
        <f t="shared" si="304"/>
        <v/>
      </c>
      <c r="FF29" s="127" t="str">
        <f t="shared" si="304"/>
        <v/>
      </c>
      <c r="FG29" s="127" t="str">
        <f t="shared" si="304"/>
        <v/>
      </c>
      <c r="FH29" s="127" t="str">
        <f t="shared" si="304"/>
        <v/>
      </c>
      <c r="FI29" s="127" t="str">
        <f t="shared" si="304"/>
        <v/>
      </c>
      <c r="FJ29" s="127" t="str">
        <f t="shared" si="304"/>
        <v/>
      </c>
      <c r="FK29" s="127" t="str">
        <f t="shared" si="304"/>
        <v/>
      </c>
      <c r="FL29" s="127" t="str">
        <f t="shared" si="304"/>
        <v/>
      </c>
      <c r="FM29" s="127" t="str">
        <f t="shared" si="304"/>
        <v/>
      </c>
      <c r="FN29" s="127" t="str">
        <f t="shared" si="304"/>
        <v/>
      </c>
      <c r="FO29" s="127" t="str">
        <f t="shared" si="304"/>
        <v/>
      </c>
      <c r="FP29" s="127" t="str">
        <f t="shared" si="304"/>
        <v/>
      </c>
      <c r="FQ29" s="127" t="str">
        <f t="shared" si="304"/>
        <v/>
      </c>
      <c r="FR29" s="127" t="str">
        <f t="shared" si="304"/>
        <v/>
      </c>
      <c r="FS29" s="127" t="str">
        <f t="shared" si="304"/>
        <v/>
      </c>
      <c r="FT29" s="130" t="str">
        <f t="shared" si="304"/>
        <v/>
      </c>
      <c r="FU29" s="27">
        <f t="shared" si="244"/>
        <v>0</v>
      </c>
      <c r="FV29" s="126" t="str">
        <f t="shared" ref="FV29:GT29" si="305">IF(E29="LJ",SUM((E40)-(E20)),"")</f>
        <v/>
      </c>
      <c r="FW29" s="127" t="str">
        <f t="shared" si="305"/>
        <v/>
      </c>
      <c r="FX29" s="127" t="str">
        <f t="shared" si="305"/>
        <v/>
      </c>
      <c r="FY29" s="127" t="str">
        <f t="shared" si="305"/>
        <v/>
      </c>
      <c r="FZ29" s="127" t="str">
        <f t="shared" si="305"/>
        <v/>
      </c>
      <c r="GA29" s="127" t="str">
        <f t="shared" si="305"/>
        <v/>
      </c>
      <c r="GB29" s="127" t="str">
        <f t="shared" si="305"/>
        <v/>
      </c>
      <c r="GC29" s="127" t="str">
        <f t="shared" si="305"/>
        <v/>
      </c>
      <c r="GD29" s="127" t="str">
        <f t="shared" si="305"/>
        <v/>
      </c>
      <c r="GE29" s="127" t="str">
        <f t="shared" si="305"/>
        <v/>
      </c>
      <c r="GF29" s="127" t="str">
        <f t="shared" si="305"/>
        <v/>
      </c>
      <c r="GG29" s="127" t="str">
        <f t="shared" si="305"/>
        <v/>
      </c>
      <c r="GH29" s="127" t="str">
        <f t="shared" si="305"/>
        <v/>
      </c>
      <c r="GI29" s="127" t="str">
        <f t="shared" si="305"/>
        <v/>
      </c>
      <c r="GJ29" s="127" t="str">
        <f t="shared" si="305"/>
        <v/>
      </c>
      <c r="GK29" s="127" t="str">
        <f t="shared" si="305"/>
        <v/>
      </c>
      <c r="GL29" s="127" t="str">
        <f t="shared" si="305"/>
        <v/>
      </c>
      <c r="GM29" s="127" t="str">
        <f t="shared" si="305"/>
        <v/>
      </c>
      <c r="GN29" s="127" t="str">
        <f t="shared" si="305"/>
        <v/>
      </c>
      <c r="GO29" s="127" t="str">
        <f t="shared" si="305"/>
        <v/>
      </c>
      <c r="GP29" s="127" t="str">
        <f t="shared" si="305"/>
        <v/>
      </c>
      <c r="GQ29" s="127" t="str">
        <f t="shared" si="305"/>
        <v/>
      </c>
      <c r="GR29" s="127" t="str">
        <f t="shared" si="305"/>
        <v/>
      </c>
      <c r="GS29" s="127" t="str">
        <f t="shared" si="305"/>
        <v/>
      </c>
      <c r="GT29" s="130" t="str">
        <f t="shared" si="305"/>
        <v/>
      </c>
      <c r="GU29" s="27">
        <f t="shared" si="246"/>
        <v>0</v>
      </c>
      <c r="GV29" s="126" t="str">
        <f t="shared" ref="GV29:HG29" si="306">IF(E29="B",E20,"")</f>
        <v/>
      </c>
      <c r="GW29" s="127" t="str">
        <f t="shared" si="306"/>
        <v/>
      </c>
      <c r="GX29" s="127" t="str">
        <f t="shared" si="306"/>
        <v/>
      </c>
      <c r="GY29" s="127" t="str">
        <f t="shared" si="306"/>
        <v/>
      </c>
      <c r="GZ29" s="127" t="str">
        <f t="shared" si="306"/>
        <v/>
      </c>
      <c r="HA29" s="127" t="str">
        <f t="shared" si="306"/>
        <v/>
      </c>
      <c r="HB29" s="127" t="str">
        <f t="shared" si="306"/>
        <v/>
      </c>
      <c r="HC29" s="127" t="str">
        <f t="shared" si="306"/>
        <v/>
      </c>
      <c r="HD29" s="127" t="str">
        <f t="shared" si="306"/>
        <v/>
      </c>
      <c r="HE29" s="127" t="str">
        <f t="shared" si="306"/>
        <v/>
      </c>
      <c r="HF29" s="127" t="str">
        <f t="shared" si="306"/>
        <v/>
      </c>
      <c r="HG29" s="128" t="str">
        <f t="shared" si="306"/>
        <v/>
      </c>
      <c r="HH29" s="128" t="str">
        <f t="shared" ref="HH29:HT29" si="307">IF(Q29="B",Q20,"")</f>
        <v/>
      </c>
      <c r="HI29" s="128" t="str">
        <f t="shared" si="307"/>
        <v/>
      </c>
      <c r="HJ29" s="128" t="str">
        <f t="shared" si="307"/>
        <v/>
      </c>
      <c r="HK29" s="128" t="str">
        <f t="shared" si="307"/>
        <v/>
      </c>
      <c r="HL29" s="128" t="str">
        <f t="shared" si="307"/>
        <v/>
      </c>
      <c r="HM29" s="128" t="str">
        <f t="shared" si="307"/>
        <v/>
      </c>
      <c r="HN29" s="128" t="str">
        <f t="shared" si="307"/>
        <v/>
      </c>
      <c r="HO29" s="128" t="str">
        <f t="shared" si="307"/>
        <v/>
      </c>
      <c r="HP29" s="128" t="str">
        <f t="shared" si="307"/>
        <v/>
      </c>
      <c r="HQ29" s="128" t="str">
        <f t="shared" si="307"/>
        <v/>
      </c>
      <c r="HR29" s="128" t="str">
        <f t="shared" si="307"/>
        <v/>
      </c>
      <c r="HS29" s="128" t="str">
        <f t="shared" si="307"/>
        <v/>
      </c>
      <c r="HT29" s="129" t="str">
        <f t="shared" si="307"/>
        <v/>
      </c>
      <c r="HU29" s="27">
        <f t="shared" si="249"/>
        <v>0</v>
      </c>
      <c r="HV29" s="126">
        <f t="shared" ref="HV29:IG29" si="308">IF(E29="P",E20,"")</f>
        <v>3</v>
      </c>
      <c r="HW29" s="127" t="str">
        <f t="shared" si="308"/>
        <v/>
      </c>
      <c r="HX29" s="127" t="str">
        <f t="shared" si="308"/>
        <v/>
      </c>
      <c r="HY29" s="127" t="str">
        <f t="shared" si="308"/>
        <v/>
      </c>
      <c r="HZ29" s="127">
        <f t="shared" si="308"/>
        <v>0</v>
      </c>
      <c r="IA29" s="127" t="str">
        <f t="shared" si="308"/>
        <v/>
      </c>
      <c r="IB29" s="127" t="str">
        <f t="shared" si="308"/>
        <v/>
      </c>
      <c r="IC29" s="127" t="str">
        <f t="shared" si="308"/>
        <v/>
      </c>
      <c r="ID29" s="127">
        <f t="shared" si="308"/>
        <v>0</v>
      </c>
      <c r="IE29" s="127" t="str">
        <f t="shared" si="308"/>
        <v/>
      </c>
      <c r="IF29" s="127" t="str">
        <f t="shared" si="308"/>
        <v/>
      </c>
      <c r="IG29" s="128">
        <f t="shared" si="308"/>
        <v>0</v>
      </c>
      <c r="IH29" s="128">
        <f t="shared" ref="IH29:IT29" si="309">IF(Q29="P",Q20,"")</f>
        <v>0</v>
      </c>
      <c r="II29" s="128">
        <f t="shared" si="309"/>
        <v>0</v>
      </c>
      <c r="IJ29" s="128" t="str">
        <f t="shared" si="309"/>
        <v/>
      </c>
      <c r="IK29" s="128">
        <f t="shared" si="309"/>
        <v>3</v>
      </c>
      <c r="IL29" s="128">
        <f t="shared" si="309"/>
        <v>0</v>
      </c>
      <c r="IM29" s="128">
        <f t="shared" si="309"/>
        <v>0</v>
      </c>
      <c r="IN29" s="128" t="str">
        <f t="shared" si="309"/>
        <v/>
      </c>
      <c r="IO29" s="128">
        <f t="shared" si="309"/>
        <v>2</v>
      </c>
      <c r="IP29" s="128" t="str">
        <f t="shared" si="309"/>
        <v/>
      </c>
      <c r="IQ29" s="128" t="str">
        <f t="shared" si="309"/>
        <v/>
      </c>
      <c r="IR29" s="128" t="str">
        <f t="shared" si="309"/>
        <v/>
      </c>
      <c r="IS29" s="128" t="str">
        <f t="shared" si="309"/>
        <v/>
      </c>
      <c r="IT29" s="129" t="str">
        <f t="shared" si="309"/>
        <v/>
      </c>
      <c r="IU29" s="27">
        <f t="shared" si="252"/>
        <v>8</v>
      </c>
    </row>
    <row r="30" spans="1:255" s="125" customFormat="1" ht="20" customHeight="1">
      <c r="A30" s="273" t="str">
        <f ca="1">('Game Summary'!B30)</f>
        <v>24/7</v>
      </c>
      <c r="B30" s="663" t="str">
        <f ca="1">('Game Summary'!C30)</f>
        <v>boo d. livers</v>
      </c>
      <c r="C30" s="664"/>
      <c r="D30" s="665"/>
      <c r="E30" s="199"/>
      <c r="F30" s="190"/>
      <c r="G30" s="190" t="s">
        <v>38</v>
      </c>
      <c r="H30" s="190"/>
      <c r="I30" s="190"/>
      <c r="J30" s="190"/>
      <c r="K30" s="190" t="s">
        <v>38</v>
      </c>
      <c r="L30" s="190"/>
      <c r="M30" s="190"/>
      <c r="N30" s="190"/>
      <c r="O30" s="190" t="s">
        <v>40</v>
      </c>
      <c r="P30" s="190" t="s">
        <v>38</v>
      </c>
      <c r="Q30" s="190"/>
      <c r="R30" s="190"/>
      <c r="S30" s="190"/>
      <c r="T30" s="190" t="s">
        <v>40</v>
      </c>
      <c r="U30" s="190"/>
      <c r="V30" s="190"/>
      <c r="W30" s="190"/>
      <c r="X30" s="190" t="s">
        <v>38</v>
      </c>
      <c r="Y30" s="190"/>
      <c r="Z30" s="190"/>
      <c r="AA30" s="190"/>
      <c r="AB30" s="190"/>
      <c r="AC30" s="192"/>
      <c r="AE30" s="126" t="str">
        <f t="shared" ref="AE30:AP30" si="310">IF(E30="J",E40,"")</f>
        <v/>
      </c>
      <c r="AF30" s="127" t="str">
        <f t="shared" si="310"/>
        <v/>
      </c>
      <c r="AG30" s="127" t="str">
        <f t="shared" si="310"/>
        <v/>
      </c>
      <c r="AH30" s="127" t="str">
        <f t="shared" si="310"/>
        <v/>
      </c>
      <c r="AI30" s="127" t="str">
        <f t="shared" si="310"/>
        <v/>
      </c>
      <c r="AJ30" s="127" t="str">
        <f t="shared" si="310"/>
        <v/>
      </c>
      <c r="AK30" s="127" t="str">
        <f t="shared" si="310"/>
        <v/>
      </c>
      <c r="AL30" s="127" t="str">
        <f t="shared" si="310"/>
        <v/>
      </c>
      <c r="AM30" s="127" t="str">
        <f t="shared" si="310"/>
        <v/>
      </c>
      <c r="AN30" s="127" t="str">
        <f t="shared" si="310"/>
        <v/>
      </c>
      <c r="AO30" s="127">
        <f t="shared" si="310"/>
        <v>0</v>
      </c>
      <c r="AP30" s="128" t="str">
        <f t="shared" si="310"/>
        <v/>
      </c>
      <c r="AQ30" s="128" t="str">
        <f t="shared" ref="AQ30:BC30" si="311">IF(Q30="J",Q40,"")</f>
        <v/>
      </c>
      <c r="AR30" s="128" t="str">
        <f t="shared" si="311"/>
        <v/>
      </c>
      <c r="AS30" s="128" t="str">
        <f t="shared" si="311"/>
        <v/>
      </c>
      <c r="AT30" s="128">
        <f t="shared" si="311"/>
        <v>2</v>
      </c>
      <c r="AU30" s="128" t="str">
        <f t="shared" si="311"/>
        <v/>
      </c>
      <c r="AV30" s="128" t="str">
        <f t="shared" si="311"/>
        <v/>
      </c>
      <c r="AW30" s="128" t="str">
        <f t="shared" si="311"/>
        <v/>
      </c>
      <c r="AX30" s="128" t="str">
        <f t="shared" si="311"/>
        <v/>
      </c>
      <c r="AY30" s="128" t="str">
        <f t="shared" si="311"/>
        <v/>
      </c>
      <c r="AZ30" s="128" t="str">
        <f t="shared" si="311"/>
        <v/>
      </c>
      <c r="BA30" s="128" t="str">
        <f t="shared" si="311"/>
        <v/>
      </c>
      <c r="BB30" s="128" t="str">
        <f t="shared" si="311"/>
        <v/>
      </c>
      <c r="BC30" s="129" t="str">
        <f t="shared" si="311"/>
        <v/>
      </c>
      <c r="BD30" s="27">
        <f t="shared" si="222"/>
        <v>2</v>
      </c>
      <c r="BE30" s="126" t="str">
        <f t="shared" ref="BE30:BO30" si="312">IF(E30="LJ",E40,"")</f>
        <v/>
      </c>
      <c r="BF30" s="127" t="str">
        <f t="shared" si="312"/>
        <v/>
      </c>
      <c r="BG30" s="127">
        <f t="shared" si="312"/>
        <v>13</v>
      </c>
      <c r="BH30" s="127" t="str">
        <f t="shared" si="312"/>
        <v/>
      </c>
      <c r="BI30" s="127" t="str">
        <f t="shared" si="312"/>
        <v/>
      </c>
      <c r="BJ30" s="127" t="str">
        <f t="shared" si="312"/>
        <v/>
      </c>
      <c r="BK30" s="127">
        <f t="shared" si="312"/>
        <v>4</v>
      </c>
      <c r="BL30" s="127" t="str">
        <f t="shared" si="312"/>
        <v/>
      </c>
      <c r="BM30" s="127" t="str">
        <f t="shared" si="312"/>
        <v/>
      </c>
      <c r="BN30" s="127" t="str">
        <f t="shared" si="312"/>
        <v/>
      </c>
      <c r="BO30" s="127" t="str">
        <f t="shared" si="312"/>
        <v/>
      </c>
      <c r="BP30" s="127">
        <f t="shared" ref="BP30:CC30" si="313">IF(P30="LJ",P40,"")</f>
        <v>10</v>
      </c>
      <c r="BQ30" s="127" t="str">
        <f t="shared" si="313"/>
        <v/>
      </c>
      <c r="BR30" s="127" t="str">
        <f t="shared" si="313"/>
        <v/>
      </c>
      <c r="BS30" s="127" t="str">
        <f t="shared" si="313"/>
        <v/>
      </c>
      <c r="BT30" s="127" t="str">
        <f t="shared" si="313"/>
        <v/>
      </c>
      <c r="BU30" s="127" t="str">
        <f t="shared" si="313"/>
        <v/>
      </c>
      <c r="BV30" s="127" t="str">
        <f t="shared" si="313"/>
        <v/>
      </c>
      <c r="BW30" s="127" t="str">
        <f t="shared" si="313"/>
        <v/>
      </c>
      <c r="BX30" s="127">
        <f t="shared" si="313"/>
        <v>4</v>
      </c>
      <c r="BY30" s="127" t="str">
        <f t="shared" si="313"/>
        <v/>
      </c>
      <c r="BZ30" s="127" t="str">
        <f t="shared" si="313"/>
        <v/>
      </c>
      <c r="CA30" s="127" t="str">
        <f t="shared" si="313"/>
        <v/>
      </c>
      <c r="CB30" s="127" t="str">
        <f t="shared" si="313"/>
        <v/>
      </c>
      <c r="CC30" s="130" t="str">
        <f t="shared" si="313"/>
        <v/>
      </c>
      <c r="CD30" s="27">
        <f t="shared" si="225"/>
        <v>31</v>
      </c>
      <c r="CE30" s="126" t="str">
        <f t="shared" ref="CE30:CP30" si="314">IF(E30="B",E40,"")</f>
        <v/>
      </c>
      <c r="CF30" s="127" t="str">
        <f t="shared" si="314"/>
        <v/>
      </c>
      <c r="CG30" s="127" t="str">
        <f t="shared" si="314"/>
        <v/>
      </c>
      <c r="CH30" s="127" t="str">
        <f t="shared" si="314"/>
        <v/>
      </c>
      <c r="CI30" s="127" t="str">
        <f t="shared" si="314"/>
        <v/>
      </c>
      <c r="CJ30" s="127" t="str">
        <f t="shared" si="314"/>
        <v/>
      </c>
      <c r="CK30" s="127" t="str">
        <f t="shared" si="314"/>
        <v/>
      </c>
      <c r="CL30" s="127" t="str">
        <f t="shared" si="314"/>
        <v/>
      </c>
      <c r="CM30" s="127" t="str">
        <f t="shared" si="314"/>
        <v/>
      </c>
      <c r="CN30" s="127" t="str">
        <f t="shared" si="314"/>
        <v/>
      </c>
      <c r="CO30" s="127" t="str">
        <f t="shared" si="314"/>
        <v/>
      </c>
      <c r="CP30" s="128" t="str">
        <f t="shared" si="314"/>
        <v/>
      </c>
      <c r="CQ30" s="128" t="str">
        <f t="shared" ref="CQ30:DB30" si="315">IF(Q30="B",Q40,"")</f>
        <v/>
      </c>
      <c r="CR30" s="128" t="str">
        <f t="shared" si="315"/>
        <v/>
      </c>
      <c r="CS30" s="128" t="str">
        <f t="shared" si="315"/>
        <v/>
      </c>
      <c r="CT30" s="128" t="str">
        <f t="shared" si="315"/>
        <v/>
      </c>
      <c r="CU30" s="128" t="str">
        <f t="shared" si="315"/>
        <v/>
      </c>
      <c r="CV30" s="128" t="str">
        <f t="shared" si="315"/>
        <v/>
      </c>
      <c r="CW30" s="128" t="str">
        <f t="shared" si="315"/>
        <v/>
      </c>
      <c r="CX30" s="128" t="str">
        <f t="shared" si="315"/>
        <v/>
      </c>
      <c r="CY30" s="128" t="str">
        <f t="shared" si="315"/>
        <v/>
      </c>
      <c r="CZ30" s="128" t="str">
        <f t="shared" si="315"/>
        <v/>
      </c>
      <c r="DA30" s="128" t="str">
        <f t="shared" si="315"/>
        <v/>
      </c>
      <c r="DB30" s="128" t="str">
        <f t="shared" si="315"/>
        <v/>
      </c>
      <c r="DC30" s="129" t="str">
        <f>IF(AC30="B",AC40,"")</f>
        <v/>
      </c>
      <c r="DD30" s="27">
        <f t="shared" si="228"/>
        <v>0</v>
      </c>
      <c r="DE30" s="126" t="str">
        <f t="shared" ref="DE30:DO30" si="316">IF(E30="P",E40,"")</f>
        <v/>
      </c>
      <c r="DF30" s="127" t="str">
        <f t="shared" si="316"/>
        <v/>
      </c>
      <c r="DG30" s="127" t="str">
        <f t="shared" si="316"/>
        <v/>
      </c>
      <c r="DH30" s="127" t="str">
        <f t="shared" si="316"/>
        <v/>
      </c>
      <c r="DI30" s="127" t="str">
        <f t="shared" si="316"/>
        <v/>
      </c>
      <c r="DJ30" s="127" t="str">
        <f t="shared" si="316"/>
        <v/>
      </c>
      <c r="DK30" s="127" t="str">
        <f t="shared" si="316"/>
        <v/>
      </c>
      <c r="DL30" s="127" t="str">
        <f t="shared" si="316"/>
        <v/>
      </c>
      <c r="DM30" s="127" t="str">
        <f t="shared" si="316"/>
        <v/>
      </c>
      <c r="DN30" s="127" t="str">
        <f t="shared" si="316"/>
        <v/>
      </c>
      <c r="DO30" s="127" t="str">
        <f t="shared" si="316"/>
        <v/>
      </c>
      <c r="DP30" s="127" t="str">
        <f t="shared" ref="DP30:EB30" si="317">IF(P30="P",P40,"")</f>
        <v/>
      </c>
      <c r="DQ30" s="127" t="str">
        <f t="shared" si="317"/>
        <v/>
      </c>
      <c r="DR30" s="127" t="str">
        <f t="shared" si="317"/>
        <v/>
      </c>
      <c r="DS30" s="127" t="str">
        <f t="shared" si="317"/>
        <v/>
      </c>
      <c r="DT30" s="127" t="str">
        <f t="shared" si="317"/>
        <v/>
      </c>
      <c r="DU30" s="127" t="str">
        <f t="shared" si="317"/>
        <v/>
      </c>
      <c r="DV30" s="127" t="str">
        <f t="shared" si="317"/>
        <v/>
      </c>
      <c r="DW30" s="127" t="str">
        <f t="shared" si="317"/>
        <v/>
      </c>
      <c r="DX30" s="127" t="str">
        <f t="shared" si="317"/>
        <v/>
      </c>
      <c r="DY30" s="127" t="str">
        <f t="shared" si="317"/>
        <v/>
      </c>
      <c r="DZ30" s="127" t="str">
        <f t="shared" si="317"/>
        <v/>
      </c>
      <c r="EA30" s="127" t="str">
        <f t="shared" si="317"/>
        <v/>
      </c>
      <c r="EB30" s="127" t="str">
        <f t="shared" si="317"/>
        <v/>
      </c>
      <c r="EC30" s="129" t="str">
        <f>IF(AC30="P",AC40,"")</f>
        <v/>
      </c>
      <c r="ED30" s="27">
        <f t="shared" si="231"/>
        <v>0</v>
      </c>
      <c r="EF30" s="144">
        <f t="shared" si="232"/>
        <v>6</v>
      </c>
      <c r="EG30" s="128">
        <f t="shared" si="233"/>
        <v>0</v>
      </c>
      <c r="EH30" s="128">
        <f t="shared" si="234"/>
        <v>0</v>
      </c>
      <c r="EI30" s="145">
        <f t="shared" si="235"/>
        <v>0</v>
      </c>
      <c r="EJ30" s="146">
        <f>(SUM(EF30:EH30)/COUNT(E39:AC39))</f>
        <v>0.24</v>
      </c>
      <c r="EK30" s="144">
        <f t="shared" si="236"/>
        <v>4</v>
      </c>
      <c r="EL30" s="147">
        <f t="shared" si="261"/>
        <v>0.66666666666666663</v>
      </c>
      <c r="EM30" s="148">
        <f t="shared" si="237"/>
        <v>33</v>
      </c>
      <c r="EN30" s="149">
        <f t="shared" si="238"/>
        <v>5.5</v>
      </c>
      <c r="EO30" s="27">
        <f t="shared" si="239"/>
        <v>26</v>
      </c>
      <c r="EP30" s="27">
        <f t="shared" si="240"/>
        <v>0</v>
      </c>
      <c r="EQ30" s="27">
        <f t="shared" si="241"/>
        <v>0</v>
      </c>
      <c r="ER30" s="27" t="e">
        <f>SUM((EP30/EI30)-(D22))</f>
        <v>#DIV/0!</v>
      </c>
      <c r="ES30" s="27" t="e">
        <f>SUM((EQ30/EI30)-(D2))</f>
        <v>#DIV/0!</v>
      </c>
      <c r="ET30" s="150" t="e">
        <f t="shared" si="242"/>
        <v>#DIV/0!</v>
      </c>
      <c r="EV30" s="126" t="str">
        <f t="shared" ref="EV30:FT30" si="318">IF(E30="J",SUM((E40)-(E20)),"")</f>
        <v/>
      </c>
      <c r="EW30" s="127" t="str">
        <f t="shared" si="318"/>
        <v/>
      </c>
      <c r="EX30" s="127" t="str">
        <f t="shared" si="318"/>
        <v/>
      </c>
      <c r="EY30" s="127" t="str">
        <f t="shared" si="318"/>
        <v/>
      </c>
      <c r="EZ30" s="127" t="str">
        <f t="shared" si="318"/>
        <v/>
      </c>
      <c r="FA30" s="127" t="str">
        <f t="shared" si="318"/>
        <v/>
      </c>
      <c r="FB30" s="127" t="str">
        <f t="shared" si="318"/>
        <v/>
      </c>
      <c r="FC30" s="127" t="str">
        <f t="shared" si="318"/>
        <v/>
      </c>
      <c r="FD30" s="127" t="str">
        <f t="shared" si="318"/>
        <v/>
      </c>
      <c r="FE30" s="127" t="str">
        <f t="shared" si="318"/>
        <v/>
      </c>
      <c r="FF30" s="127">
        <f t="shared" si="318"/>
        <v>0</v>
      </c>
      <c r="FG30" s="127" t="str">
        <f t="shared" si="318"/>
        <v/>
      </c>
      <c r="FH30" s="127" t="str">
        <f t="shared" si="318"/>
        <v/>
      </c>
      <c r="FI30" s="127" t="str">
        <f t="shared" si="318"/>
        <v/>
      </c>
      <c r="FJ30" s="127" t="str">
        <f t="shared" si="318"/>
        <v/>
      </c>
      <c r="FK30" s="127">
        <f t="shared" si="318"/>
        <v>-1</v>
      </c>
      <c r="FL30" s="127" t="str">
        <f t="shared" si="318"/>
        <v/>
      </c>
      <c r="FM30" s="127" t="str">
        <f t="shared" si="318"/>
        <v/>
      </c>
      <c r="FN30" s="127" t="str">
        <f t="shared" si="318"/>
        <v/>
      </c>
      <c r="FO30" s="127" t="str">
        <f t="shared" si="318"/>
        <v/>
      </c>
      <c r="FP30" s="127" t="str">
        <f t="shared" si="318"/>
        <v/>
      </c>
      <c r="FQ30" s="127" t="str">
        <f t="shared" si="318"/>
        <v/>
      </c>
      <c r="FR30" s="127" t="str">
        <f t="shared" si="318"/>
        <v/>
      </c>
      <c r="FS30" s="127" t="str">
        <f t="shared" si="318"/>
        <v/>
      </c>
      <c r="FT30" s="130" t="str">
        <f t="shared" si="318"/>
        <v/>
      </c>
      <c r="FU30" s="27">
        <f t="shared" si="244"/>
        <v>-1</v>
      </c>
      <c r="FV30" s="126" t="str">
        <f t="shared" ref="FV30:GT30" si="319">IF(E30="LJ",SUM((E40)-(E20)),"")</f>
        <v/>
      </c>
      <c r="FW30" s="127" t="str">
        <f t="shared" si="319"/>
        <v/>
      </c>
      <c r="FX30" s="127">
        <f t="shared" si="319"/>
        <v>13</v>
      </c>
      <c r="FY30" s="127" t="str">
        <f t="shared" si="319"/>
        <v/>
      </c>
      <c r="FZ30" s="127" t="str">
        <f t="shared" si="319"/>
        <v/>
      </c>
      <c r="GA30" s="127" t="str">
        <f t="shared" si="319"/>
        <v/>
      </c>
      <c r="GB30" s="127">
        <f t="shared" si="319"/>
        <v>2</v>
      </c>
      <c r="GC30" s="127" t="str">
        <f t="shared" si="319"/>
        <v/>
      </c>
      <c r="GD30" s="127" t="str">
        <f t="shared" si="319"/>
        <v/>
      </c>
      <c r="GE30" s="127" t="str">
        <f t="shared" si="319"/>
        <v/>
      </c>
      <c r="GF30" s="127" t="str">
        <f t="shared" si="319"/>
        <v/>
      </c>
      <c r="GG30" s="127">
        <f t="shared" si="319"/>
        <v>10</v>
      </c>
      <c r="GH30" s="127" t="str">
        <f t="shared" si="319"/>
        <v/>
      </c>
      <c r="GI30" s="127" t="str">
        <f t="shared" si="319"/>
        <v/>
      </c>
      <c r="GJ30" s="127" t="str">
        <f t="shared" si="319"/>
        <v/>
      </c>
      <c r="GK30" s="127" t="str">
        <f t="shared" si="319"/>
        <v/>
      </c>
      <c r="GL30" s="127" t="str">
        <f t="shared" si="319"/>
        <v/>
      </c>
      <c r="GM30" s="127" t="str">
        <f t="shared" si="319"/>
        <v/>
      </c>
      <c r="GN30" s="127" t="str">
        <f t="shared" si="319"/>
        <v/>
      </c>
      <c r="GO30" s="127">
        <f t="shared" si="319"/>
        <v>2</v>
      </c>
      <c r="GP30" s="127" t="str">
        <f t="shared" si="319"/>
        <v/>
      </c>
      <c r="GQ30" s="127" t="str">
        <f t="shared" si="319"/>
        <v/>
      </c>
      <c r="GR30" s="127" t="str">
        <f t="shared" si="319"/>
        <v/>
      </c>
      <c r="GS30" s="127" t="str">
        <f t="shared" si="319"/>
        <v/>
      </c>
      <c r="GT30" s="130" t="str">
        <f t="shared" si="319"/>
        <v/>
      </c>
      <c r="GU30" s="27">
        <f t="shared" si="246"/>
        <v>27</v>
      </c>
      <c r="GV30" s="126" t="str">
        <f t="shared" ref="GV30:HG30" si="320">IF(E30="B",E20,"")</f>
        <v/>
      </c>
      <c r="GW30" s="127" t="str">
        <f t="shared" si="320"/>
        <v/>
      </c>
      <c r="GX30" s="127" t="str">
        <f t="shared" si="320"/>
        <v/>
      </c>
      <c r="GY30" s="127" t="str">
        <f t="shared" si="320"/>
        <v/>
      </c>
      <c r="GZ30" s="127" t="str">
        <f t="shared" si="320"/>
        <v/>
      </c>
      <c r="HA30" s="127" t="str">
        <f t="shared" si="320"/>
        <v/>
      </c>
      <c r="HB30" s="127" t="str">
        <f t="shared" si="320"/>
        <v/>
      </c>
      <c r="HC30" s="127" t="str">
        <f t="shared" si="320"/>
        <v/>
      </c>
      <c r="HD30" s="127" t="str">
        <f t="shared" si="320"/>
        <v/>
      </c>
      <c r="HE30" s="127" t="str">
        <f t="shared" si="320"/>
        <v/>
      </c>
      <c r="HF30" s="127" t="str">
        <f t="shared" si="320"/>
        <v/>
      </c>
      <c r="HG30" s="128" t="str">
        <f t="shared" si="320"/>
        <v/>
      </c>
      <c r="HH30" s="128" t="str">
        <f t="shared" ref="HH30:HT30" si="321">IF(Q30="B",Q20,"")</f>
        <v/>
      </c>
      <c r="HI30" s="128" t="str">
        <f t="shared" si="321"/>
        <v/>
      </c>
      <c r="HJ30" s="128" t="str">
        <f t="shared" si="321"/>
        <v/>
      </c>
      <c r="HK30" s="128" t="str">
        <f t="shared" si="321"/>
        <v/>
      </c>
      <c r="HL30" s="128" t="str">
        <f t="shared" si="321"/>
        <v/>
      </c>
      <c r="HM30" s="128" t="str">
        <f t="shared" si="321"/>
        <v/>
      </c>
      <c r="HN30" s="128" t="str">
        <f t="shared" si="321"/>
        <v/>
      </c>
      <c r="HO30" s="128" t="str">
        <f t="shared" si="321"/>
        <v/>
      </c>
      <c r="HP30" s="128" t="str">
        <f t="shared" si="321"/>
        <v/>
      </c>
      <c r="HQ30" s="128" t="str">
        <f t="shared" si="321"/>
        <v/>
      </c>
      <c r="HR30" s="128" t="str">
        <f t="shared" si="321"/>
        <v/>
      </c>
      <c r="HS30" s="128" t="str">
        <f t="shared" si="321"/>
        <v/>
      </c>
      <c r="HT30" s="129" t="str">
        <f t="shared" si="321"/>
        <v/>
      </c>
      <c r="HU30" s="27">
        <f t="shared" si="249"/>
        <v>0</v>
      </c>
      <c r="HV30" s="126" t="str">
        <f t="shared" ref="HV30:IG30" si="322">IF(E30="P",E20,"")</f>
        <v/>
      </c>
      <c r="HW30" s="127" t="str">
        <f t="shared" si="322"/>
        <v/>
      </c>
      <c r="HX30" s="127" t="str">
        <f t="shared" si="322"/>
        <v/>
      </c>
      <c r="HY30" s="127" t="str">
        <f t="shared" si="322"/>
        <v/>
      </c>
      <c r="HZ30" s="127" t="str">
        <f t="shared" si="322"/>
        <v/>
      </c>
      <c r="IA30" s="127" t="str">
        <f t="shared" si="322"/>
        <v/>
      </c>
      <c r="IB30" s="127" t="str">
        <f t="shared" si="322"/>
        <v/>
      </c>
      <c r="IC30" s="127" t="str">
        <f t="shared" si="322"/>
        <v/>
      </c>
      <c r="ID30" s="127" t="str">
        <f t="shared" si="322"/>
        <v/>
      </c>
      <c r="IE30" s="127" t="str">
        <f t="shared" si="322"/>
        <v/>
      </c>
      <c r="IF30" s="127" t="str">
        <f t="shared" si="322"/>
        <v/>
      </c>
      <c r="IG30" s="128" t="str">
        <f t="shared" si="322"/>
        <v/>
      </c>
      <c r="IH30" s="128" t="str">
        <f t="shared" ref="IH30:IT30" si="323">IF(Q30="P",Q20,"")</f>
        <v/>
      </c>
      <c r="II30" s="128" t="str">
        <f t="shared" si="323"/>
        <v/>
      </c>
      <c r="IJ30" s="128" t="str">
        <f t="shared" si="323"/>
        <v/>
      </c>
      <c r="IK30" s="128" t="str">
        <f t="shared" si="323"/>
        <v/>
      </c>
      <c r="IL30" s="128" t="str">
        <f t="shared" si="323"/>
        <v/>
      </c>
      <c r="IM30" s="128" t="str">
        <f t="shared" si="323"/>
        <v/>
      </c>
      <c r="IN30" s="128" t="str">
        <f t="shared" si="323"/>
        <v/>
      </c>
      <c r="IO30" s="128" t="str">
        <f t="shared" si="323"/>
        <v/>
      </c>
      <c r="IP30" s="128" t="str">
        <f t="shared" si="323"/>
        <v/>
      </c>
      <c r="IQ30" s="128" t="str">
        <f t="shared" si="323"/>
        <v/>
      </c>
      <c r="IR30" s="128" t="str">
        <f t="shared" si="323"/>
        <v/>
      </c>
      <c r="IS30" s="128" t="str">
        <f t="shared" si="323"/>
        <v/>
      </c>
      <c r="IT30" s="129" t="str">
        <f t="shared" si="323"/>
        <v/>
      </c>
      <c r="IU30" s="27">
        <f t="shared" si="252"/>
        <v>0</v>
      </c>
    </row>
    <row r="31" spans="1:255" s="125" customFormat="1" ht="20" customHeight="1">
      <c r="A31" s="273" t="str">
        <f ca="1">('Game Summary'!B31)</f>
        <v>33 1/3</v>
      </c>
      <c r="B31" s="663" t="str">
        <f ca="1">('Game Summary'!C31)</f>
        <v>Cookie Rumble</v>
      </c>
      <c r="C31" s="664"/>
      <c r="D31" s="665"/>
      <c r="E31" s="199" t="s">
        <v>41</v>
      </c>
      <c r="F31" s="190"/>
      <c r="G31" s="190" t="s">
        <v>41</v>
      </c>
      <c r="H31" s="190" t="s">
        <v>41</v>
      </c>
      <c r="I31" s="190" t="s">
        <v>41</v>
      </c>
      <c r="J31" s="190"/>
      <c r="K31" s="190" t="s">
        <v>41</v>
      </c>
      <c r="L31" s="190"/>
      <c r="M31" s="190" t="s">
        <v>41</v>
      </c>
      <c r="N31" s="190" t="s">
        <v>41</v>
      </c>
      <c r="O31" s="190" t="s">
        <v>41</v>
      </c>
      <c r="P31" s="190" t="s">
        <v>41</v>
      </c>
      <c r="Q31" s="190"/>
      <c r="R31" s="190" t="s">
        <v>41</v>
      </c>
      <c r="S31" s="190"/>
      <c r="T31" s="190"/>
      <c r="U31" s="190"/>
      <c r="V31" s="190" t="s">
        <v>41</v>
      </c>
      <c r="W31" s="190"/>
      <c r="X31" s="190" t="s">
        <v>41</v>
      </c>
      <c r="Y31" s="190"/>
      <c r="Z31" s="190"/>
      <c r="AA31" s="190"/>
      <c r="AB31" s="190"/>
      <c r="AC31" s="192"/>
      <c r="AE31" s="126" t="str">
        <f t="shared" ref="AE31:AP31" si="324">IF(E31="J",E40,"")</f>
        <v/>
      </c>
      <c r="AF31" s="127" t="str">
        <f t="shared" si="324"/>
        <v/>
      </c>
      <c r="AG31" s="127" t="str">
        <f t="shared" si="324"/>
        <v/>
      </c>
      <c r="AH31" s="127" t="str">
        <f t="shared" si="324"/>
        <v/>
      </c>
      <c r="AI31" s="127" t="str">
        <f t="shared" si="324"/>
        <v/>
      </c>
      <c r="AJ31" s="127" t="str">
        <f t="shared" si="324"/>
        <v/>
      </c>
      <c r="AK31" s="127" t="str">
        <f t="shared" si="324"/>
        <v/>
      </c>
      <c r="AL31" s="127" t="str">
        <f t="shared" si="324"/>
        <v/>
      </c>
      <c r="AM31" s="127" t="str">
        <f t="shared" si="324"/>
        <v/>
      </c>
      <c r="AN31" s="127" t="str">
        <f t="shared" si="324"/>
        <v/>
      </c>
      <c r="AO31" s="127" t="str">
        <f t="shared" si="324"/>
        <v/>
      </c>
      <c r="AP31" s="128" t="str">
        <f t="shared" si="324"/>
        <v/>
      </c>
      <c r="AQ31" s="128" t="str">
        <f t="shared" ref="AQ31:BC31" si="325">IF(Q31="J",Q40,"")</f>
        <v/>
      </c>
      <c r="AR31" s="128" t="str">
        <f t="shared" si="325"/>
        <v/>
      </c>
      <c r="AS31" s="128" t="str">
        <f t="shared" si="325"/>
        <v/>
      </c>
      <c r="AT31" s="128" t="str">
        <f t="shared" si="325"/>
        <v/>
      </c>
      <c r="AU31" s="128" t="str">
        <f t="shared" si="325"/>
        <v/>
      </c>
      <c r="AV31" s="128" t="str">
        <f t="shared" si="325"/>
        <v/>
      </c>
      <c r="AW31" s="128" t="str">
        <f t="shared" si="325"/>
        <v/>
      </c>
      <c r="AX31" s="128" t="str">
        <f t="shared" si="325"/>
        <v/>
      </c>
      <c r="AY31" s="128" t="str">
        <f t="shared" si="325"/>
        <v/>
      </c>
      <c r="AZ31" s="128" t="str">
        <f t="shared" si="325"/>
        <v/>
      </c>
      <c r="BA31" s="128" t="str">
        <f t="shared" si="325"/>
        <v/>
      </c>
      <c r="BB31" s="128" t="str">
        <f t="shared" si="325"/>
        <v/>
      </c>
      <c r="BC31" s="129" t="str">
        <f t="shared" si="325"/>
        <v/>
      </c>
      <c r="BD31" s="27">
        <f t="shared" si="222"/>
        <v>0</v>
      </c>
      <c r="BE31" s="126" t="str">
        <f t="shared" ref="BE31:BO31" si="326">IF(E31="LJ",E40,"")</f>
        <v/>
      </c>
      <c r="BF31" s="127" t="str">
        <f t="shared" si="326"/>
        <v/>
      </c>
      <c r="BG31" s="127" t="str">
        <f t="shared" si="326"/>
        <v/>
      </c>
      <c r="BH31" s="127" t="str">
        <f t="shared" si="326"/>
        <v/>
      </c>
      <c r="BI31" s="127" t="str">
        <f t="shared" si="326"/>
        <v/>
      </c>
      <c r="BJ31" s="127" t="str">
        <f t="shared" si="326"/>
        <v/>
      </c>
      <c r="BK31" s="127" t="str">
        <f t="shared" si="326"/>
        <v/>
      </c>
      <c r="BL31" s="127" t="str">
        <f t="shared" si="326"/>
        <v/>
      </c>
      <c r="BM31" s="127" t="str">
        <f t="shared" si="326"/>
        <v/>
      </c>
      <c r="BN31" s="127" t="str">
        <f t="shared" si="326"/>
        <v/>
      </c>
      <c r="BO31" s="127" t="str">
        <f t="shared" si="326"/>
        <v/>
      </c>
      <c r="BP31" s="127" t="str">
        <f t="shared" ref="BP31:CC31" si="327">IF(P31="LJ",P40,"")</f>
        <v/>
      </c>
      <c r="BQ31" s="127" t="str">
        <f t="shared" si="327"/>
        <v/>
      </c>
      <c r="BR31" s="127" t="str">
        <f t="shared" si="327"/>
        <v/>
      </c>
      <c r="BS31" s="127" t="str">
        <f t="shared" si="327"/>
        <v/>
      </c>
      <c r="BT31" s="127" t="str">
        <f t="shared" si="327"/>
        <v/>
      </c>
      <c r="BU31" s="127" t="str">
        <f t="shared" si="327"/>
        <v/>
      </c>
      <c r="BV31" s="127" t="str">
        <f t="shared" si="327"/>
        <v/>
      </c>
      <c r="BW31" s="127" t="str">
        <f t="shared" si="327"/>
        <v/>
      </c>
      <c r="BX31" s="127" t="str">
        <f t="shared" si="327"/>
        <v/>
      </c>
      <c r="BY31" s="127" t="str">
        <f t="shared" si="327"/>
        <v/>
      </c>
      <c r="BZ31" s="127" t="str">
        <f t="shared" si="327"/>
        <v/>
      </c>
      <c r="CA31" s="127" t="str">
        <f t="shared" si="327"/>
        <v/>
      </c>
      <c r="CB31" s="127" t="str">
        <f t="shared" si="327"/>
        <v/>
      </c>
      <c r="CC31" s="130" t="str">
        <f t="shared" si="327"/>
        <v/>
      </c>
      <c r="CD31" s="27">
        <f t="shared" si="225"/>
        <v>0</v>
      </c>
      <c r="CE31" s="126">
        <f t="shared" ref="CE31:CP31" si="328">IF(E31="B",E40,"")</f>
        <v>0</v>
      </c>
      <c r="CF31" s="127" t="str">
        <f t="shared" si="328"/>
        <v/>
      </c>
      <c r="CG31" s="127">
        <f t="shared" si="328"/>
        <v>13</v>
      </c>
      <c r="CH31" s="127">
        <f t="shared" si="328"/>
        <v>8</v>
      </c>
      <c r="CI31" s="127">
        <f t="shared" si="328"/>
        <v>4</v>
      </c>
      <c r="CJ31" s="127" t="str">
        <f t="shared" si="328"/>
        <v/>
      </c>
      <c r="CK31" s="127">
        <f t="shared" si="328"/>
        <v>4</v>
      </c>
      <c r="CL31" s="127" t="str">
        <f t="shared" si="328"/>
        <v/>
      </c>
      <c r="CM31" s="127">
        <f t="shared" si="328"/>
        <v>8</v>
      </c>
      <c r="CN31" s="127">
        <f t="shared" si="328"/>
        <v>0</v>
      </c>
      <c r="CO31" s="127">
        <f t="shared" si="328"/>
        <v>0</v>
      </c>
      <c r="CP31" s="128">
        <f t="shared" si="328"/>
        <v>10</v>
      </c>
      <c r="CQ31" s="128" t="str">
        <f t="shared" ref="CQ31:DB31" si="329">IF(Q31="B",Q40,"")</f>
        <v/>
      </c>
      <c r="CR31" s="128">
        <f t="shared" si="329"/>
        <v>9</v>
      </c>
      <c r="CS31" s="128" t="str">
        <f t="shared" si="329"/>
        <v/>
      </c>
      <c r="CT31" s="128" t="str">
        <f t="shared" si="329"/>
        <v/>
      </c>
      <c r="CU31" s="128" t="str">
        <f t="shared" si="329"/>
        <v/>
      </c>
      <c r="CV31" s="128">
        <f t="shared" si="329"/>
        <v>0</v>
      </c>
      <c r="CW31" s="128" t="str">
        <f t="shared" si="329"/>
        <v/>
      </c>
      <c r="CX31" s="128">
        <f t="shared" si="329"/>
        <v>4</v>
      </c>
      <c r="CY31" s="128" t="str">
        <f t="shared" si="329"/>
        <v/>
      </c>
      <c r="CZ31" s="128" t="str">
        <f t="shared" si="329"/>
        <v/>
      </c>
      <c r="DA31" s="128" t="str">
        <f t="shared" si="329"/>
        <v/>
      </c>
      <c r="DB31" s="128" t="str">
        <f t="shared" si="329"/>
        <v/>
      </c>
      <c r="DC31" s="129" t="str">
        <f>IF(AC31="B",AC40,"")</f>
        <v/>
      </c>
      <c r="DD31" s="27">
        <f t="shared" si="228"/>
        <v>60</v>
      </c>
      <c r="DE31" s="126" t="str">
        <f t="shared" ref="DE31:DO31" si="330">IF(E31="P",E40,"")</f>
        <v/>
      </c>
      <c r="DF31" s="127" t="str">
        <f t="shared" si="330"/>
        <v/>
      </c>
      <c r="DG31" s="127" t="str">
        <f t="shared" si="330"/>
        <v/>
      </c>
      <c r="DH31" s="127" t="str">
        <f t="shared" si="330"/>
        <v/>
      </c>
      <c r="DI31" s="127" t="str">
        <f t="shared" si="330"/>
        <v/>
      </c>
      <c r="DJ31" s="127" t="str">
        <f t="shared" si="330"/>
        <v/>
      </c>
      <c r="DK31" s="127" t="str">
        <f t="shared" si="330"/>
        <v/>
      </c>
      <c r="DL31" s="127" t="str">
        <f t="shared" si="330"/>
        <v/>
      </c>
      <c r="DM31" s="127" t="str">
        <f t="shared" si="330"/>
        <v/>
      </c>
      <c r="DN31" s="127" t="str">
        <f t="shared" si="330"/>
        <v/>
      </c>
      <c r="DO31" s="127" t="str">
        <f t="shared" si="330"/>
        <v/>
      </c>
      <c r="DP31" s="127" t="str">
        <f t="shared" ref="DP31:EB31" si="331">IF(P31="P",P40,"")</f>
        <v/>
      </c>
      <c r="DQ31" s="127" t="str">
        <f t="shared" si="331"/>
        <v/>
      </c>
      <c r="DR31" s="127" t="str">
        <f t="shared" si="331"/>
        <v/>
      </c>
      <c r="DS31" s="127" t="str">
        <f t="shared" si="331"/>
        <v/>
      </c>
      <c r="DT31" s="127" t="str">
        <f t="shared" si="331"/>
        <v/>
      </c>
      <c r="DU31" s="127" t="str">
        <f t="shared" si="331"/>
        <v/>
      </c>
      <c r="DV31" s="127" t="str">
        <f t="shared" si="331"/>
        <v/>
      </c>
      <c r="DW31" s="127" t="str">
        <f t="shared" si="331"/>
        <v/>
      </c>
      <c r="DX31" s="127" t="str">
        <f t="shared" si="331"/>
        <v/>
      </c>
      <c r="DY31" s="127" t="str">
        <f t="shared" si="331"/>
        <v/>
      </c>
      <c r="DZ31" s="127" t="str">
        <f t="shared" si="331"/>
        <v/>
      </c>
      <c r="EA31" s="127" t="str">
        <f t="shared" si="331"/>
        <v/>
      </c>
      <c r="EB31" s="127" t="str">
        <f t="shared" si="331"/>
        <v/>
      </c>
      <c r="EC31" s="129" t="str">
        <f>IF(AC31="P",AC40,"")</f>
        <v/>
      </c>
      <c r="ED31" s="27">
        <f t="shared" si="231"/>
        <v>0</v>
      </c>
      <c r="EF31" s="144">
        <f t="shared" si="232"/>
        <v>0</v>
      </c>
      <c r="EG31" s="128">
        <f t="shared" si="233"/>
        <v>0</v>
      </c>
      <c r="EH31" s="128">
        <f t="shared" si="234"/>
        <v>12</v>
      </c>
      <c r="EI31" s="145">
        <f t="shared" si="235"/>
        <v>12</v>
      </c>
      <c r="EJ31" s="146">
        <f>(SUM(EF31:EH31)/COUNT(E39:AC39))</f>
        <v>0.48</v>
      </c>
      <c r="EK31" s="144">
        <f t="shared" si="236"/>
        <v>0</v>
      </c>
      <c r="EL31" s="147" t="e">
        <f t="shared" si="261"/>
        <v>#DIV/0!</v>
      </c>
      <c r="EM31" s="148">
        <f t="shared" si="237"/>
        <v>0</v>
      </c>
      <c r="EN31" s="149" t="e">
        <f t="shared" si="238"/>
        <v>#DIV/0!</v>
      </c>
      <c r="EO31" s="27">
        <f t="shared" si="239"/>
        <v>0</v>
      </c>
      <c r="EP31" s="27">
        <f t="shared" si="240"/>
        <v>60</v>
      </c>
      <c r="EQ31" s="27">
        <f t="shared" si="241"/>
        <v>7</v>
      </c>
      <c r="ER31" s="27">
        <f>SUM((EP31/EI31)-(D22))</f>
        <v>1.3333333333333335</v>
      </c>
      <c r="ES31" s="27">
        <f>SUM((EQ31/EI31)-(D2))</f>
        <v>1.1904761904761973E-2</v>
      </c>
      <c r="ET31" s="150">
        <f t="shared" si="242"/>
        <v>1.3214285714285716</v>
      </c>
      <c r="EV31" s="126" t="str">
        <f t="shared" ref="EV31:FT31" si="332">IF(E31="J",SUM((E40)-(E20)),"")</f>
        <v/>
      </c>
      <c r="EW31" s="127" t="str">
        <f t="shared" si="332"/>
        <v/>
      </c>
      <c r="EX31" s="127" t="str">
        <f t="shared" si="332"/>
        <v/>
      </c>
      <c r="EY31" s="127" t="str">
        <f t="shared" si="332"/>
        <v/>
      </c>
      <c r="EZ31" s="127" t="str">
        <f t="shared" si="332"/>
        <v/>
      </c>
      <c r="FA31" s="127" t="str">
        <f t="shared" si="332"/>
        <v/>
      </c>
      <c r="FB31" s="127" t="str">
        <f t="shared" si="332"/>
        <v/>
      </c>
      <c r="FC31" s="127" t="str">
        <f t="shared" si="332"/>
        <v/>
      </c>
      <c r="FD31" s="127" t="str">
        <f t="shared" si="332"/>
        <v/>
      </c>
      <c r="FE31" s="127" t="str">
        <f t="shared" si="332"/>
        <v/>
      </c>
      <c r="FF31" s="127" t="str">
        <f t="shared" si="332"/>
        <v/>
      </c>
      <c r="FG31" s="127" t="str">
        <f t="shared" si="332"/>
        <v/>
      </c>
      <c r="FH31" s="127" t="str">
        <f t="shared" si="332"/>
        <v/>
      </c>
      <c r="FI31" s="127" t="str">
        <f t="shared" si="332"/>
        <v/>
      </c>
      <c r="FJ31" s="127" t="str">
        <f t="shared" si="332"/>
        <v/>
      </c>
      <c r="FK31" s="127" t="str">
        <f t="shared" si="332"/>
        <v/>
      </c>
      <c r="FL31" s="127" t="str">
        <f t="shared" si="332"/>
        <v/>
      </c>
      <c r="FM31" s="127" t="str">
        <f t="shared" si="332"/>
        <v/>
      </c>
      <c r="FN31" s="127" t="str">
        <f t="shared" si="332"/>
        <v/>
      </c>
      <c r="FO31" s="127" t="str">
        <f t="shared" si="332"/>
        <v/>
      </c>
      <c r="FP31" s="127" t="str">
        <f t="shared" si="332"/>
        <v/>
      </c>
      <c r="FQ31" s="127" t="str">
        <f t="shared" si="332"/>
        <v/>
      </c>
      <c r="FR31" s="127" t="str">
        <f t="shared" si="332"/>
        <v/>
      </c>
      <c r="FS31" s="127" t="str">
        <f t="shared" si="332"/>
        <v/>
      </c>
      <c r="FT31" s="130" t="str">
        <f t="shared" si="332"/>
        <v/>
      </c>
      <c r="FU31" s="27">
        <f t="shared" si="244"/>
        <v>0</v>
      </c>
      <c r="FV31" s="126" t="str">
        <f t="shared" ref="FV31:GT31" si="333">IF(E31="LJ",SUM((E40)-(E20)),"")</f>
        <v/>
      </c>
      <c r="FW31" s="127" t="str">
        <f t="shared" si="333"/>
        <v/>
      </c>
      <c r="FX31" s="127" t="str">
        <f t="shared" si="333"/>
        <v/>
      </c>
      <c r="FY31" s="127" t="str">
        <f t="shared" si="333"/>
        <v/>
      </c>
      <c r="FZ31" s="127" t="str">
        <f t="shared" si="333"/>
        <v/>
      </c>
      <c r="GA31" s="127" t="str">
        <f t="shared" si="333"/>
        <v/>
      </c>
      <c r="GB31" s="127" t="str">
        <f t="shared" si="333"/>
        <v/>
      </c>
      <c r="GC31" s="127" t="str">
        <f t="shared" si="333"/>
        <v/>
      </c>
      <c r="GD31" s="127" t="str">
        <f t="shared" si="333"/>
        <v/>
      </c>
      <c r="GE31" s="127" t="str">
        <f t="shared" si="333"/>
        <v/>
      </c>
      <c r="GF31" s="127" t="str">
        <f t="shared" si="333"/>
        <v/>
      </c>
      <c r="GG31" s="127" t="str">
        <f t="shared" si="333"/>
        <v/>
      </c>
      <c r="GH31" s="127" t="str">
        <f t="shared" si="333"/>
        <v/>
      </c>
      <c r="GI31" s="127" t="str">
        <f t="shared" si="333"/>
        <v/>
      </c>
      <c r="GJ31" s="127" t="str">
        <f t="shared" si="333"/>
        <v/>
      </c>
      <c r="GK31" s="127" t="str">
        <f t="shared" si="333"/>
        <v/>
      </c>
      <c r="GL31" s="127" t="str">
        <f t="shared" si="333"/>
        <v/>
      </c>
      <c r="GM31" s="127" t="str">
        <f t="shared" si="333"/>
        <v/>
      </c>
      <c r="GN31" s="127" t="str">
        <f t="shared" si="333"/>
        <v/>
      </c>
      <c r="GO31" s="127" t="str">
        <f t="shared" si="333"/>
        <v/>
      </c>
      <c r="GP31" s="127" t="str">
        <f t="shared" si="333"/>
        <v/>
      </c>
      <c r="GQ31" s="127" t="str">
        <f t="shared" si="333"/>
        <v/>
      </c>
      <c r="GR31" s="127" t="str">
        <f t="shared" si="333"/>
        <v/>
      </c>
      <c r="GS31" s="127" t="str">
        <f t="shared" si="333"/>
        <v/>
      </c>
      <c r="GT31" s="130" t="str">
        <f t="shared" si="333"/>
        <v/>
      </c>
      <c r="GU31" s="27">
        <f t="shared" si="246"/>
        <v>0</v>
      </c>
      <c r="GV31" s="126">
        <f t="shared" ref="GV31:HG31" si="334">IF(E31="B",E20,"")</f>
        <v>3</v>
      </c>
      <c r="GW31" s="127" t="str">
        <f t="shared" si="334"/>
        <v/>
      </c>
      <c r="GX31" s="127">
        <f t="shared" si="334"/>
        <v>0</v>
      </c>
      <c r="GY31" s="127">
        <f t="shared" si="334"/>
        <v>0</v>
      </c>
      <c r="GZ31" s="127">
        <f t="shared" si="334"/>
        <v>0</v>
      </c>
      <c r="HA31" s="127" t="str">
        <f t="shared" si="334"/>
        <v/>
      </c>
      <c r="HB31" s="127">
        <f t="shared" si="334"/>
        <v>2</v>
      </c>
      <c r="HC31" s="127" t="str">
        <f t="shared" si="334"/>
        <v/>
      </c>
      <c r="HD31" s="127">
        <f t="shared" si="334"/>
        <v>0</v>
      </c>
      <c r="HE31" s="127">
        <f t="shared" si="334"/>
        <v>0</v>
      </c>
      <c r="HF31" s="127">
        <f t="shared" si="334"/>
        <v>0</v>
      </c>
      <c r="HG31" s="128">
        <f t="shared" si="334"/>
        <v>0</v>
      </c>
      <c r="HH31" s="128" t="str">
        <f t="shared" ref="HH31:HT31" si="335">IF(Q31="B",Q20,"")</f>
        <v/>
      </c>
      <c r="HI31" s="128">
        <f t="shared" si="335"/>
        <v>0</v>
      </c>
      <c r="HJ31" s="128" t="str">
        <f t="shared" si="335"/>
        <v/>
      </c>
      <c r="HK31" s="128" t="str">
        <f t="shared" si="335"/>
        <v/>
      </c>
      <c r="HL31" s="128" t="str">
        <f t="shared" si="335"/>
        <v/>
      </c>
      <c r="HM31" s="128">
        <f t="shared" si="335"/>
        <v>0</v>
      </c>
      <c r="HN31" s="128" t="str">
        <f t="shared" si="335"/>
        <v/>
      </c>
      <c r="HO31" s="128">
        <f t="shared" si="335"/>
        <v>2</v>
      </c>
      <c r="HP31" s="128" t="str">
        <f t="shared" si="335"/>
        <v/>
      </c>
      <c r="HQ31" s="128" t="str">
        <f t="shared" si="335"/>
        <v/>
      </c>
      <c r="HR31" s="128" t="str">
        <f t="shared" si="335"/>
        <v/>
      </c>
      <c r="HS31" s="128" t="str">
        <f t="shared" si="335"/>
        <v/>
      </c>
      <c r="HT31" s="129" t="str">
        <f t="shared" si="335"/>
        <v/>
      </c>
      <c r="HU31" s="27">
        <f t="shared" si="249"/>
        <v>7</v>
      </c>
      <c r="HV31" s="126" t="str">
        <f t="shared" ref="HV31:IG31" si="336">IF(E31="P",E20,"")</f>
        <v/>
      </c>
      <c r="HW31" s="127" t="str">
        <f t="shared" si="336"/>
        <v/>
      </c>
      <c r="HX31" s="127" t="str">
        <f t="shared" si="336"/>
        <v/>
      </c>
      <c r="HY31" s="127" t="str">
        <f t="shared" si="336"/>
        <v/>
      </c>
      <c r="HZ31" s="127" t="str">
        <f t="shared" si="336"/>
        <v/>
      </c>
      <c r="IA31" s="127" t="str">
        <f t="shared" si="336"/>
        <v/>
      </c>
      <c r="IB31" s="127" t="str">
        <f t="shared" si="336"/>
        <v/>
      </c>
      <c r="IC31" s="127" t="str">
        <f t="shared" si="336"/>
        <v/>
      </c>
      <c r="ID31" s="127" t="str">
        <f t="shared" si="336"/>
        <v/>
      </c>
      <c r="IE31" s="127" t="str">
        <f t="shared" si="336"/>
        <v/>
      </c>
      <c r="IF31" s="127" t="str">
        <f t="shared" si="336"/>
        <v/>
      </c>
      <c r="IG31" s="128" t="str">
        <f t="shared" si="336"/>
        <v/>
      </c>
      <c r="IH31" s="128" t="str">
        <f t="shared" ref="IH31:IT31" si="337">IF(Q31="P",Q20,"")</f>
        <v/>
      </c>
      <c r="II31" s="128" t="str">
        <f t="shared" si="337"/>
        <v/>
      </c>
      <c r="IJ31" s="128" t="str">
        <f t="shared" si="337"/>
        <v/>
      </c>
      <c r="IK31" s="128" t="str">
        <f t="shared" si="337"/>
        <v/>
      </c>
      <c r="IL31" s="128" t="str">
        <f t="shared" si="337"/>
        <v/>
      </c>
      <c r="IM31" s="128" t="str">
        <f t="shared" si="337"/>
        <v/>
      </c>
      <c r="IN31" s="128" t="str">
        <f t="shared" si="337"/>
        <v/>
      </c>
      <c r="IO31" s="128" t="str">
        <f t="shared" si="337"/>
        <v/>
      </c>
      <c r="IP31" s="128" t="str">
        <f t="shared" si="337"/>
        <v/>
      </c>
      <c r="IQ31" s="128" t="str">
        <f t="shared" si="337"/>
        <v/>
      </c>
      <c r="IR31" s="128" t="str">
        <f t="shared" si="337"/>
        <v/>
      </c>
      <c r="IS31" s="128" t="str">
        <f t="shared" si="337"/>
        <v/>
      </c>
      <c r="IT31" s="129" t="str">
        <f t="shared" si="337"/>
        <v/>
      </c>
      <c r="IU31" s="27">
        <f t="shared" si="252"/>
        <v>0</v>
      </c>
    </row>
    <row r="32" spans="1:255" s="125" customFormat="1" ht="20" customHeight="1">
      <c r="A32" s="273">
        <f ca="1">('Game Summary'!B32)</f>
        <v>46</v>
      </c>
      <c r="B32" s="663" t="str">
        <f ca="1">('Game Summary'!C32)</f>
        <v>Fatal Femme</v>
      </c>
      <c r="C32" s="664"/>
      <c r="D32" s="665"/>
      <c r="E32" s="199"/>
      <c r="F32" s="190"/>
      <c r="G32" s="190" t="s">
        <v>41</v>
      </c>
      <c r="H32" s="190"/>
      <c r="I32" s="190"/>
      <c r="J32" s="190"/>
      <c r="K32" s="190" t="s">
        <v>41</v>
      </c>
      <c r="L32" s="190"/>
      <c r="M32" s="190"/>
      <c r="N32" s="190"/>
      <c r="O32" s="190" t="s">
        <v>41</v>
      </c>
      <c r="P32" s="190" t="s">
        <v>41</v>
      </c>
      <c r="Q32" s="190"/>
      <c r="R32" s="190"/>
      <c r="S32" s="190"/>
      <c r="T32" s="190" t="s">
        <v>41</v>
      </c>
      <c r="U32" s="190"/>
      <c r="V32" s="190"/>
      <c r="W32" s="190"/>
      <c r="X32" s="190"/>
      <c r="Y32" s="190"/>
      <c r="Z32" s="190"/>
      <c r="AA32" s="190"/>
      <c r="AB32" s="190"/>
      <c r="AC32" s="192"/>
      <c r="AE32" s="126" t="str">
        <f t="shared" ref="AE32:AP32" si="338">IF(E32="J",E40,"")</f>
        <v/>
      </c>
      <c r="AF32" s="127" t="str">
        <f t="shared" si="338"/>
        <v/>
      </c>
      <c r="AG32" s="127" t="str">
        <f t="shared" si="338"/>
        <v/>
      </c>
      <c r="AH32" s="127" t="str">
        <f t="shared" si="338"/>
        <v/>
      </c>
      <c r="AI32" s="127" t="str">
        <f t="shared" si="338"/>
        <v/>
      </c>
      <c r="AJ32" s="127" t="str">
        <f t="shared" si="338"/>
        <v/>
      </c>
      <c r="AK32" s="127" t="str">
        <f t="shared" si="338"/>
        <v/>
      </c>
      <c r="AL32" s="127" t="str">
        <f t="shared" si="338"/>
        <v/>
      </c>
      <c r="AM32" s="127" t="str">
        <f t="shared" si="338"/>
        <v/>
      </c>
      <c r="AN32" s="127" t="str">
        <f t="shared" si="338"/>
        <v/>
      </c>
      <c r="AO32" s="127" t="str">
        <f t="shared" si="338"/>
        <v/>
      </c>
      <c r="AP32" s="128" t="str">
        <f t="shared" si="338"/>
        <v/>
      </c>
      <c r="AQ32" s="128" t="str">
        <f t="shared" ref="AQ32:BC32" si="339">IF(Q32="J",Q40,"")</f>
        <v/>
      </c>
      <c r="AR32" s="128" t="str">
        <f t="shared" si="339"/>
        <v/>
      </c>
      <c r="AS32" s="128" t="str">
        <f t="shared" si="339"/>
        <v/>
      </c>
      <c r="AT32" s="128" t="str">
        <f t="shared" si="339"/>
        <v/>
      </c>
      <c r="AU32" s="128" t="str">
        <f t="shared" si="339"/>
        <v/>
      </c>
      <c r="AV32" s="128" t="str">
        <f t="shared" si="339"/>
        <v/>
      </c>
      <c r="AW32" s="128" t="str">
        <f t="shared" si="339"/>
        <v/>
      </c>
      <c r="AX32" s="128" t="str">
        <f t="shared" si="339"/>
        <v/>
      </c>
      <c r="AY32" s="128" t="str">
        <f t="shared" si="339"/>
        <v/>
      </c>
      <c r="AZ32" s="128" t="str">
        <f t="shared" si="339"/>
        <v/>
      </c>
      <c r="BA32" s="128" t="str">
        <f t="shared" si="339"/>
        <v/>
      </c>
      <c r="BB32" s="128" t="str">
        <f t="shared" si="339"/>
        <v/>
      </c>
      <c r="BC32" s="129" t="str">
        <f t="shared" si="339"/>
        <v/>
      </c>
      <c r="BD32" s="27">
        <f t="shared" si="222"/>
        <v>0</v>
      </c>
      <c r="BE32" s="126" t="str">
        <f t="shared" ref="BE32:BO32" si="340">IF(E32="LJ",E40,"")</f>
        <v/>
      </c>
      <c r="BF32" s="127" t="str">
        <f t="shared" si="340"/>
        <v/>
      </c>
      <c r="BG32" s="127" t="str">
        <f t="shared" si="340"/>
        <v/>
      </c>
      <c r="BH32" s="127" t="str">
        <f t="shared" si="340"/>
        <v/>
      </c>
      <c r="BI32" s="127" t="str">
        <f t="shared" si="340"/>
        <v/>
      </c>
      <c r="BJ32" s="127" t="str">
        <f t="shared" si="340"/>
        <v/>
      </c>
      <c r="BK32" s="127" t="str">
        <f t="shared" si="340"/>
        <v/>
      </c>
      <c r="BL32" s="127" t="str">
        <f t="shared" si="340"/>
        <v/>
      </c>
      <c r="BM32" s="127" t="str">
        <f t="shared" si="340"/>
        <v/>
      </c>
      <c r="BN32" s="127" t="str">
        <f t="shared" si="340"/>
        <v/>
      </c>
      <c r="BO32" s="127" t="str">
        <f t="shared" si="340"/>
        <v/>
      </c>
      <c r="BP32" s="127" t="str">
        <f t="shared" ref="BP32:CC32" si="341">IF(P32="LJ",P40,"")</f>
        <v/>
      </c>
      <c r="BQ32" s="127" t="str">
        <f t="shared" si="341"/>
        <v/>
      </c>
      <c r="BR32" s="127" t="str">
        <f t="shared" si="341"/>
        <v/>
      </c>
      <c r="BS32" s="127" t="str">
        <f t="shared" si="341"/>
        <v/>
      </c>
      <c r="BT32" s="127" t="str">
        <f t="shared" si="341"/>
        <v/>
      </c>
      <c r="BU32" s="127" t="str">
        <f t="shared" si="341"/>
        <v/>
      </c>
      <c r="BV32" s="127" t="str">
        <f t="shared" si="341"/>
        <v/>
      </c>
      <c r="BW32" s="127" t="str">
        <f t="shared" si="341"/>
        <v/>
      </c>
      <c r="BX32" s="127" t="str">
        <f t="shared" si="341"/>
        <v/>
      </c>
      <c r="BY32" s="127" t="str">
        <f t="shared" si="341"/>
        <v/>
      </c>
      <c r="BZ32" s="127" t="str">
        <f t="shared" si="341"/>
        <v/>
      </c>
      <c r="CA32" s="127" t="str">
        <f t="shared" si="341"/>
        <v/>
      </c>
      <c r="CB32" s="127" t="str">
        <f t="shared" si="341"/>
        <v/>
      </c>
      <c r="CC32" s="130" t="str">
        <f t="shared" si="341"/>
        <v/>
      </c>
      <c r="CD32" s="27">
        <f t="shared" si="225"/>
        <v>0</v>
      </c>
      <c r="CE32" s="126" t="str">
        <f t="shared" ref="CE32:CP32" si="342">IF(E32="B",E40,"")</f>
        <v/>
      </c>
      <c r="CF32" s="127" t="str">
        <f t="shared" si="342"/>
        <v/>
      </c>
      <c r="CG32" s="127">
        <f t="shared" si="342"/>
        <v>13</v>
      </c>
      <c r="CH32" s="127" t="str">
        <f t="shared" si="342"/>
        <v/>
      </c>
      <c r="CI32" s="127" t="str">
        <f t="shared" si="342"/>
        <v/>
      </c>
      <c r="CJ32" s="127" t="str">
        <f t="shared" si="342"/>
        <v/>
      </c>
      <c r="CK32" s="127">
        <f t="shared" si="342"/>
        <v>4</v>
      </c>
      <c r="CL32" s="127" t="str">
        <f t="shared" si="342"/>
        <v/>
      </c>
      <c r="CM32" s="127" t="str">
        <f t="shared" si="342"/>
        <v/>
      </c>
      <c r="CN32" s="127" t="str">
        <f t="shared" si="342"/>
        <v/>
      </c>
      <c r="CO32" s="127">
        <f t="shared" si="342"/>
        <v>0</v>
      </c>
      <c r="CP32" s="128">
        <f t="shared" si="342"/>
        <v>10</v>
      </c>
      <c r="CQ32" s="128" t="str">
        <f t="shared" ref="CQ32:DB32" si="343">IF(Q32="B",Q40,"")</f>
        <v/>
      </c>
      <c r="CR32" s="128" t="str">
        <f t="shared" si="343"/>
        <v/>
      </c>
      <c r="CS32" s="128" t="str">
        <f t="shared" si="343"/>
        <v/>
      </c>
      <c r="CT32" s="128">
        <f t="shared" si="343"/>
        <v>2</v>
      </c>
      <c r="CU32" s="128" t="str">
        <f t="shared" si="343"/>
        <v/>
      </c>
      <c r="CV32" s="128" t="str">
        <f t="shared" si="343"/>
        <v/>
      </c>
      <c r="CW32" s="128" t="str">
        <f t="shared" si="343"/>
        <v/>
      </c>
      <c r="CX32" s="128" t="str">
        <f t="shared" si="343"/>
        <v/>
      </c>
      <c r="CY32" s="128" t="str">
        <f t="shared" si="343"/>
        <v/>
      </c>
      <c r="CZ32" s="128" t="str">
        <f t="shared" si="343"/>
        <v/>
      </c>
      <c r="DA32" s="128" t="str">
        <f t="shared" si="343"/>
        <v/>
      </c>
      <c r="DB32" s="128" t="str">
        <f t="shared" si="343"/>
        <v/>
      </c>
      <c r="DC32" s="129" t="str">
        <f>IF(AC32="B",AC40,"")</f>
        <v/>
      </c>
      <c r="DD32" s="27">
        <f t="shared" si="228"/>
        <v>29</v>
      </c>
      <c r="DE32" s="126" t="str">
        <f t="shared" ref="DE32:DO32" si="344">IF(E32="P",E40,"")</f>
        <v/>
      </c>
      <c r="DF32" s="127" t="str">
        <f t="shared" si="344"/>
        <v/>
      </c>
      <c r="DG32" s="127" t="str">
        <f t="shared" si="344"/>
        <v/>
      </c>
      <c r="DH32" s="127" t="str">
        <f t="shared" si="344"/>
        <v/>
      </c>
      <c r="DI32" s="127" t="str">
        <f t="shared" si="344"/>
        <v/>
      </c>
      <c r="DJ32" s="127" t="str">
        <f t="shared" si="344"/>
        <v/>
      </c>
      <c r="DK32" s="127" t="str">
        <f t="shared" si="344"/>
        <v/>
      </c>
      <c r="DL32" s="127" t="str">
        <f t="shared" si="344"/>
        <v/>
      </c>
      <c r="DM32" s="127" t="str">
        <f t="shared" si="344"/>
        <v/>
      </c>
      <c r="DN32" s="127" t="str">
        <f t="shared" si="344"/>
        <v/>
      </c>
      <c r="DO32" s="127" t="str">
        <f t="shared" si="344"/>
        <v/>
      </c>
      <c r="DP32" s="127" t="str">
        <f t="shared" ref="DP32:EB32" si="345">IF(P32="P",P40,"")</f>
        <v/>
      </c>
      <c r="DQ32" s="127" t="str">
        <f t="shared" si="345"/>
        <v/>
      </c>
      <c r="DR32" s="127" t="str">
        <f t="shared" si="345"/>
        <v/>
      </c>
      <c r="DS32" s="127" t="str">
        <f t="shared" si="345"/>
        <v/>
      </c>
      <c r="DT32" s="127" t="str">
        <f t="shared" si="345"/>
        <v/>
      </c>
      <c r="DU32" s="127" t="str">
        <f t="shared" si="345"/>
        <v/>
      </c>
      <c r="DV32" s="127" t="str">
        <f t="shared" si="345"/>
        <v/>
      </c>
      <c r="DW32" s="127" t="str">
        <f t="shared" si="345"/>
        <v/>
      </c>
      <c r="DX32" s="127" t="str">
        <f t="shared" si="345"/>
        <v/>
      </c>
      <c r="DY32" s="127" t="str">
        <f t="shared" si="345"/>
        <v/>
      </c>
      <c r="DZ32" s="127" t="str">
        <f t="shared" si="345"/>
        <v/>
      </c>
      <c r="EA32" s="127" t="str">
        <f t="shared" si="345"/>
        <v/>
      </c>
      <c r="EB32" s="127" t="str">
        <f t="shared" si="345"/>
        <v/>
      </c>
      <c r="EC32" s="129" t="str">
        <f>IF(AC32="P",AC40,"")</f>
        <v/>
      </c>
      <c r="ED32" s="27">
        <f t="shared" si="231"/>
        <v>0</v>
      </c>
      <c r="EF32" s="144">
        <f t="shared" si="232"/>
        <v>0</v>
      </c>
      <c r="EG32" s="128">
        <f t="shared" ref="EG32:EG38" si="346">COUNTIF(E32:AC32,"P")</f>
        <v>0</v>
      </c>
      <c r="EH32" s="128">
        <f t="shared" si="234"/>
        <v>5</v>
      </c>
      <c r="EI32" s="145">
        <f t="shared" si="235"/>
        <v>5</v>
      </c>
      <c r="EJ32" s="146">
        <f>(SUM(EF32:EH32)/COUNT(E39:AC39))</f>
        <v>0.2</v>
      </c>
      <c r="EK32" s="144">
        <f t="shared" si="236"/>
        <v>0</v>
      </c>
      <c r="EL32" s="147" t="e">
        <f t="shared" si="261"/>
        <v>#DIV/0!</v>
      </c>
      <c r="EM32" s="148">
        <f t="shared" si="237"/>
        <v>0</v>
      </c>
      <c r="EN32" s="149" t="e">
        <f t="shared" si="238"/>
        <v>#DIV/0!</v>
      </c>
      <c r="EO32" s="27">
        <f t="shared" si="239"/>
        <v>0</v>
      </c>
      <c r="EP32" s="27">
        <f t="shared" si="240"/>
        <v>29</v>
      </c>
      <c r="EQ32" s="27">
        <f t="shared" si="241"/>
        <v>5</v>
      </c>
      <c r="ER32" s="27">
        <f>SUM((EP32/EI32)-(D22))</f>
        <v>2.1333333333333333</v>
      </c>
      <c r="ES32" s="27">
        <f>SUM((EQ32/EI32)-(D2))</f>
        <v>0.4285714285714286</v>
      </c>
      <c r="ET32" s="150">
        <f t="shared" si="242"/>
        <v>1.7047619047619047</v>
      </c>
      <c r="EV32" s="126" t="str">
        <f t="shared" ref="EV32:FT32" si="347">IF(E32="J",SUM((E40)-(E20)),"")</f>
        <v/>
      </c>
      <c r="EW32" s="127" t="str">
        <f t="shared" si="347"/>
        <v/>
      </c>
      <c r="EX32" s="127" t="str">
        <f t="shared" si="347"/>
        <v/>
      </c>
      <c r="EY32" s="127" t="str">
        <f t="shared" si="347"/>
        <v/>
      </c>
      <c r="EZ32" s="127" t="str">
        <f t="shared" si="347"/>
        <v/>
      </c>
      <c r="FA32" s="127" t="str">
        <f t="shared" si="347"/>
        <v/>
      </c>
      <c r="FB32" s="127" t="str">
        <f t="shared" si="347"/>
        <v/>
      </c>
      <c r="FC32" s="127" t="str">
        <f t="shared" si="347"/>
        <v/>
      </c>
      <c r="FD32" s="127" t="str">
        <f t="shared" si="347"/>
        <v/>
      </c>
      <c r="FE32" s="127" t="str">
        <f t="shared" si="347"/>
        <v/>
      </c>
      <c r="FF32" s="127" t="str">
        <f t="shared" si="347"/>
        <v/>
      </c>
      <c r="FG32" s="127" t="str">
        <f t="shared" si="347"/>
        <v/>
      </c>
      <c r="FH32" s="127" t="str">
        <f t="shared" si="347"/>
        <v/>
      </c>
      <c r="FI32" s="127" t="str">
        <f t="shared" si="347"/>
        <v/>
      </c>
      <c r="FJ32" s="127" t="str">
        <f t="shared" si="347"/>
        <v/>
      </c>
      <c r="FK32" s="127" t="str">
        <f t="shared" si="347"/>
        <v/>
      </c>
      <c r="FL32" s="127" t="str">
        <f t="shared" si="347"/>
        <v/>
      </c>
      <c r="FM32" s="127" t="str">
        <f t="shared" si="347"/>
        <v/>
      </c>
      <c r="FN32" s="127" t="str">
        <f t="shared" si="347"/>
        <v/>
      </c>
      <c r="FO32" s="127" t="str">
        <f t="shared" si="347"/>
        <v/>
      </c>
      <c r="FP32" s="127" t="str">
        <f t="shared" si="347"/>
        <v/>
      </c>
      <c r="FQ32" s="127" t="str">
        <f t="shared" si="347"/>
        <v/>
      </c>
      <c r="FR32" s="127" t="str">
        <f t="shared" si="347"/>
        <v/>
      </c>
      <c r="FS32" s="127" t="str">
        <f t="shared" si="347"/>
        <v/>
      </c>
      <c r="FT32" s="130" t="str">
        <f t="shared" si="347"/>
        <v/>
      </c>
      <c r="FU32" s="27">
        <f t="shared" si="244"/>
        <v>0</v>
      </c>
      <c r="FV32" s="126" t="str">
        <f t="shared" ref="FV32:GT32" si="348">IF(E32="LJ",SUM((E40)-(E20)),"")</f>
        <v/>
      </c>
      <c r="FW32" s="127" t="str">
        <f t="shared" si="348"/>
        <v/>
      </c>
      <c r="FX32" s="127" t="str">
        <f t="shared" si="348"/>
        <v/>
      </c>
      <c r="FY32" s="127" t="str">
        <f t="shared" si="348"/>
        <v/>
      </c>
      <c r="FZ32" s="127" t="str">
        <f t="shared" si="348"/>
        <v/>
      </c>
      <c r="GA32" s="127" t="str">
        <f t="shared" si="348"/>
        <v/>
      </c>
      <c r="GB32" s="127" t="str">
        <f t="shared" si="348"/>
        <v/>
      </c>
      <c r="GC32" s="127" t="str">
        <f t="shared" si="348"/>
        <v/>
      </c>
      <c r="GD32" s="127" t="str">
        <f t="shared" si="348"/>
        <v/>
      </c>
      <c r="GE32" s="127" t="str">
        <f t="shared" si="348"/>
        <v/>
      </c>
      <c r="GF32" s="127" t="str">
        <f t="shared" si="348"/>
        <v/>
      </c>
      <c r="GG32" s="127" t="str">
        <f t="shared" si="348"/>
        <v/>
      </c>
      <c r="GH32" s="127" t="str">
        <f t="shared" si="348"/>
        <v/>
      </c>
      <c r="GI32" s="127" t="str">
        <f t="shared" si="348"/>
        <v/>
      </c>
      <c r="GJ32" s="127" t="str">
        <f t="shared" si="348"/>
        <v/>
      </c>
      <c r="GK32" s="127" t="str">
        <f t="shared" si="348"/>
        <v/>
      </c>
      <c r="GL32" s="127" t="str">
        <f t="shared" si="348"/>
        <v/>
      </c>
      <c r="GM32" s="127" t="str">
        <f t="shared" si="348"/>
        <v/>
      </c>
      <c r="GN32" s="127" t="str">
        <f t="shared" si="348"/>
        <v/>
      </c>
      <c r="GO32" s="127" t="str">
        <f t="shared" si="348"/>
        <v/>
      </c>
      <c r="GP32" s="127" t="str">
        <f t="shared" si="348"/>
        <v/>
      </c>
      <c r="GQ32" s="127" t="str">
        <f t="shared" si="348"/>
        <v/>
      </c>
      <c r="GR32" s="127" t="str">
        <f t="shared" si="348"/>
        <v/>
      </c>
      <c r="GS32" s="127" t="str">
        <f t="shared" si="348"/>
        <v/>
      </c>
      <c r="GT32" s="130" t="str">
        <f t="shared" si="348"/>
        <v/>
      </c>
      <c r="GU32" s="27">
        <f t="shared" si="246"/>
        <v>0</v>
      </c>
      <c r="GV32" s="126" t="str">
        <f t="shared" ref="GV32:HG32" si="349">IF(E32="B",E20,"")</f>
        <v/>
      </c>
      <c r="GW32" s="127" t="str">
        <f t="shared" si="349"/>
        <v/>
      </c>
      <c r="GX32" s="127">
        <f t="shared" si="349"/>
        <v>0</v>
      </c>
      <c r="GY32" s="127" t="str">
        <f t="shared" si="349"/>
        <v/>
      </c>
      <c r="GZ32" s="127" t="str">
        <f t="shared" si="349"/>
        <v/>
      </c>
      <c r="HA32" s="127" t="str">
        <f t="shared" si="349"/>
        <v/>
      </c>
      <c r="HB32" s="127">
        <f t="shared" si="349"/>
        <v>2</v>
      </c>
      <c r="HC32" s="127" t="str">
        <f t="shared" si="349"/>
        <v/>
      </c>
      <c r="HD32" s="127" t="str">
        <f t="shared" si="349"/>
        <v/>
      </c>
      <c r="HE32" s="127" t="str">
        <f t="shared" si="349"/>
        <v/>
      </c>
      <c r="HF32" s="127">
        <f t="shared" si="349"/>
        <v>0</v>
      </c>
      <c r="HG32" s="128">
        <f t="shared" si="349"/>
        <v>0</v>
      </c>
      <c r="HH32" s="128" t="str">
        <f t="shared" ref="HH32:HT32" si="350">IF(Q32="B",Q20,"")</f>
        <v/>
      </c>
      <c r="HI32" s="128" t="str">
        <f t="shared" si="350"/>
        <v/>
      </c>
      <c r="HJ32" s="128" t="str">
        <f t="shared" si="350"/>
        <v/>
      </c>
      <c r="HK32" s="128">
        <f t="shared" si="350"/>
        <v>3</v>
      </c>
      <c r="HL32" s="128" t="str">
        <f t="shared" si="350"/>
        <v/>
      </c>
      <c r="HM32" s="128" t="str">
        <f t="shared" si="350"/>
        <v/>
      </c>
      <c r="HN32" s="128" t="str">
        <f t="shared" si="350"/>
        <v/>
      </c>
      <c r="HO32" s="128" t="str">
        <f t="shared" si="350"/>
        <v/>
      </c>
      <c r="HP32" s="128" t="str">
        <f t="shared" si="350"/>
        <v/>
      </c>
      <c r="HQ32" s="128" t="str">
        <f t="shared" si="350"/>
        <v/>
      </c>
      <c r="HR32" s="128" t="str">
        <f t="shared" si="350"/>
        <v/>
      </c>
      <c r="HS32" s="128" t="str">
        <f t="shared" si="350"/>
        <v/>
      </c>
      <c r="HT32" s="129" t="str">
        <f t="shared" si="350"/>
        <v/>
      </c>
      <c r="HU32" s="27">
        <f t="shared" si="249"/>
        <v>5</v>
      </c>
      <c r="HV32" s="126" t="str">
        <f t="shared" ref="HV32:IG32" si="351">IF(E32="P",E20,"")</f>
        <v/>
      </c>
      <c r="HW32" s="127" t="str">
        <f t="shared" si="351"/>
        <v/>
      </c>
      <c r="HX32" s="127" t="str">
        <f t="shared" si="351"/>
        <v/>
      </c>
      <c r="HY32" s="127" t="str">
        <f t="shared" si="351"/>
        <v/>
      </c>
      <c r="HZ32" s="127" t="str">
        <f t="shared" si="351"/>
        <v/>
      </c>
      <c r="IA32" s="127" t="str">
        <f t="shared" si="351"/>
        <v/>
      </c>
      <c r="IB32" s="127" t="str">
        <f t="shared" si="351"/>
        <v/>
      </c>
      <c r="IC32" s="127" t="str">
        <f t="shared" si="351"/>
        <v/>
      </c>
      <c r="ID32" s="127" t="str">
        <f t="shared" si="351"/>
        <v/>
      </c>
      <c r="IE32" s="127" t="str">
        <f t="shared" si="351"/>
        <v/>
      </c>
      <c r="IF32" s="127" t="str">
        <f t="shared" si="351"/>
        <v/>
      </c>
      <c r="IG32" s="128" t="str">
        <f t="shared" si="351"/>
        <v/>
      </c>
      <c r="IH32" s="128" t="str">
        <f t="shared" ref="IH32:IT32" si="352">IF(Q32="P",Q20,"")</f>
        <v/>
      </c>
      <c r="II32" s="128" t="str">
        <f t="shared" si="352"/>
        <v/>
      </c>
      <c r="IJ32" s="128" t="str">
        <f t="shared" si="352"/>
        <v/>
      </c>
      <c r="IK32" s="128" t="str">
        <f t="shared" si="352"/>
        <v/>
      </c>
      <c r="IL32" s="128" t="str">
        <f t="shared" si="352"/>
        <v/>
      </c>
      <c r="IM32" s="128" t="str">
        <f t="shared" si="352"/>
        <v/>
      </c>
      <c r="IN32" s="128" t="str">
        <f t="shared" si="352"/>
        <v/>
      </c>
      <c r="IO32" s="128" t="str">
        <f t="shared" si="352"/>
        <v/>
      </c>
      <c r="IP32" s="128" t="str">
        <f t="shared" si="352"/>
        <v/>
      </c>
      <c r="IQ32" s="128" t="str">
        <f t="shared" si="352"/>
        <v/>
      </c>
      <c r="IR32" s="128" t="str">
        <f t="shared" si="352"/>
        <v/>
      </c>
      <c r="IS32" s="128" t="str">
        <f t="shared" si="352"/>
        <v/>
      </c>
      <c r="IT32" s="129" t="str">
        <f t="shared" si="352"/>
        <v/>
      </c>
      <c r="IU32" s="27">
        <f t="shared" si="252"/>
        <v>0</v>
      </c>
    </row>
    <row r="33" spans="1:255" s="125" customFormat="1" ht="20" customHeight="1">
      <c r="A33" s="273" t="str">
        <f ca="1">('Game Summary'!B33)</f>
        <v>I-75</v>
      </c>
      <c r="B33" s="663" t="str">
        <f ca="1">('Game Summary'!C33)</f>
        <v>Diesel Doll</v>
      </c>
      <c r="C33" s="664"/>
      <c r="D33" s="665"/>
      <c r="E33" s="199"/>
      <c r="F33" s="190" t="s">
        <v>41</v>
      </c>
      <c r="G33" s="190"/>
      <c r="H33" s="190"/>
      <c r="I33" s="190"/>
      <c r="J33" s="190"/>
      <c r="K33" s="190"/>
      <c r="L33" s="190"/>
      <c r="M33" s="190"/>
      <c r="N33" s="190" t="s">
        <v>41</v>
      </c>
      <c r="O33" s="190"/>
      <c r="P33" s="190"/>
      <c r="Q33" s="190" t="s">
        <v>41</v>
      </c>
      <c r="R33" s="190"/>
      <c r="S33" s="190"/>
      <c r="T33" s="190"/>
      <c r="U33" s="190"/>
      <c r="V33" s="190"/>
      <c r="W33" s="190" t="s">
        <v>41</v>
      </c>
      <c r="X33" s="190" t="s">
        <v>41</v>
      </c>
      <c r="Y33" s="190" t="s">
        <v>41</v>
      </c>
      <c r="Z33" s="190"/>
      <c r="AA33" s="190"/>
      <c r="AB33" s="190"/>
      <c r="AC33" s="192"/>
      <c r="AE33" s="126" t="str">
        <f t="shared" ref="AE33:AP33" si="353">IF(E33="J",E40,"")</f>
        <v/>
      </c>
      <c r="AF33" s="127" t="str">
        <f t="shared" si="353"/>
        <v/>
      </c>
      <c r="AG33" s="127" t="str">
        <f t="shared" si="353"/>
        <v/>
      </c>
      <c r="AH33" s="127" t="str">
        <f t="shared" si="353"/>
        <v/>
      </c>
      <c r="AI33" s="127" t="str">
        <f t="shared" si="353"/>
        <v/>
      </c>
      <c r="AJ33" s="127" t="str">
        <f t="shared" si="353"/>
        <v/>
      </c>
      <c r="AK33" s="127" t="str">
        <f t="shared" si="353"/>
        <v/>
      </c>
      <c r="AL33" s="127" t="str">
        <f t="shared" si="353"/>
        <v/>
      </c>
      <c r="AM33" s="127" t="str">
        <f t="shared" si="353"/>
        <v/>
      </c>
      <c r="AN33" s="127" t="str">
        <f t="shared" si="353"/>
        <v/>
      </c>
      <c r="AO33" s="127" t="str">
        <f t="shared" si="353"/>
        <v/>
      </c>
      <c r="AP33" s="128" t="str">
        <f t="shared" si="353"/>
        <v/>
      </c>
      <c r="AQ33" s="128" t="str">
        <f t="shared" ref="AQ33:BC33" si="354">IF(Q33="J",Q40,"")</f>
        <v/>
      </c>
      <c r="AR33" s="128" t="str">
        <f t="shared" si="354"/>
        <v/>
      </c>
      <c r="AS33" s="128" t="str">
        <f t="shared" si="354"/>
        <v/>
      </c>
      <c r="AT33" s="128" t="str">
        <f t="shared" si="354"/>
        <v/>
      </c>
      <c r="AU33" s="128" t="str">
        <f t="shared" si="354"/>
        <v/>
      </c>
      <c r="AV33" s="128" t="str">
        <f t="shared" si="354"/>
        <v/>
      </c>
      <c r="AW33" s="128" t="str">
        <f t="shared" si="354"/>
        <v/>
      </c>
      <c r="AX33" s="128" t="str">
        <f t="shared" si="354"/>
        <v/>
      </c>
      <c r="AY33" s="128" t="str">
        <f t="shared" si="354"/>
        <v/>
      </c>
      <c r="AZ33" s="128" t="str">
        <f t="shared" si="354"/>
        <v/>
      </c>
      <c r="BA33" s="128" t="str">
        <f t="shared" si="354"/>
        <v/>
      </c>
      <c r="BB33" s="128" t="str">
        <f t="shared" si="354"/>
        <v/>
      </c>
      <c r="BC33" s="129" t="str">
        <f t="shared" si="354"/>
        <v/>
      </c>
      <c r="BD33" s="27">
        <f t="shared" si="222"/>
        <v>0</v>
      </c>
      <c r="BE33" s="126" t="str">
        <f t="shared" ref="BE33:BO33" si="355">IF(E33="LJ",E40,"")</f>
        <v/>
      </c>
      <c r="BF33" s="127" t="str">
        <f t="shared" si="355"/>
        <v/>
      </c>
      <c r="BG33" s="127" t="str">
        <f t="shared" si="355"/>
        <v/>
      </c>
      <c r="BH33" s="127" t="str">
        <f t="shared" si="355"/>
        <v/>
      </c>
      <c r="BI33" s="127" t="str">
        <f t="shared" si="355"/>
        <v/>
      </c>
      <c r="BJ33" s="127" t="str">
        <f t="shared" si="355"/>
        <v/>
      </c>
      <c r="BK33" s="127" t="str">
        <f t="shared" si="355"/>
        <v/>
      </c>
      <c r="BL33" s="127" t="str">
        <f t="shared" si="355"/>
        <v/>
      </c>
      <c r="BM33" s="127" t="str">
        <f t="shared" si="355"/>
        <v/>
      </c>
      <c r="BN33" s="127" t="str">
        <f t="shared" si="355"/>
        <v/>
      </c>
      <c r="BO33" s="127" t="str">
        <f t="shared" si="355"/>
        <v/>
      </c>
      <c r="BP33" s="127" t="str">
        <f t="shared" ref="BP33:CC33" si="356">IF(P33="LJ",P40,"")</f>
        <v/>
      </c>
      <c r="BQ33" s="127" t="str">
        <f t="shared" si="356"/>
        <v/>
      </c>
      <c r="BR33" s="127" t="str">
        <f t="shared" si="356"/>
        <v/>
      </c>
      <c r="BS33" s="127" t="str">
        <f t="shared" si="356"/>
        <v/>
      </c>
      <c r="BT33" s="127" t="str">
        <f t="shared" si="356"/>
        <v/>
      </c>
      <c r="BU33" s="127" t="str">
        <f t="shared" si="356"/>
        <v/>
      </c>
      <c r="BV33" s="127" t="str">
        <f t="shared" si="356"/>
        <v/>
      </c>
      <c r="BW33" s="127" t="str">
        <f t="shared" si="356"/>
        <v/>
      </c>
      <c r="BX33" s="127" t="str">
        <f t="shared" si="356"/>
        <v/>
      </c>
      <c r="BY33" s="127" t="str">
        <f t="shared" si="356"/>
        <v/>
      </c>
      <c r="BZ33" s="127" t="str">
        <f t="shared" si="356"/>
        <v/>
      </c>
      <c r="CA33" s="127" t="str">
        <f t="shared" si="356"/>
        <v/>
      </c>
      <c r="CB33" s="127" t="str">
        <f t="shared" si="356"/>
        <v/>
      </c>
      <c r="CC33" s="130" t="str">
        <f t="shared" si="356"/>
        <v/>
      </c>
      <c r="CD33" s="27">
        <f t="shared" si="225"/>
        <v>0</v>
      </c>
      <c r="CE33" s="126" t="str">
        <f t="shared" ref="CE33:CP33" si="357">IF(E33="B",E40,"")</f>
        <v/>
      </c>
      <c r="CF33" s="127">
        <f t="shared" si="357"/>
        <v>2</v>
      </c>
      <c r="CG33" s="127" t="str">
        <f t="shared" si="357"/>
        <v/>
      </c>
      <c r="CH33" s="127" t="str">
        <f t="shared" si="357"/>
        <v/>
      </c>
      <c r="CI33" s="127" t="str">
        <f t="shared" si="357"/>
        <v/>
      </c>
      <c r="CJ33" s="127" t="str">
        <f t="shared" si="357"/>
        <v/>
      </c>
      <c r="CK33" s="127" t="str">
        <f t="shared" si="357"/>
        <v/>
      </c>
      <c r="CL33" s="127" t="str">
        <f t="shared" si="357"/>
        <v/>
      </c>
      <c r="CM33" s="127" t="str">
        <f t="shared" si="357"/>
        <v/>
      </c>
      <c r="CN33" s="127">
        <f t="shared" si="357"/>
        <v>0</v>
      </c>
      <c r="CO33" s="127" t="str">
        <f t="shared" si="357"/>
        <v/>
      </c>
      <c r="CP33" s="128" t="str">
        <f t="shared" si="357"/>
        <v/>
      </c>
      <c r="CQ33" s="128">
        <f t="shared" ref="CQ33:DB33" si="358">IF(Q33="B",Q40,"")</f>
        <v>2</v>
      </c>
      <c r="CR33" s="128" t="str">
        <f t="shared" si="358"/>
        <v/>
      </c>
      <c r="CS33" s="128" t="str">
        <f t="shared" si="358"/>
        <v/>
      </c>
      <c r="CT33" s="128" t="str">
        <f t="shared" si="358"/>
        <v/>
      </c>
      <c r="CU33" s="128" t="str">
        <f t="shared" si="358"/>
        <v/>
      </c>
      <c r="CV33" s="128" t="str">
        <f t="shared" si="358"/>
        <v/>
      </c>
      <c r="CW33" s="128">
        <f t="shared" si="358"/>
        <v>5</v>
      </c>
      <c r="CX33" s="128">
        <f t="shared" si="358"/>
        <v>4</v>
      </c>
      <c r="CY33" s="128">
        <f t="shared" si="358"/>
        <v>3</v>
      </c>
      <c r="CZ33" s="128" t="str">
        <f t="shared" si="358"/>
        <v/>
      </c>
      <c r="DA33" s="128" t="str">
        <f t="shared" si="358"/>
        <v/>
      </c>
      <c r="DB33" s="128" t="str">
        <f t="shared" si="358"/>
        <v/>
      </c>
      <c r="DC33" s="129" t="str">
        <f>IF(AC33="B",AC40,"")</f>
        <v/>
      </c>
      <c r="DD33" s="27">
        <f t="shared" si="228"/>
        <v>16</v>
      </c>
      <c r="DE33" s="126" t="str">
        <f t="shared" ref="DE33:DO33" si="359">IF(E33="P",E40,"")</f>
        <v/>
      </c>
      <c r="DF33" s="127" t="str">
        <f t="shared" si="359"/>
        <v/>
      </c>
      <c r="DG33" s="127" t="str">
        <f t="shared" si="359"/>
        <v/>
      </c>
      <c r="DH33" s="127" t="str">
        <f t="shared" si="359"/>
        <v/>
      </c>
      <c r="DI33" s="127" t="str">
        <f t="shared" si="359"/>
        <v/>
      </c>
      <c r="DJ33" s="127" t="str">
        <f t="shared" si="359"/>
        <v/>
      </c>
      <c r="DK33" s="127" t="str">
        <f t="shared" si="359"/>
        <v/>
      </c>
      <c r="DL33" s="127" t="str">
        <f t="shared" si="359"/>
        <v/>
      </c>
      <c r="DM33" s="127" t="str">
        <f t="shared" si="359"/>
        <v/>
      </c>
      <c r="DN33" s="127" t="str">
        <f t="shared" si="359"/>
        <v/>
      </c>
      <c r="DO33" s="127" t="str">
        <f t="shared" si="359"/>
        <v/>
      </c>
      <c r="DP33" s="127" t="str">
        <f t="shared" ref="DP33:EB33" si="360">IF(P33="P",P40,"")</f>
        <v/>
      </c>
      <c r="DQ33" s="127" t="str">
        <f t="shared" si="360"/>
        <v/>
      </c>
      <c r="DR33" s="127" t="str">
        <f t="shared" si="360"/>
        <v/>
      </c>
      <c r="DS33" s="127" t="str">
        <f t="shared" si="360"/>
        <v/>
      </c>
      <c r="DT33" s="127" t="str">
        <f t="shared" si="360"/>
        <v/>
      </c>
      <c r="DU33" s="127" t="str">
        <f t="shared" si="360"/>
        <v/>
      </c>
      <c r="DV33" s="127" t="str">
        <f t="shared" si="360"/>
        <v/>
      </c>
      <c r="DW33" s="127" t="str">
        <f t="shared" si="360"/>
        <v/>
      </c>
      <c r="DX33" s="127" t="str">
        <f t="shared" si="360"/>
        <v/>
      </c>
      <c r="DY33" s="127" t="str">
        <f t="shared" si="360"/>
        <v/>
      </c>
      <c r="DZ33" s="127" t="str">
        <f t="shared" si="360"/>
        <v/>
      </c>
      <c r="EA33" s="127" t="str">
        <f t="shared" si="360"/>
        <v/>
      </c>
      <c r="EB33" s="127" t="str">
        <f t="shared" si="360"/>
        <v/>
      </c>
      <c r="EC33" s="129" t="str">
        <f>IF(AC33="P",AC40,"")</f>
        <v/>
      </c>
      <c r="ED33" s="27">
        <f t="shared" si="231"/>
        <v>0</v>
      </c>
      <c r="EF33" s="144">
        <f t="shared" si="232"/>
        <v>0</v>
      </c>
      <c r="EG33" s="151">
        <f t="shared" si="346"/>
        <v>0</v>
      </c>
      <c r="EH33" s="151">
        <f t="shared" si="234"/>
        <v>6</v>
      </c>
      <c r="EI33" s="152">
        <f t="shared" si="235"/>
        <v>6</v>
      </c>
      <c r="EJ33" s="153">
        <f>(SUM(EF33:EH33)/COUNT(E39:AC39))</f>
        <v>0.24</v>
      </c>
      <c r="EK33" s="144">
        <f t="shared" si="236"/>
        <v>0</v>
      </c>
      <c r="EL33" s="154" t="e">
        <f t="shared" si="261"/>
        <v>#DIV/0!</v>
      </c>
      <c r="EM33" s="148">
        <f t="shared" si="237"/>
        <v>0</v>
      </c>
      <c r="EN33" s="155" t="e">
        <f t="shared" si="238"/>
        <v>#DIV/0!</v>
      </c>
      <c r="EO33" s="27">
        <f t="shared" si="239"/>
        <v>0</v>
      </c>
      <c r="EP33" s="27">
        <f t="shared" si="240"/>
        <v>16</v>
      </c>
      <c r="EQ33" s="27">
        <f t="shared" si="241"/>
        <v>2</v>
      </c>
      <c r="ER33" s="27">
        <f>SUM((EP33/EI33)-(D22))</f>
        <v>-1</v>
      </c>
      <c r="ES33" s="27">
        <f>SUM((EQ33/EI33)-(D2))</f>
        <v>-0.23809523809523808</v>
      </c>
      <c r="ET33" s="150">
        <f t="shared" si="242"/>
        <v>-0.76190476190476186</v>
      </c>
      <c r="EV33" s="126" t="str">
        <f t="shared" ref="EV33:FT33" si="361">IF(E33="J",SUM((E40)-(E20)),"")</f>
        <v/>
      </c>
      <c r="EW33" s="127" t="str">
        <f t="shared" si="361"/>
        <v/>
      </c>
      <c r="EX33" s="127" t="str">
        <f t="shared" si="361"/>
        <v/>
      </c>
      <c r="EY33" s="127" t="str">
        <f t="shared" si="361"/>
        <v/>
      </c>
      <c r="EZ33" s="127" t="str">
        <f t="shared" si="361"/>
        <v/>
      </c>
      <c r="FA33" s="127" t="str">
        <f t="shared" si="361"/>
        <v/>
      </c>
      <c r="FB33" s="127" t="str">
        <f t="shared" si="361"/>
        <v/>
      </c>
      <c r="FC33" s="127" t="str">
        <f t="shared" si="361"/>
        <v/>
      </c>
      <c r="FD33" s="127" t="str">
        <f t="shared" si="361"/>
        <v/>
      </c>
      <c r="FE33" s="127" t="str">
        <f t="shared" si="361"/>
        <v/>
      </c>
      <c r="FF33" s="127" t="str">
        <f t="shared" si="361"/>
        <v/>
      </c>
      <c r="FG33" s="127" t="str">
        <f t="shared" si="361"/>
        <v/>
      </c>
      <c r="FH33" s="127" t="str">
        <f t="shared" si="361"/>
        <v/>
      </c>
      <c r="FI33" s="127" t="str">
        <f t="shared" si="361"/>
        <v/>
      </c>
      <c r="FJ33" s="127" t="str">
        <f t="shared" si="361"/>
        <v/>
      </c>
      <c r="FK33" s="127" t="str">
        <f t="shared" si="361"/>
        <v/>
      </c>
      <c r="FL33" s="127" t="str">
        <f t="shared" si="361"/>
        <v/>
      </c>
      <c r="FM33" s="127" t="str">
        <f t="shared" si="361"/>
        <v/>
      </c>
      <c r="FN33" s="127" t="str">
        <f t="shared" si="361"/>
        <v/>
      </c>
      <c r="FO33" s="127" t="str">
        <f t="shared" si="361"/>
        <v/>
      </c>
      <c r="FP33" s="127" t="str">
        <f t="shared" si="361"/>
        <v/>
      </c>
      <c r="FQ33" s="127" t="str">
        <f t="shared" si="361"/>
        <v/>
      </c>
      <c r="FR33" s="127" t="str">
        <f t="shared" si="361"/>
        <v/>
      </c>
      <c r="FS33" s="127" t="str">
        <f t="shared" si="361"/>
        <v/>
      </c>
      <c r="FT33" s="130" t="str">
        <f t="shared" si="361"/>
        <v/>
      </c>
      <c r="FU33" s="27">
        <f t="shared" si="244"/>
        <v>0</v>
      </c>
      <c r="FV33" s="126" t="str">
        <f t="shared" ref="FV33:GT33" si="362">IF(E33="LJ",SUM((E40)-(E20)),"")</f>
        <v/>
      </c>
      <c r="FW33" s="127" t="str">
        <f t="shared" si="362"/>
        <v/>
      </c>
      <c r="FX33" s="127" t="str">
        <f t="shared" si="362"/>
        <v/>
      </c>
      <c r="FY33" s="127" t="str">
        <f t="shared" si="362"/>
        <v/>
      </c>
      <c r="FZ33" s="127" t="str">
        <f t="shared" si="362"/>
        <v/>
      </c>
      <c r="GA33" s="127" t="str">
        <f t="shared" si="362"/>
        <v/>
      </c>
      <c r="GB33" s="127" t="str">
        <f t="shared" si="362"/>
        <v/>
      </c>
      <c r="GC33" s="127" t="str">
        <f t="shared" si="362"/>
        <v/>
      </c>
      <c r="GD33" s="127" t="str">
        <f t="shared" si="362"/>
        <v/>
      </c>
      <c r="GE33" s="127" t="str">
        <f t="shared" si="362"/>
        <v/>
      </c>
      <c r="GF33" s="127" t="str">
        <f t="shared" si="362"/>
        <v/>
      </c>
      <c r="GG33" s="127" t="str">
        <f t="shared" si="362"/>
        <v/>
      </c>
      <c r="GH33" s="127" t="str">
        <f t="shared" si="362"/>
        <v/>
      </c>
      <c r="GI33" s="127" t="str">
        <f t="shared" si="362"/>
        <v/>
      </c>
      <c r="GJ33" s="127" t="str">
        <f t="shared" si="362"/>
        <v/>
      </c>
      <c r="GK33" s="127" t="str">
        <f t="shared" si="362"/>
        <v/>
      </c>
      <c r="GL33" s="127" t="str">
        <f t="shared" si="362"/>
        <v/>
      </c>
      <c r="GM33" s="127" t="str">
        <f t="shared" si="362"/>
        <v/>
      </c>
      <c r="GN33" s="127" t="str">
        <f t="shared" si="362"/>
        <v/>
      </c>
      <c r="GO33" s="127" t="str">
        <f t="shared" si="362"/>
        <v/>
      </c>
      <c r="GP33" s="127" t="str">
        <f t="shared" si="362"/>
        <v/>
      </c>
      <c r="GQ33" s="127" t="str">
        <f t="shared" si="362"/>
        <v/>
      </c>
      <c r="GR33" s="127" t="str">
        <f t="shared" si="362"/>
        <v/>
      </c>
      <c r="GS33" s="127" t="str">
        <f t="shared" si="362"/>
        <v/>
      </c>
      <c r="GT33" s="130" t="str">
        <f t="shared" si="362"/>
        <v/>
      </c>
      <c r="GU33" s="27">
        <f t="shared" si="246"/>
        <v>0</v>
      </c>
      <c r="GV33" s="126" t="str">
        <f t="shared" ref="GV33:HG33" si="363">IF(E33="B",E20,"")</f>
        <v/>
      </c>
      <c r="GW33" s="127">
        <f t="shared" si="363"/>
        <v>0</v>
      </c>
      <c r="GX33" s="127" t="str">
        <f t="shared" si="363"/>
        <v/>
      </c>
      <c r="GY33" s="127" t="str">
        <f t="shared" si="363"/>
        <v/>
      </c>
      <c r="GZ33" s="127" t="str">
        <f t="shared" si="363"/>
        <v/>
      </c>
      <c r="HA33" s="127" t="str">
        <f t="shared" si="363"/>
        <v/>
      </c>
      <c r="HB33" s="127" t="str">
        <f t="shared" si="363"/>
        <v/>
      </c>
      <c r="HC33" s="127" t="str">
        <f t="shared" si="363"/>
        <v/>
      </c>
      <c r="HD33" s="127" t="str">
        <f t="shared" si="363"/>
        <v/>
      </c>
      <c r="HE33" s="127">
        <f t="shared" si="363"/>
        <v>0</v>
      </c>
      <c r="HF33" s="127" t="str">
        <f t="shared" si="363"/>
        <v/>
      </c>
      <c r="HG33" s="128" t="str">
        <f t="shared" si="363"/>
        <v/>
      </c>
      <c r="HH33" s="128">
        <f t="shared" ref="HH33:HT33" si="364">IF(Q33="B",Q20,"")</f>
        <v>0</v>
      </c>
      <c r="HI33" s="128" t="str">
        <f t="shared" si="364"/>
        <v/>
      </c>
      <c r="HJ33" s="128" t="str">
        <f t="shared" si="364"/>
        <v/>
      </c>
      <c r="HK33" s="128" t="str">
        <f t="shared" si="364"/>
        <v/>
      </c>
      <c r="HL33" s="128" t="str">
        <f t="shared" si="364"/>
        <v/>
      </c>
      <c r="HM33" s="128" t="str">
        <f t="shared" si="364"/>
        <v/>
      </c>
      <c r="HN33" s="128">
        <f t="shared" si="364"/>
        <v>0</v>
      </c>
      <c r="HO33" s="128">
        <f t="shared" si="364"/>
        <v>2</v>
      </c>
      <c r="HP33" s="128">
        <f t="shared" si="364"/>
        <v>0</v>
      </c>
      <c r="HQ33" s="128" t="str">
        <f t="shared" si="364"/>
        <v/>
      </c>
      <c r="HR33" s="128" t="str">
        <f t="shared" si="364"/>
        <v/>
      </c>
      <c r="HS33" s="128" t="str">
        <f t="shared" si="364"/>
        <v/>
      </c>
      <c r="HT33" s="129" t="str">
        <f t="shared" si="364"/>
        <v/>
      </c>
      <c r="HU33" s="27">
        <f t="shared" si="249"/>
        <v>2</v>
      </c>
      <c r="HV33" s="126" t="str">
        <f t="shared" ref="HV33:IG33" si="365">IF(E33="P",E20,"")</f>
        <v/>
      </c>
      <c r="HW33" s="127" t="str">
        <f t="shared" si="365"/>
        <v/>
      </c>
      <c r="HX33" s="127" t="str">
        <f t="shared" si="365"/>
        <v/>
      </c>
      <c r="HY33" s="127" t="str">
        <f t="shared" si="365"/>
        <v/>
      </c>
      <c r="HZ33" s="127" t="str">
        <f t="shared" si="365"/>
        <v/>
      </c>
      <c r="IA33" s="127" t="str">
        <f t="shared" si="365"/>
        <v/>
      </c>
      <c r="IB33" s="127" t="str">
        <f t="shared" si="365"/>
        <v/>
      </c>
      <c r="IC33" s="127" t="str">
        <f t="shared" si="365"/>
        <v/>
      </c>
      <c r="ID33" s="127" t="str">
        <f t="shared" si="365"/>
        <v/>
      </c>
      <c r="IE33" s="127" t="str">
        <f t="shared" si="365"/>
        <v/>
      </c>
      <c r="IF33" s="127" t="str">
        <f t="shared" si="365"/>
        <v/>
      </c>
      <c r="IG33" s="128" t="str">
        <f t="shared" si="365"/>
        <v/>
      </c>
      <c r="IH33" s="128" t="str">
        <f t="shared" ref="IH33:IT33" si="366">IF(Q33="P",Q20,"")</f>
        <v/>
      </c>
      <c r="II33" s="128" t="str">
        <f t="shared" si="366"/>
        <v/>
      </c>
      <c r="IJ33" s="128" t="str">
        <f t="shared" si="366"/>
        <v/>
      </c>
      <c r="IK33" s="128" t="str">
        <f t="shared" si="366"/>
        <v/>
      </c>
      <c r="IL33" s="128" t="str">
        <f t="shared" si="366"/>
        <v/>
      </c>
      <c r="IM33" s="128" t="str">
        <f t="shared" si="366"/>
        <v/>
      </c>
      <c r="IN33" s="128" t="str">
        <f t="shared" si="366"/>
        <v/>
      </c>
      <c r="IO33" s="128" t="str">
        <f t="shared" si="366"/>
        <v/>
      </c>
      <c r="IP33" s="128" t="str">
        <f t="shared" si="366"/>
        <v/>
      </c>
      <c r="IQ33" s="128" t="str">
        <f t="shared" si="366"/>
        <v/>
      </c>
      <c r="IR33" s="128" t="str">
        <f t="shared" si="366"/>
        <v/>
      </c>
      <c r="IS33" s="128" t="str">
        <f t="shared" si="366"/>
        <v/>
      </c>
      <c r="IT33" s="129" t="str">
        <f t="shared" si="366"/>
        <v/>
      </c>
      <c r="IU33" s="27">
        <f t="shared" si="252"/>
        <v>0</v>
      </c>
    </row>
    <row r="34" spans="1:255" s="125" customFormat="1" ht="20" customHeight="1">
      <c r="A34" s="273">
        <f ca="1">('Game Summary'!B34)</f>
        <v>76</v>
      </c>
      <c r="B34" s="663" t="str">
        <f ca="1">('Game Summary'!C34)</f>
        <v>Del Bomber</v>
      </c>
      <c r="C34" s="664"/>
      <c r="D34" s="665"/>
      <c r="E34" s="199"/>
      <c r="F34" s="190" t="s">
        <v>41</v>
      </c>
      <c r="G34" s="190"/>
      <c r="H34" s="190" t="s">
        <v>41</v>
      </c>
      <c r="I34" s="190"/>
      <c r="J34" s="190" t="s">
        <v>41</v>
      </c>
      <c r="K34" s="190"/>
      <c r="L34" s="190" t="s">
        <v>41</v>
      </c>
      <c r="M34" s="190"/>
      <c r="N34" s="190" t="s">
        <v>41</v>
      </c>
      <c r="O34" s="190"/>
      <c r="P34" s="190"/>
      <c r="Q34" s="190"/>
      <c r="R34" s="190"/>
      <c r="S34" s="190" t="s">
        <v>41</v>
      </c>
      <c r="T34" s="190"/>
      <c r="U34" s="190"/>
      <c r="V34" s="190"/>
      <c r="W34" s="190" t="s">
        <v>41</v>
      </c>
      <c r="X34" s="190"/>
      <c r="Y34" s="190"/>
      <c r="Z34" s="190"/>
      <c r="AA34" s="190"/>
      <c r="AB34" s="190"/>
      <c r="AC34" s="192"/>
      <c r="AE34" s="126" t="str">
        <f t="shared" ref="AE34:AP34" si="367">IF(E34="J",E40,"")</f>
        <v/>
      </c>
      <c r="AF34" s="127" t="str">
        <f t="shared" si="367"/>
        <v/>
      </c>
      <c r="AG34" s="127" t="str">
        <f t="shared" si="367"/>
        <v/>
      </c>
      <c r="AH34" s="127" t="str">
        <f t="shared" si="367"/>
        <v/>
      </c>
      <c r="AI34" s="127" t="str">
        <f t="shared" si="367"/>
        <v/>
      </c>
      <c r="AJ34" s="127" t="str">
        <f t="shared" si="367"/>
        <v/>
      </c>
      <c r="AK34" s="127" t="str">
        <f t="shared" si="367"/>
        <v/>
      </c>
      <c r="AL34" s="127" t="str">
        <f t="shared" si="367"/>
        <v/>
      </c>
      <c r="AM34" s="127" t="str">
        <f t="shared" si="367"/>
        <v/>
      </c>
      <c r="AN34" s="127" t="str">
        <f t="shared" si="367"/>
        <v/>
      </c>
      <c r="AO34" s="127" t="str">
        <f t="shared" si="367"/>
        <v/>
      </c>
      <c r="AP34" s="128" t="str">
        <f t="shared" si="367"/>
        <v/>
      </c>
      <c r="AQ34" s="128" t="str">
        <f t="shared" ref="AQ34:BC34" si="368">IF(Q34="J",Q40,"")</f>
        <v/>
      </c>
      <c r="AR34" s="128" t="str">
        <f t="shared" si="368"/>
        <v/>
      </c>
      <c r="AS34" s="128" t="str">
        <f t="shared" si="368"/>
        <v/>
      </c>
      <c r="AT34" s="128" t="str">
        <f t="shared" si="368"/>
        <v/>
      </c>
      <c r="AU34" s="128" t="str">
        <f t="shared" si="368"/>
        <v/>
      </c>
      <c r="AV34" s="128" t="str">
        <f t="shared" si="368"/>
        <v/>
      </c>
      <c r="AW34" s="128" t="str">
        <f t="shared" si="368"/>
        <v/>
      </c>
      <c r="AX34" s="128" t="str">
        <f t="shared" si="368"/>
        <v/>
      </c>
      <c r="AY34" s="128" t="str">
        <f t="shared" si="368"/>
        <v/>
      </c>
      <c r="AZ34" s="128" t="str">
        <f t="shared" si="368"/>
        <v/>
      </c>
      <c r="BA34" s="128" t="str">
        <f t="shared" si="368"/>
        <v/>
      </c>
      <c r="BB34" s="128" t="str">
        <f t="shared" si="368"/>
        <v/>
      </c>
      <c r="BC34" s="129" t="str">
        <f t="shared" si="368"/>
        <v/>
      </c>
      <c r="BD34" s="27">
        <f t="shared" si="222"/>
        <v>0</v>
      </c>
      <c r="BE34" s="126" t="str">
        <f t="shared" ref="BE34:BO34" si="369">IF(E34="LJ",E40,"")</f>
        <v/>
      </c>
      <c r="BF34" s="127" t="str">
        <f t="shared" si="369"/>
        <v/>
      </c>
      <c r="BG34" s="127" t="str">
        <f t="shared" si="369"/>
        <v/>
      </c>
      <c r="BH34" s="127" t="str">
        <f t="shared" si="369"/>
        <v/>
      </c>
      <c r="BI34" s="127" t="str">
        <f t="shared" si="369"/>
        <v/>
      </c>
      <c r="BJ34" s="127" t="str">
        <f t="shared" si="369"/>
        <v/>
      </c>
      <c r="BK34" s="127" t="str">
        <f t="shared" si="369"/>
        <v/>
      </c>
      <c r="BL34" s="127" t="str">
        <f t="shared" si="369"/>
        <v/>
      </c>
      <c r="BM34" s="127" t="str">
        <f t="shared" si="369"/>
        <v/>
      </c>
      <c r="BN34" s="127" t="str">
        <f t="shared" si="369"/>
        <v/>
      </c>
      <c r="BO34" s="127" t="str">
        <f t="shared" si="369"/>
        <v/>
      </c>
      <c r="BP34" s="127" t="str">
        <f t="shared" ref="BP34:CC34" si="370">IF(P34="LJ",P40,"")</f>
        <v/>
      </c>
      <c r="BQ34" s="127" t="str">
        <f t="shared" si="370"/>
        <v/>
      </c>
      <c r="BR34" s="127" t="str">
        <f t="shared" si="370"/>
        <v/>
      </c>
      <c r="BS34" s="127" t="str">
        <f t="shared" si="370"/>
        <v/>
      </c>
      <c r="BT34" s="127" t="str">
        <f t="shared" si="370"/>
        <v/>
      </c>
      <c r="BU34" s="127" t="str">
        <f t="shared" si="370"/>
        <v/>
      </c>
      <c r="BV34" s="127" t="str">
        <f t="shared" si="370"/>
        <v/>
      </c>
      <c r="BW34" s="127" t="str">
        <f t="shared" si="370"/>
        <v/>
      </c>
      <c r="BX34" s="127" t="str">
        <f t="shared" si="370"/>
        <v/>
      </c>
      <c r="BY34" s="127" t="str">
        <f t="shared" si="370"/>
        <v/>
      </c>
      <c r="BZ34" s="127" t="str">
        <f t="shared" si="370"/>
        <v/>
      </c>
      <c r="CA34" s="127" t="str">
        <f t="shared" si="370"/>
        <v/>
      </c>
      <c r="CB34" s="127" t="str">
        <f t="shared" si="370"/>
        <v/>
      </c>
      <c r="CC34" s="130" t="str">
        <f t="shared" si="370"/>
        <v/>
      </c>
      <c r="CD34" s="27">
        <f t="shared" si="225"/>
        <v>0</v>
      </c>
      <c r="CE34" s="126" t="str">
        <f t="shared" ref="CE34:CP34" si="371">IF(E34="B",E40,"")</f>
        <v/>
      </c>
      <c r="CF34" s="127">
        <f t="shared" si="371"/>
        <v>2</v>
      </c>
      <c r="CG34" s="127" t="str">
        <f t="shared" si="371"/>
        <v/>
      </c>
      <c r="CH34" s="127">
        <f t="shared" si="371"/>
        <v>8</v>
      </c>
      <c r="CI34" s="127" t="str">
        <f t="shared" si="371"/>
        <v/>
      </c>
      <c r="CJ34" s="127">
        <f t="shared" si="371"/>
        <v>0</v>
      </c>
      <c r="CK34" s="127" t="str">
        <f t="shared" si="371"/>
        <v/>
      </c>
      <c r="CL34" s="127">
        <f t="shared" si="371"/>
        <v>0</v>
      </c>
      <c r="CM34" s="127" t="str">
        <f t="shared" si="371"/>
        <v/>
      </c>
      <c r="CN34" s="127">
        <f t="shared" si="371"/>
        <v>0</v>
      </c>
      <c r="CO34" s="127" t="str">
        <f t="shared" si="371"/>
        <v/>
      </c>
      <c r="CP34" s="128" t="str">
        <f t="shared" si="371"/>
        <v/>
      </c>
      <c r="CQ34" s="128" t="str">
        <f t="shared" ref="CQ34:DB34" si="372">IF(Q34="B",Q40,"")</f>
        <v/>
      </c>
      <c r="CR34" s="128" t="str">
        <f t="shared" si="372"/>
        <v/>
      </c>
      <c r="CS34" s="128">
        <f t="shared" si="372"/>
        <v>3</v>
      </c>
      <c r="CT34" s="128" t="str">
        <f t="shared" si="372"/>
        <v/>
      </c>
      <c r="CU34" s="128" t="str">
        <f t="shared" si="372"/>
        <v/>
      </c>
      <c r="CV34" s="128" t="str">
        <f t="shared" si="372"/>
        <v/>
      </c>
      <c r="CW34" s="128">
        <f t="shared" si="372"/>
        <v>5</v>
      </c>
      <c r="CX34" s="128" t="str">
        <f t="shared" si="372"/>
        <v/>
      </c>
      <c r="CY34" s="128" t="str">
        <f t="shared" si="372"/>
        <v/>
      </c>
      <c r="CZ34" s="128" t="str">
        <f t="shared" si="372"/>
        <v/>
      </c>
      <c r="DA34" s="128" t="str">
        <f t="shared" si="372"/>
        <v/>
      </c>
      <c r="DB34" s="128" t="str">
        <f t="shared" si="372"/>
        <v/>
      </c>
      <c r="DC34" s="129" t="str">
        <f>IF(AC34="B",AC40,"")</f>
        <v/>
      </c>
      <c r="DD34" s="27">
        <f t="shared" si="228"/>
        <v>18</v>
      </c>
      <c r="DE34" s="126" t="str">
        <f t="shared" ref="DE34:DO34" si="373">IF(E34="P",E40,"")</f>
        <v/>
      </c>
      <c r="DF34" s="127" t="str">
        <f t="shared" si="373"/>
        <v/>
      </c>
      <c r="DG34" s="127" t="str">
        <f t="shared" si="373"/>
        <v/>
      </c>
      <c r="DH34" s="127" t="str">
        <f t="shared" si="373"/>
        <v/>
      </c>
      <c r="DI34" s="127" t="str">
        <f t="shared" si="373"/>
        <v/>
      </c>
      <c r="DJ34" s="127" t="str">
        <f t="shared" si="373"/>
        <v/>
      </c>
      <c r="DK34" s="127" t="str">
        <f t="shared" si="373"/>
        <v/>
      </c>
      <c r="DL34" s="127" t="str">
        <f t="shared" si="373"/>
        <v/>
      </c>
      <c r="DM34" s="127" t="str">
        <f t="shared" si="373"/>
        <v/>
      </c>
      <c r="DN34" s="127" t="str">
        <f t="shared" si="373"/>
        <v/>
      </c>
      <c r="DO34" s="127" t="str">
        <f t="shared" si="373"/>
        <v/>
      </c>
      <c r="DP34" s="127" t="str">
        <f t="shared" ref="DP34:EB34" si="374">IF(P34="P",P40,"")</f>
        <v/>
      </c>
      <c r="DQ34" s="127" t="str">
        <f t="shared" si="374"/>
        <v/>
      </c>
      <c r="DR34" s="127" t="str">
        <f t="shared" si="374"/>
        <v/>
      </c>
      <c r="DS34" s="127" t="str">
        <f t="shared" si="374"/>
        <v/>
      </c>
      <c r="DT34" s="127" t="str">
        <f t="shared" si="374"/>
        <v/>
      </c>
      <c r="DU34" s="127" t="str">
        <f t="shared" si="374"/>
        <v/>
      </c>
      <c r="DV34" s="127" t="str">
        <f t="shared" si="374"/>
        <v/>
      </c>
      <c r="DW34" s="127" t="str">
        <f t="shared" si="374"/>
        <v/>
      </c>
      <c r="DX34" s="127" t="str">
        <f t="shared" si="374"/>
        <v/>
      </c>
      <c r="DY34" s="127" t="str">
        <f t="shared" si="374"/>
        <v/>
      </c>
      <c r="DZ34" s="127" t="str">
        <f t="shared" si="374"/>
        <v/>
      </c>
      <c r="EA34" s="127" t="str">
        <f t="shared" si="374"/>
        <v/>
      </c>
      <c r="EB34" s="127" t="str">
        <f t="shared" si="374"/>
        <v/>
      </c>
      <c r="EC34" s="129" t="str">
        <f>IF(AC34="P",AC40,"")</f>
        <v/>
      </c>
      <c r="ED34" s="27">
        <f t="shared" si="231"/>
        <v>0</v>
      </c>
      <c r="EF34" s="144">
        <f t="shared" si="232"/>
        <v>0</v>
      </c>
      <c r="EG34" s="151">
        <f t="shared" si="346"/>
        <v>0</v>
      </c>
      <c r="EH34" s="151">
        <f t="shared" si="234"/>
        <v>7</v>
      </c>
      <c r="EI34" s="152">
        <f t="shared" si="235"/>
        <v>7</v>
      </c>
      <c r="EJ34" s="153">
        <f>(SUM(EF34:EH34)/COUNT(E39:AC39))</f>
        <v>0.28000000000000003</v>
      </c>
      <c r="EK34" s="144">
        <f t="shared" si="236"/>
        <v>0</v>
      </c>
      <c r="EL34" s="154" t="e">
        <f t="shared" si="261"/>
        <v>#DIV/0!</v>
      </c>
      <c r="EM34" s="156">
        <f t="shared" si="237"/>
        <v>0</v>
      </c>
      <c r="EN34" s="155" t="e">
        <f t="shared" si="238"/>
        <v>#DIV/0!</v>
      </c>
      <c r="EO34" s="27">
        <f t="shared" si="239"/>
        <v>0</v>
      </c>
      <c r="EP34" s="27">
        <f t="shared" si="240"/>
        <v>18</v>
      </c>
      <c r="EQ34" s="27">
        <f t="shared" si="241"/>
        <v>2</v>
      </c>
      <c r="ER34" s="27">
        <f>SUM((EP34/EI34)-(D22))</f>
        <v>-1.0952380952380949</v>
      </c>
      <c r="ES34" s="27">
        <f>SUM((EQ34/EI34)-(D2))</f>
        <v>-0.2857142857142857</v>
      </c>
      <c r="ET34" s="150">
        <f t="shared" si="242"/>
        <v>-0.8095238095238092</v>
      </c>
      <c r="EV34" s="126" t="str">
        <f t="shared" ref="EV34:FT34" si="375">IF(E34="J",SUM((E40)-(E20)),"")</f>
        <v/>
      </c>
      <c r="EW34" s="127" t="str">
        <f t="shared" si="375"/>
        <v/>
      </c>
      <c r="EX34" s="127" t="str">
        <f t="shared" si="375"/>
        <v/>
      </c>
      <c r="EY34" s="127" t="str">
        <f t="shared" si="375"/>
        <v/>
      </c>
      <c r="EZ34" s="127" t="str">
        <f t="shared" si="375"/>
        <v/>
      </c>
      <c r="FA34" s="127" t="str">
        <f t="shared" si="375"/>
        <v/>
      </c>
      <c r="FB34" s="127" t="str">
        <f t="shared" si="375"/>
        <v/>
      </c>
      <c r="FC34" s="127" t="str">
        <f t="shared" si="375"/>
        <v/>
      </c>
      <c r="FD34" s="127" t="str">
        <f t="shared" si="375"/>
        <v/>
      </c>
      <c r="FE34" s="127" t="str">
        <f t="shared" si="375"/>
        <v/>
      </c>
      <c r="FF34" s="127" t="str">
        <f t="shared" si="375"/>
        <v/>
      </c>
      <c r="FG34" s="127" t="str">
        <f t="shared" si="375"/>
        <v/>
      </c>
      <c r="FH34" s="127" t="str">
        <f t="shared" si="375"/>
        <v/>
      </c>
      <c r="FI34" s="127" t="str">
        <f t="shared" si="375"/>
        <v/>
      </c>
      <c r="FJ34" s="127" t="str">
        <f t="shared" si="375"/>
        <v/>
      </c>
      <c r="FK34" s="127" t="str">
        <f t="shared" si="375"/>
        <v/>
      </c>
      <c r="FL34" s="127" t="str">
        <f t="shared" si="375"/>
        <v/>
      </c>
      <c r="FM34" s="127" t="str">
        <f t="shared" si="375"/>
        <v/>
      </c>
      <c r="FN34" s="127" t="str">
        <f t="shared" si="375"/>
        <v/>
      </c>
      <c r="FO34" s="127" t="str">
        <f t="shared" si="375"/>
        <v/>
      </c>
      <c r="FP34" s="127" t="str">
        <f t="shared" si="375"/>
        <v/>
      </c>
      <c r="FQ34" s="127" t="str">
        <f t="shared" si="375"/>
        <v/>
      </c>
      <c r="FR34" s="127" t="str">
        <f t="shared" si="375"/>
        <v/>
      </c>
      <c r="FS34" s="127" t="str">
        <f t="shared" si="375"/>
        <v/>
      </c>
      <c r="FT34" s="130" t="str">
        <f t="shared" si="375"/>
        <v/>
      </c>
      <c r="FU34" s="27">
        <f>SUM(EV34:FT34)</f>
        <v>0</v>
      </c>
      <c r="FV34" s="126" t="str">
        <f t="shared" ref="FV34:GT34" si="376">IF(E34="LJ",SUM((E40)-(E20)),"")</f>
        <v/>
      </c>
      <c r="FW34" s="127" t="str">
        <f t="shared" si="376"/>
        <v/>
      </c>
      <c r="FX34" s="127" t="str">
        <f t="shared" si="376"/>
        <v/>
      </c>
      <c r="FY34" s="127" t="str">
        <f t="shared" si="376"/>
        <v/>
      </c>
      <c r="FZ34" s="127" t="str">
        <f t="shared" si="376"/>
        <v/>
      </c>
      <c r="GA34" s="127" t="str">
        <f t="shared" si="376"/>
        <v/>
      </c>
      <c r="GB34" s="127" t="str">
        <f t="shared" si="376"/>
        <v/>
      </c>
      <c r="GC34" s="127" t="str">
        <f t="shared" si="376"/>
        <v/>
      </c>
      <c r="GD34" s="127" t="str">
        <f t="shared" si="376"/>
        <v/>
      </c>
      <c r="GE34" s="127" t="str">
        <f t="shared" si="376"/>
        <v/>
      </c>
      <c r="GF34" s="127" t="str">
        <f t="shared" si="376"/>
        <v/>
      </c>
      <c r="GG34" s="127" t="str">
        <f t="shared" si="376"/>
        <v/>
      </c>
      <c r="GH34" s="127" t="str">
        <f t="shared" si="376"/>
        <v/>
      </c>
      <c r="GI34" s="127" t="str">
        <f t="shared" si="376"/>
        <v/>
      </c>
      <c r="GJ34" s="127" t="str">
        <f t="shared" si="376"/>
        <v/>
      </c>
      <c r="GK34" s="127" t="str">
        <f t="shared" si="376"/>
        <v/>
      </c>
      <c r="GL34" s="127" t="str">
        <f t="shared" si="376"/>
        <v/>
      </c>
      <c r="GM34" s="127" t="str">
        <f t="shared" si="376"/>
        <v/>
      </c>
      <c r="GN34" s="127" t="str">
        <f t="shared" si="376"/>
        <v/>
      </c>
      <c r="GO34" s="127" t="str">
        <f t="shared" si="376"/>
        <v/>
      </c>
      <c r="GP34" s="127" t="str">
        <f t="shared" si="376"/>
        <v/>
      </c>
      <c r="GQ34" s="127" t="str">
        <f t="shared" si="376"/>
        <v/>
      </c>
      <c r="GR34" s="127" t="str">
        <f t="shared" si="376"/>
        <v/>
      </c>
      <c r="GS34" s="127" t="str">
        <f t="shared" si="376"/>
        <v/>
      </c>
      <c r="GT34" s="130" t="str">
        <f t="shared" si="376"/>
        <v/>
      </c>
      <c r="GU34" s="27">
        <f t="shared" si="246"/>
        <v>0</v>
      </c>
      <c r="GV34" s="126" t="str">
        <f t="shared" ref="GV34:HG34" si="377">IF(E34="B",E20,"")</f>
        <v/>
      </c>
      <c r="GW34" s="127">
        <f t="shared" si="377"/>
        <v>0</v>
      </c>
      <c r="GX34" s="127" t="str">
        <f t="shared" si="377"/>
        <v/>
      </c>
      <c r="GY34" s="127">
        <f t="shared" si="377"/>
        <v>0</v>
      </c>
      <c r="GZ34" s="127" t="str">
        <f t="shared" si="377"/>
        <v/>
      </c>
      <c r="HA34" s="127">
        <f t="shared" si="377"/>
        <v>2</v>
      </c>
      <c r="HB34" s="127" t="str">
        <f t="shared" si="377"/>
        <v/>
      </c>
      <c r="HC34" s="127">
        <f t="shared" si="377"/>
        <v>0</v>
      </c>
      <c r="HD34" s="127" t="str">
        <f t="shared" si="377"/>
        <v/>
      </c>
      <c r="HE34" s="127">
        <f t="shared" si="377"/>
        <v>0</v>
      </c>
      <c r="HF34" s="127" t="str">
        <f t="shared" si="377"/>
        <v/>
      </c>
      <c r="HG34" s="128" t="str">
        <f t="shared" si="377"/>
        <v/>
      </c>
      <c r="HH34" s="128" t="str">
        <f t="shared" ref="HH34:HT34" si="378">IF(Q34="B",Q20,"")</f>
        <v/>
      </c>
      <c r="HI34" s="128" t="str">
        <f t="shared" si="378"/>
        <v/>
      </c>
      <c r="HJ34" s="128">
        <f t="shared" si="378"/>
        <v>0</v>
      </c>
      <c r="HK34" s="128" t="str">
        <f t="shared" si="378"/>
        <v/>
      </c>
      <c r="HL34" s="128" t="str">
        <f t="shared" si="378"/>
        <v/>
      </c>
      <c r="HM34" s="128" t="str">
        <f t="shared" si="378"/>
        <v/>
      </c>
      <c r="HN34" s="128">
        <f t="shared" si="378"/>
        <v>0</v>
      </c>
      <c r="HO34" s="128" t="str">
        <f t="shared" si="378"/>
        <v/>
      </c>
      <c r="HP34" s="128" t="str">
        <f t="shared" si="378"/>
        <v/>
      </c>
      <c r="HQ34" s="128" t="str">
        <f t="shared" si="378"/>
        <v/>
      </c>
      <c r="HR34" s="128" t="str">
        <f t="shared" si="378"/>
        <v/>
      </c>
      <c r="HS34" s="128" t="str">
        <f t="shared" si="378"/>
        <v/>
      </c>
      <c r="HT34" s="129" t="str">
        <f t="shared" si="378"/>
        <v/>
      </c>
      <c r="HU34" s="27">
        <f t="shared" si="249"/>
        <v>2</v>
      </c>
      <c r="HV34" s="126" t="str">
        <f t="shared" ref="HV34:IG34" si="379">IF(E34="P",E20,"")</f>
        <v/>
      </c>
      <c r="HW34" s="127" t="str">
        <f t="shared" si="379"/>
        <v/>
      </c>
      <c r="HX34" s="127" t="str">
        <f t="shared" si="379"/>
        <v/>
      </c>
      <c r="HY34" s="127" t="str">
        <f t="shared" si="379"/>
        <v/>
      </c>
      <c r="HZ34" s="127" t="str">
        <f t="shared" si="379"/>
        <v/>
      </c>
      <c r="IA34" s="127" t="str">
        <f t="shared" si="379"/>
        <v/>
      </c>
      <c r="IB34" s="127" t="str">
        <f t="shared" si="379"/>
        <v/>
      </c>
      <c r="IC34" s="127" t="str">
        <f t="shared" si="379"/>
        <v/>
      </c>
      <c r="ID34" s="127" t="str">
        <f t="shared" si="379"/>
        <v/>
      </c>
      <c r="IE34" s="127" t="str">
        <f t="shared" si="379"/>
        <v/>
      </c>
      <c r="IF34" s="127" t="str">
        <f t="shared" si="379"/>
        <v/>
      </c>
      <c r="IG34" s="128" t="str">
        <f t="shared" si="379"/>
        <v/>
      </c>
      <c r="IH34" s="128" t="str">
        <f t="shared" ref="IH34:IT34" si="380">IF(Q34="P",Q20,"")</f>
        <v/>
      </c>
      <c r="II34" s="128" t="str">
        <f t="shared" si="380"/>
        <v/>
      </c>
      <c r="IJ34" s="128" t="str">
        <f t="shared" si="380"/>
        <v/>
      </c>
      <c r="IK34" s="128" t="str">
        <f t="shared" si="380"/>
        <v/>
      </c>
      <c r="IL34" s="128" t="str">
        <f t="shared" si="380"/>
        <v/>
      </c>
      <c r="IM34" s="128" t="str">
        <f t="shared" si="380"/>
        <v/>
      </c>
      <c r="IN34" s="128" t="str">
        <f t="shared" si="380"/>
        <v/>
      </c>
      <c r="IO34" s="128" t="str">
        <f t="shared" si="380"/>
        <v/>
      </c>
      <c r="IP34" s="128" t="str">
        <f t="shared" si="380"/>
        <v/>
      </c>
      <c r="IQ34" s="128" t="str">
        <f t="shared" si="380"/>
        <v/>
      </c>
      <c r="IR34" s="128" t="str">
        <f t="shared" si="380"/>
        <v/>
      </c>
      <c r="IS34" s="128" t="str">
        <f t="shared" si="380"/>
        <v/>
      </c>
      <c r="IT34" s="129" t="str">
        <f t="shared" si="380"/>
        <v/>
      </c>
      <c r="IU34" s="27">
        <f t="shared" si="252"/>
        <v>0</v>
      </c>
    </row>
    <row r="35" spans="1:255" s="125" customFormat="1" ht="20" customHeight="1">
      <c r="A35" s="273">
        <f ca="1">('Game Summary'!B35)</f>
        <v>1</v>
      </c>
      <c r="B35" s="663" t="str">
        <f ca="1">('Game Summary'!C35)</f>
        <v>Polly Fester</v>
      </c>
      <c r="C35" s="664"/>
      <c r="D35" s="665"/>
      <c r="E35" s="199"/>
      <c r="F35" s="190" t="s">
        <v>41</v>
      </c>
      <c r="G35" s="190"/>
      <c r="H35" s="190"/>
      <c r="I35" s="190"/>
      <c r="J35" s="190" t="s">
        <v>41</v>
      </c>
      <c r="K35" s="190"/>
      <c r="L35" s="190" t="s">
        <v>41</v>
      </c>
      <c r="M35" s="190"/>
      <c r="N35" s="190"/>
      <c r="O35" s="190"/>
      <c r="P35" s="190"/>
      <c r="Q35" s="190" t="s">
        <v>41</v>
      </c>
      <c r="R35" s="190"/>
      <c r="S35" s="190" t="s">
        <v>41</v>
      </c>
      <c r="T35" s="190" t="s">
        <v>41</v>
      </c>
      <c r="U35" s="190" t="s">
        <v>41</v>
      </c>
      <c r="V35" s="190"/>
      <c r="W35" s="190" t="s">
        <v>41</v>
      </c>
      <c r="X35" s="190"/>
      <c r="Y35" s="190" t="s">
        <v>41</v>
      </c>
      <c r="Z35" s="190"/>
      <c r="AA35" s="190"/>
      <c r="AB35" s="190"/>
      <c r="AC35" s="192"/>
      <c r="AE35" s="126" t="str">
        <f t="shared" ref="AE35:AP35" si="381">IF(E35="J",E40,"")</f>
        <v/>
      </c>
      <c r="AF35" s="127" t="str">
        <f t="shared" si="381"/>
        <v/>
      </c>
      <c r="AG35" s="127" t="str">
        <f t="shared" si="381"/>
        <v/>
      </c>
      <c r="AH35" s="127" t="str">
        <f t="shared" si="381"/>
        <v/>
      </c>
      <c r="AI35" s="127" t="str">
        <f t="shared" si="381"/>
        <v/>
      </c>
      <c r="AJ35" s="127" t="str">
        <f t="shared" si="381"/>
        <v/>
      </c>
      <c r="AK35" s="127" t="str">
        <f t="shared" si="381"/>
        <v/>
      </c>
      <c r="AL35" s="127" t="str">
        <f t="shared" si="381"/>
        <v/>
      </c>
      <c r="AM35" s="127" t="str">
        <f t="shared" si="381"/>
        <v/>
      </c>
      <c r="AN35" s="127" t="str">
        <f t="shared" si="381"/>
        <v/>
      </c>
      <c r="AO35" s="127" t="str">
        <f t="shared" si="381"/>
        <v/>
      </c>
      <c r="AP35" s="128" t="str">
        <f t="shared" si="381"/>
        <v/>
      </c>
      <c r="AQ35" s="128" t="str">
        <f t="shared" ref="AQ35:BC35" si="382">IF(Q35="J",Q40,"")</f>
        <v/>
      </c>
      <c r="AR35" s="128" t="str">
        <f t="shared" si="382"/>
        <v/>
      </c>
      <c r="AS35" s="128" t="str">
        <f t="shared" si="382"/>
        <v/>
      </c>
      <c r="AT35" s="128" t="str">
        <f t="shared" si="382"/>
        <v/>
      </c>
      <c r="AU35" s="128" t="str">
        <f t="shared" si="382"/>
        <v/>
      </c>
      <c r="AV35" s="128" t="str">
        <f t="shared" si="382"/>
        <v/>
      </c>
      <c r="AW35" s="128" t="str">
        <f t="shared" si="382"/>
        <v/>
      </c>
      <c r="AX35" s="128" t="str">
        <f t="shared" si="382"/>
        <v/>
      </c>
      <c r="AY35" s="128" t="str">
        <f t="shared" si="382"/>
        <v/>
      </c>
      <c r="AZ35" s="128" t="str">
        <f t="shared" si="382"/>
        <v/>
      </c>
      <c r="BA35" s="128" t="str">
        <f t="shared" si="382"/>
        <v/>
      </c>
      <c r="BB35" s="128" t="str">
        <f t="shared" si="382"/>
        <v/>
      </c>
      <c r="BC35" s="129" t="str">
        <f t="shared" si="382"/>
        <v/>
      </c>
      <c r="BD35" s="27">
        <f t="shared" si="222"/>
        <v>0</v>
      </c>
      <c r="BE35" s="126" t="str">
        <f t="shared" ref="BE35:BO35" si="383">IF(E35="LJ",E40,"")</f>
        <v/>
      </c>
      <c r="BF35" s="127" t="str">
        <f t="shared" si="383"/>
        <v/>
      </c>
      <c r="BG35" s="127" t="str">
        <f t="shared" si="383"/>
        <v/>
      </c>
      <c r="BH35" s="127" t="str">
        <f t="shared" si="383"/>
        <v/>
      </c>
      <c r="BI35" s="127" t="str">
        <f t="shared" si="383"/>
        <v/>
      </c>
      <c r="BJ35" s="127" t="str">
        <f t="shared" si="383"/>
        <v/>
      </c>
      <c r="BK35" s="127" t="str">
        <f t="shared" si="383"/>
        <v/>
      </c>
      <c r="BL35" s="127" t="str">
        <f t="shared" si="383"/>
        <v/>
      </c>
      <c r="BM35" s="127" t="str">
        <f t="shared" si="383"/>
        <v/>
      </c>
      <c r="BN35" s="127" t="str">
        <f t="shared" si="383"/>
        <v/>
      </c>
      <c r="BO35" s="127" t="str">
        <f t="shared" si="383"/>
        <v/>
      </c>
      <c r="BP35" s="127" t="str">
        <f t="shared" ref="BP35:CC35" si="384">IF(P35="LJ",P40,"")</f>
        <v/>
      </c>
      <c r="BQ35" s="127" t="str">
        <f t="shared" si="384"/>
        <v/>
      </c>
      <c r="BR35" s="127" t="str">
        <f t="shared" si="384"/>
        <v/>
      </c>
      <c r="BS35" s="127" t="str">
        <f t="shared" si="384"/>
        <v/>
      </c>
      <c r="BT35" s="127" t="str">
        <f t="shared" si="384"/>
        <v/>
      </c>
      <c r="BU35" s="127" t="str">
        <f t="shared" si="384"/>
        <v/>
      </c>
      <c r="BV35" s="127" t="str">
        <f t="shared" si="384"/>
        <v/>
      </c>
      <c r="BW35" s="127" t="str">
        <f t="shared" si="384"/>
        <v/>
      </c>
      <c r="BX35" s="127" t="str">
        <f t="shared" si="384"/>
        <v/>
      </c>
      <c r="BY35" s="127" t="str">
        <f t="shared" si="384"/>
        <v/>
      </c>
      <c r="BZ35" s="127" t="str">
        <f t="shared" si="384"/>
        <v/>
      </c>
      <c r="CA35" s="127" t="str">
        <f t="shared" si="384"/>
        <v/>
      </c>
      <c r="CB35" s="127" t="str">
        <f t="shared" si="384"/>
        <v/>
      </c>
      <c r="CC35" s="130" t="str">
        <f t="shared" si="384"/>
        <v/>
      </c>
      <c r="CD35" s="27">
        <f t="shared" si="225"/>
        <v>0</v>
      </c>
      <c r="CE35" s="126" t="str">
        <f t="shared" ref="CE35:CP35" si="385">IF(E35="B",E40,"")</f>
        <v/>
      </c>
      <c r="CF35" s="127">
        <f t="shared" si="385"/>
        <v>2</v>
      </c>
      <c r="CG35" s="127" t="str">
        <f t="shared" si="385"/>
        <v/>
      </c>
      <c r="CH35" s="127" t="str">
        <f t="shared" si="385"/>
        <v/>
      </c>
      <c r="CI35" s="127" t="str">
        <f t="shared" si="385"/>
        <v/>
      </c>
      <c r="CJ35" s="127">
        <f t="shared" si="385"/>
        <v>0</v>
      </c>
      <c r="CK35" s="127" t="str">
        <f t="shared" si="385"/>
        <v/>
      </c>
      <c r="CL35" s="127">
        <f t="shared" si="385"/>
        <v>0</v>
      </c>
      <c r="CM35" s="127" t="str">
        <f t="shared" si="385"/>
        <v/>
      </c>
      <c r="CN35" s="127" t="str">
        <f t="shared" si="385"/>
        <v/>
      </c>
      <c r="CO35" s="127" t="str">
        <f t="shared" si="385"/>
        <v/>
      </c>
      <c r="CP35" s="128" t="str">
        <f t="shared" si="385"/>
        <v/>
      </c>
      <c r="CQ35" s="128">
        <f t="shared" ref="CQ35:DB35" si="386">IF(Q35="B",Q40,"")</f>
        <v>2</v>
      </c>
      <c r="CR35" s="128" t="str">
        <f t="shared" si="386"/>
        <v/>
      </c>
      <c r="CS35" s="128">
        <f t="shared" si="386"/>
        <v>3</v>
      </c>
      <c r="CT35" s="128">
        <f t="shared" si="386"/>
        <v>2</v>
      </c>
      <c r="CU35" s="128">
        <f t="shared" si="386"/>
        <v>0</v>
      </c>
      <c r="CV35" s="128" t="str">
        <f t="shared" si="386"/>
        <v/>
      </c>
      <c r="CW35" s="128">
        <f t="shared" si="386"/>
        <v>5</v>
      </c>
      <c r="CX35" s="128" t="str">
        <f t="shared" si="386"/>
        <v/>
      </c>
      <c r="CY35" s="128">
        <f t="shared" si="386"/>
        <v>3</v>
      </c>
      <c r="CZ35" s="128" t="str">
        <f t="shared" si="386"/>
        <v/>
      </c>
      <c r="DA35" s="128" t="str">
        <f t="shared" si="386"/>
        <v/>
      </c>
      <c r="DB35" s="128" t="str">
        <f t="shared" si="386"/>
        <v/>
      </c>
      <c r="DC35" s="129" t="str">
        <f>IF(AC35="B",AC40,"")</f>
        <v/>
      </c>
      <c r="DD35" s="27">
        <f t="shared" si="228"/>
        <v>17</v>
      </c>
      <c r="DE35" s="126" t="str">
        <f t="shared" ref="DE35:DO35" si="387">IF(E35="P",E40,"")</f>
        <v/>
      </c>
      <c r="DF35" s="127" t="str">
        <f t="shared" si="387"/>
        <v/>
      </c>
      <c r="DG35" s="127" t="str">
        <f t="shared" si="387"/>
        <v/>
      </c>
      <c r="DH35" s="127" t="str">
        <f t="shared" si="387"/>
        <v/>
      </c>
      <c r="DI35" s="127" t="str">
        <f t="shared" si="387"/>
        <v/>
      </c>
      <c r="DJ35" s="127" t="str">
        <f t="shared" si="387"/>
        <v/>
      </c>
      <c r="DK35" s="127" t="str">
        <f t="shared" si="387"/>
        <v/>
      </c>
      <c r="DL35" s="127" t="str">
        <f t="shared" si="387"/>
        <v/>
      </c>
      <c r="DM35" s="127" t="str">
        <f t="shared" si="387"/>
        <v/>
      </c>
      <c r="DN35" s="127" t="str">
        <f t="shared" si="387"/>
        <v/>
      </c>
      <c r="DO35" s="127" t="str">
        <f t="shared" si="387"/>
        <v/>
      </c>
      <c r="DP35" s="127" t="str">
        <f t="shared" ref="DP35:EB35" si="388">IF(P35="P",P40,"")</f>
        <v/>
      </c>
      <c r="DQ35" s="127" t="str">
        <f t="shared" si="388"/>
        <v/>
      </c>
      <c r="DR35" s="127" t="str">
        <f t="shared" si="388"/>
        <v/>
      </c>
      <c r="DS35" s="127" t="str">
        <f t="shared" si="388"/>
        <v/>
      </c>
      <c r="DT35" s="127" t="str">
        <f t="shared" si="388"/>
        <v/>
      </c>
      <c r="DU35" s="127" t="str">
        <f t="shared" si="388"/>
        <v/>
      </c>
      <c r="DV35" s="127" t="str">
        <f t="shared" si="388"/>
        <v/>
      </c>
      <c r="DW35" s="127" t="str">
        <f t="shared" si="388"/>
        <v/>
      </c>
      <c r="DX35" s="127" t="str">
        <f t="shared" si="388"/>
        <v/>
      </c>
      <c r="DY35" s="127" t="str">
        <f t="shared" si="388"/>
        <v/>
      </c>
      <c r="DZ35" s="127" t="str">
        <f t="shared" si="388"/>
        <v/>
      </c>
      <c r="EA35" s="127" t="str">
        <f t="shared" si="388"/>
        <v/>
      </c>
      <c r="EB35" s="127" t="str">
        <f t="shared" si="388"/>
        <v/>
      </c>
      <c r="EC35" s="129" t="str">
        <f>IF(AC35="P",AC40,"")</f>
        <v/>
      </c>
      <c r="ED35" s="27">
        <f t="shared" si="231"/>
        <v>0</v>
      </c>
      <c r="EF35" s="144">
        <f t="shared" si="232"/>
        <v>0</v>
      </c>
      <c r="EG35" s="128">
        <f t="shared" si="346"/>
        <v>0</v>
      </c>
      <c r="EH35" s="128">
        <f t="shared" si="234"/>
        <v>9</v>
      </c>
      <c r="EI35" s="145">
        <f t="shared" si="235"/>
        <v>9</v>
      </c>
      <c r="EJ35" s="146">
        <f>(SUM(EF35:EH35)/COUNT(E39:AC39))</f>
        <v>0.36</v>
      </c>
      <c r="EK35" s="144">
        <f t="shared" si="236"/>
        <v>0</v>
      </c>
      <c r="EL35" s="147" t="e">
        <f t="shared" si="261"/>
        <v>#DIV/0!</v>
      </c>
      <c r="EM35" s="148">
        <f t="shared" si="237"/>
        <v>0</v>
      </c>
      <c r="EN35" s="149" t="e">
        <f t="shared" si="238"/>
        <v>#DIV/0!</v>
      </c>
      <c r="EO35" s="27">
        <f t="shared" si="239"/>
        <v>0</v>
      </c>
      <c r="EP35" s="27">
        <f t="shared" si="240"/>
        <v>17</v>
      </c>
      <c r="EQ35" s="27">
        <f t="shared" si="241"/>
        <v>5</v>
      </c>
      <c r="ER35" s="27">
        <f>SUM((EP35/EI35)-(D22))</f>
        <v>-1.7777777777777777</v>
      </c>
      <c r="ES35" s="27">
        <f>SUM((EQ35/EI35)-(D2))</f>
        <v>-1.5873015873015817E-2</v>
      </c>
      <c r="ET35" s="150">
        <f t="shared" si="242"/>
        <v>-1.7619047619047619</v>
      </c>
      <c r="EV35" s="126" t="str">
        <f t="shared" ref="EV35:FT35" si="389">IF(E35="J",SUM((E40)-(E20)),"")</f>
        <v/>
      </c>
      <c r="EW35" s="127" t="str">
        <f t="shared" si="389"/>
        <v/>
      </c>
      <c r="EX35" s="127" t="str">
        <f t="shared" si="389"/>
        <v/>
      </c>
      <c r="EY35" s="127" t="str">
        <f t="shared" si="389"/>
        <v/>
      </c>
      <c r="EZ35" s="127" t="str">
        <f t="shared" si="389"/>
        <v/>
      </c>
      <c r="FA35" s="127" t="str">
        <f t="shared" si="389"/>
        <v/>
      </c>
      <c r="FB35" s="127" t="str">
        <f t="shared" si="389"/>
        <v/>
      </c>
      <c r="FC35" s="127" t="str">
        <f t="shared" si="389"/>
        <v/>
      </c>
      <c r="FD35" s="127" t="str">
        <f t="shared" si="389"/>
        <v/>
      </c>
      <c r="FE35" s="127" t="str">
        <f t="shared" si="389"/>
        <v/>
      </c>
      <c r="FF35" s="127" t="str">
        <f t="shared" si="389"/>
        <v/>
      </c>
      <c r="FG35" s="127" t="str">
        <f t="shared" si="389"/>
        <v/>
      </c>
      <c r="FH35" s="127" t="str">
        <f t="shared" si="389"/>
        <v/>
      </c>
      <c r="FI35" s="127" t="str">
        <f t="shared" si="389"/>
        <v/>
      </c>
      <c r="FJ35" s="127" t="str">
        <f t="shared" si="389"/>
        <v/>
      </c>
      <c r="FK35" s="127" t="str">
        <f t="shared" si="389"/>
        <v/>
      </c>
      <c r="FL35" s="127" t="str">
        <f t="shared" si="389"/>
        <v/>
      </c>
      <c r="FM35" s="127" t="str">
        <f t="shared" si="389"/>
        <v/>
      </c>
      <c r="FN35" s="127" t="str">
        <f t="shared" si="389"/>
        <v/>
      </c>
      <c r="FO35" s="127" t="str">
        <f t="shared" si="389"/>
        <v/>
      </c>
      <c r="FP35" s="127" t="str">
        <f t="shared" si="389"/>
        <v/>
      </c>
      <c r="FQ35" s="127" t="str">
        <f t="shared" si="389"/>
        <v/>
      </c>
      <c r="FR35" s="127" t="str">
        <f t="shared" si="389"/>
        <v/>
      </c>
      <c r="FS35" s="127" t="str">
        <f t="shared" si="389"/>
        <v/>
      </c>
      <c r="FT35" s="130" t="str">
        <f t="shared" si="389"/>
        <v/>
      </c>
      <c r="FU35" s="27">
        <f t="shared" si="244"/>
        <v>0</v>
      </c>
      <c r="FV35" s="126" t="str">
        <f t="shared" ref="FV35:GT35" si="390">IF(E35="LJ",SUM((E40)-(E20)),"")</f>
        <v/>
      </c>
      <c r="FW35" s="127" t="str">
        <f t="shared" si="390"/>
        <v/>
      </c>
      <c r="FX35" s="127" t="str">
        <f t="shared" si="390"/>
        <v/>
      </c>
      <c r="FY35" s="127" t="str">
        <f t="shared" si="390"/>
        <v/>
      </c>
      <c r="FZ35" s="127" t="str">
        <f t="shared" si="390"/>
        <v/>
      </c>
      <c r="GA35" s="127" t="str">
        <f t="shared" si="390"/>
        <v/>
      </c>
      <c r="GB35" s="127" t="str">
        <f t="shared" si="390"/>
        <v/>
      </c>
      <c r="GC35" s="127" t="str">
        <f t="shared" si="390"/>
        <v/>
      </c>
      <c r="GD35" s="127" t="str">
        <f t="shared" si="390"/>
        <v/>
      </c>
      <c r="GE35" s="127" t="str">
        <f t="shared" si="390"/>
        <v/>
      </c>
      <c r="GF35" s="127" t="str">
        <f t="shared" si="390"/>
        <v/>
      </c>
      <c r="GG35" s="127" t="str">
        <f t="shared" si="390"/>
        <v/>
      </c>
      <c r="GH35" s="127" t="str">
        <f t="shared" si="390"/>
        <v/>
      </c>
      <c r="GI35" s="127" t="str">
        <f t="shared" si="390"/>
        <v/>
      </c>
      <c r="GJ35" s="127" t="str">
        <f t="shared" si="390"/>
        <v/>
      </c>
      <c r="GK35" s="127" t="str">
        <f t="shared" si="390"/>
        <v/>
      </c>
      <c r="GL35" s="127" t="str">
        <f t="shared" si="390"/>
        <v/>
      </c>
      <c r="GM35" s="127" t="str">
        <f t="shared" si="390"/>
        <v/>
      </c>
      <c r="GN35" s="127" t="str">
        <f t="shared" si="390"/>
        <v/>
      </c>
      <c r="GO35" s="127" t="str">
        <f t="shared" si="390"/>
        <v/>
      </c>
      <c r="GP35" s="127" t="str">
        <f t="shared" si="390"/>
        <v/>
      </c>
      <c r="GQ35" s="127" t="str">
        <f t="shared" si="390"/>
        <v/>
      </c>
      <c r="GR35" s="127" t="str">
        <f t="shared" si="390"/>
        <v/>
      </c>
      <c r="GS35" s="127" t="str">
        <f t="shared" si="390"/>
        <v/>
      </c>
      <c r="GT35" s="130" t="str">
        <f t="shared" si="390"/>
        <v/>
      </c>
      <c r="GU35" s="27">
        <f t="shared" si="246"/>
        <v>0</v>
      </c>
      <c r="GV35" s="126" t="str">
        <f t="shared" ref="GV35:HG35" si="391">IF(E35="B",E20,"")</f>
        <v/>
      </c>
      <c r="GW35" s="127">
        <f t="shared" si="391"/>
        <v>0</v>
      </c>
      <c r="GX35" s="127" t="str">
        <f t="shared" si="391"/>
        <v/>
      </c>
      <c r="GY35" s="127" t="str">
        <f t="shared" si="391"/>
        <v/>
      </c>
      <c r="GZ35" s="127" t="str">
        <f t="shared" si="391"/>
        <v/>
      </c>
      <c r="HA35" s="127">
        <f t="shared" si="391"/>
        <v>2</v>
      </c>
      <c r="HB35" s="127" t="str">
        <f t="shared" si="391"/>
        <v/>
      </c>
      <c r="HC35" s="127">
        <f t="shared" si="391"/>
        <v>0</v>
      </c>
      <c r="HD35" s="127" t="str">
        <f t="shared" si="391"/>
        <v/>
      </c>
      <c r="HE35" s="127" t="str">
        <f t="shared" si="391"/>
        <v/>
      </c>
      <c r="HF35" s="127" t="str">
        <f t="shared" si="391"/>
        <v/>
      </c>
      <c r="HG35" s="128" t="str">
        <f t="shared" si="391"/>
        <v/>
      </c>
      <c r="HH35" s="128">
        <f t="shared" ref="HH35:HT35" si="392">IF(Q35="B",Q20,"")</f>
        <v>0</v>
      </c>
      <c r="HI35" s="128" t="str">
        <f t="shared" si="392"/>
        <v/>
      </c>
      <c r="HJ35" s="128">
        <f t="shared" si="392"/>
        <v>0</v>
      </c>
      <c r="HK35" s="128">
        <f t="shared" si="392"/>
        <v>3</v>
      </c>
      <c r="HL35" s="128">
        <f t="shared" si="392"/>
        <v>0</v>
      </c>
      <c r="HM35" s="128" t="str">
        <f t="shared" si="392"/>
        <v/>
      </c>
      <c r="HN35" s="128">
        <f t="shared" si="392"/>
        <v>0</v>
      </c>
      <c r="HO35" s="128" t="str">
        <f t="shared" si="392"/>
        <v/>
      </c>
      <c r="HP35" s="128">
        <f t="shared" si="392"/>
        <v>0</v>
      </c>
      <c r="HQ35" s="128" t="str">
        <f t="shared" si="392"/>
        <v/>
      </c>
      <c r="HR35" s="128" t="str">
        <f t="shared" si="392"/>
        <v/>
      </c>
      <c r="HS35" s="128" t="str">
        <f t="shared" si="392"/>
        <v/>
      </c>
      <c r="HT35" s="129" t="str">
        <f t="shared" si="392"/>
        <v/>
      </c>
      <c r="HU35" s="27">
        <f t="shared" si="249"/>
        <v>5</v>
      </c>
      <c r="HV35" s="126" t="str">
        <f t="shared" ref="HV35:IG35" si="393">IF(E35="P",E20,"")</f>
        <v/>
      </c>
      <c r="HW35" s="127" t="str">
        <f t="shared" si="393"/>
        <v/>
      </c>
      <c r="HX35" s="127" t="str">
        <f t="shared" si="393"/>
        <v/>
      </c>
      <c r="HY35" s="127" t="str">
        <f t="shared" si="393"/>
        <v/>
      </c>
      <c r="HZ35" s="127" t="str">
        <f t="shared" si="393"/>
        <v/>
      </c>
      <c r="IA35" s="127" t="str">
        <f t="shared" si="393"/>
        <v/>
      </c>
      <c r="IB35" s="127" t="str">
        <f t="shared" si="393"/>
        <v/>
      </c>
      <c r="IC35" s="127" t="str">
        <f t="shared" si="393"/>
        <v/>
      </c>
      <c r="ID35" s="127" t="str">
        <f t="shared" si="393"/>
        <v/>
      </c>
      <c r="IE35" s="127" t="str">
        <f t="shared" si="393"/>
        <v/>
      </c>
      <c r="IF35" s="127" t="str">
        <f t="shared" si="393"/>
        <v/>
      </c>
      <c r="IG35" s="128" t="str">
        <f t="shared" si="393"/>
        <v/>
      </c>
      <c r="IH35" s="128" t="str">
        <f t="shared" ref="IH35:IT35" si="394">IF(Q35="P",Q20,"")</f>
        <v/>
      </c>
      <c r="II35" s="128" t="str">
        <f t="shared" si="394"/>
        <v/>
      </c>
      <c r="IJ35" s="128" t="str">
        <f t="shared" si="394"/>
        <v/>
      </c>
      <c r="IK35" s="128" t="str">
        <f t="shared" si="394"/>
        <v/>
      </c>
      <c r="IL35" s="128" t="str">
        <f t="shared" si="394"/>
        <v/>
      </c>
      <c r="IM35" s="128" t="str">
        <f t="shared" si="394"/>
        <v/>
      </c>
      <c r="IN35" s="128" t="str">
        <f t="shared" si="394"/>
        <v/>
      </c>
      <c r="IO35" s="128" t="str">
        <f t="shared" si="394"/>
        <v/>
      </c>
      <c r="IP35" s="128" t="str">
        <f t="shared" si="394"/>
        <v/>
      </c>
      <c r="IQ35" s="128" t="str">
        <f t="shared" si="394"/>
        <v/>
      </c>
      <c r="IR35" s="128" t="str">
        <f t="shared" si="394"/>
        <v/>
      </c>
      <c r="IS35" s="128" t="str">
        <f t="shared" si="394"/>
        <v/>
      </c>
      <c r="IT35" s="129" t="str">
        <f t="shared" si="394"/>
        <v/>
      </c>
      <c r="IU35" s="27">
        <f t="shared" si="252"/>
        <v>0</v>
      </c>
    </row>
    <row r="36" spans="1:255" s="125" customFormat="1" ht="20" customHeight="1">
      <c r="A36" s="273">
        <f ca="1">('Game Summary'!B36)</f>
        <v>303</v>
      </c>
      <c r="B36" s="663" t="str">
        <f ca="1">('Game Summary'!C36)</f>
        <v>Bruisie Siouxxx</v>
      </c>
      <c r="C36" s="664"/>
      <c r="D36" s="665"/>
      <c r="E36" s="199" t="s">
        <v>41</v>
      </c>
      <c r="F36" s="190"/>
      <c r="G36" s="190"/>
      <c r="H36" s="190"/>
      <c r="I36" s="190" t="s">
        <v>41</v>
      </c>
      <c r="J36" s="190" t="s">
        <v>41</v>
      </c>
      <c r="K36" s="190"/>
      <c r="L36" s="190"/>
      <c r="M36" s="190" t="s">
        <v>41</v>
      </c>
      <c r="N36" s="190"/>
      <c r="O36" s="190"/>
      <c r="P36" s="190"/>
      <c r="Q36" s="190"/>
      <c r="R36" s="190" t="s">
        <v>41</v>
      </c>
      <c r="S36" s="190" t="s">
        <v>41</v>
      </c>
      <c r="T36" s="190"/>
      <c r="U36" s="190"/>
      <c r="V36" s="190" t="s">
        <v>41</v>
      </c>
      <c r="W36" s="190"/>
      <c r="X36" s="190"/>
      <c r="Y36" s="190"/>
      <c r="Z36" s="190"/>
      <c r="AA36" s="190"/>
      <c r="AB36" s="190"/>
      <c r="AC36" s="192"/>
      <c r="AE36" s="126" t="str">
        <f t="shared" ref="AE36:AP36" si="395">IF(E36="J",E40,"")</f>
        <v/>
      </c>
      <c r="AF36" s="127" t="str">
        <f t="shared" si="395"/>
        <v/>
      </c>
      <c r="AG36" s="127" t="str">
        <f t="shared" si="395"/>
        <v/>
      </c>
      <c r="AH36" s="127" t="str">
        <f t="shared" si="395"/>
        <v/>
      </c>
      <c r="AI36" s="127" t="str">
        <f t="shared" si="395"/>
        <v/>
      </c>
      <c r="AJ36" s="127" t="str">
        <f t="shared" si="395"/>
        <v/>
      </c>
      <c r="AK36" s="127" t="str">
        <f t="shared" si="395"/>
        <v/>
      </c>
      <c r="AL36" s="127" t="str">
        <f t="shared" si="395"/>
        <v/>
      </c>
      <c r="AM36" s="127" t="str">
        <f t="shared" si="395"/>
        <v/>
      </c>
      <c r="AN36" s="127" t="str">
        <f t="shared" si="395"/>
        <v/>
      </c>
      <c r="AO36" s="127" t="str">
        <f t="shared" si="395"/>
        <v/>
      </c>
      <c r="AP36" s="128" t="str">
        <f t="shared" si="395"/>
        <v/>
      </c>
      <c r="AQ36" s="128" t="str">
        <f t="shared" ref="AQ36:BC36" si="396">IF(Q36="J",Q40,"")</f>
        <v/>
      </c>
      <c r="AR36" s="128" t="str">
        <f t="shared" si="396"/>
        <v/>
      </c>
      <c r="AS36" s="128" t="str">
        <f t="shared" si="396"/>
        <v/>
      </c>
      <c r="AT36" s="128" t="str">
        <f t="shared" si="396"/>
        <v/>
      </c>
      <c r="AU36" s="128" t="str">
        <f t="shared" si="396"/>
        <v/>
      </c>
      <c r="AV36" s="128" t="str">
        <f t="shared" si="396"/>
        <v/>
      </c>
      <c r="AW36" s="128" t="str">
        <f t="shared" si="396"/>
        <v/>
      </c>
      <c r="AX36" s="128" t="str">
        <f t="shared" si="396"/>
        <v/>
      </c>
      <c r="AY36" s="128" t="str">
        <f t="shared" si="396"/>
        <v/>
      </c>
      <c r="AZ36" s="128" t="str">
        <f t="shared" si="396"/>
        <v/>
      </c>
      <c r="BA36" s="128" t="str">
        <f t="shared" si="396"/>
        <v/>
      </c>
      <c r="BB36" s="128" t="str">
        <f t="shared" si="396"/>
        <v/>
      </c>
      <c r="BC36" s="129" t="str">
        <f t="shared" si="396"/>
        <v/>
      </c>
      <c r="BD36" s="27">
        <f t="shared" si="222"/>
        <v>0</v>
      </c>
      <c r="BE36" s="126" t="str">
        <f t="shared" ref="BE36:BO36" si="397">IF(E36="LJ",E40,"")</f>
        <v/>
      </c>
      <c r="BF36" s="127" t="str">
        <f t="shared" si="397"/>
        <v/>
      </c>
      <c r="BG36" s="127" t="str">
        <f t="shared" si="397"/>
        <v/>
      </c>
      <c r="BH36" s="127" t="str">
        <f t="shared" si="397"/>
        <v/>
      </c>
      <c r="BI36" s="127" t="str">
        <f t="shared" si="397"/>
        <v/>
      </c>
      <c r="BJ36" s="127" t="str">
        <f t="shared" si="397"/>
        <v/>
      </c>
      <c r="BK36" s="127" t="str">
        <f t="shared" si="397"/>
        <v/>
      </c>
      <c r="BL36" s="127" t="str">
        <f t="shared" si="397"/>
        <v/>
      </c>
      <c r="BM36" s="127" t="str">
        <f t="shared" si="397"/>
        <v/>
      </c>
      <c r="BN36" s="127" t="str">
        <f t="shared" si="397"/>
        <v/>
      </c>
      <c r="BO36" s="127" t="str">
        <f t="shared" si="397"/>
        <v/>
      </c>
      <c r="BP36" s="127" t="str">
        <f t="shared" ref="BP36:CC36" si="398">IF(P36="LJ",P40,"")</f>
        <v/>
      </c>
      <c r="BQ36" s="127" t="str">
        <f t="shared" si="398"/>
        <v/>
      </c>
      <c r="BR36" s="127" t="str">
        <f t="shared" si="398"/>
        <v/>
      </c>
      <c r="BS36" s="127" t="str">
        <f t="shared" si="398"/>
        <v/>
      </c>
      <c r="BT36" s="127" t="str">
        <f t="shared" si="398"/>
        <v/>
      </c>
      <c r="BU36" s="127" t="str">
        <f t="shared" si="398"/>
        <v/>
      </c>
      <c r="BV36" s="127" t="str">
        <f t="shared" si="398"/>
        <v/>
      </c>
      <c r="BW36" s="127" t="str">
        <f t="shared" si="398"/>
        <v/>
      </c>
      <c r="BX36" s="127" t="str">
        <f t="shared" si="398"/>
        <v/>
      </c>
      <c r="BY36" s="127" t="str">
        <f t="shared" si="398"/>
        <v/>
      </c>
      <c r="BZ36" s="127" t="str">
        <f t="shared" si="398"/>
        <v/>
      </c>
      <c r="CA36" s="127" t="str">
        <f t="shared" si="398"/>
        <v/>
      </c>
      <c r="CB36" s="127" t="str">
        <f t="shared" si="398"/>
        <v/>
      </c>
      <c r="CC36" s="130" t="str">
        <f t="shared" si="398"/>
        <v/>
      </c>
      <c r="CD36" s="27">
        <f t="shared" si="225"/>
        <v>0</v>
      </c>
      <c r="CE36" s="126">
        <f t="shared" ref="CE36:CP36" si="399">IF(E36="B",E40,"")</f>
        <v>0</v>
      </c>
      <c r="CF36" s="127" t="str">
        <f t="shared" si="399"/>
        <v/>
      </c>
      <c r="CG36" s="127" t="str">
        <f t="shared" si="399"/>
        <v/>
      </c>
      <c r="CH36" s="127" t="str">
        <f t="shared" si="399"/>
        <v/>
      </c>
      <c r="CI36" s="127">
        <f t="shared" si="399"/>
        <v>4</v>
      </c>
      <c r="CJ36" s="127">
        <f t="shared" si="399"/>
        <v>0</v>
      </c>
      <c r="CK36" s="127" t="str">
        <f t="shared" si="399"/>
        <v/>
      </c>
      <c r="CL36" s="127" t="str">
        <f t="shared" si="399"/>
        <v/>
      </c>
      <c r="CM36" s="127">
        <f t="shared" si="399"/>
        <v>8</v>
      </c>
      <c r="CN36" s="127" t="str">
        <f t="shared" si="399"/>
        <v/>
      </c>
      <c r="CO36" s="127" t="str">
        <f t="shared" si="399"/>
        <v/>
      </c>
      <c r="CP36" s="128" t="str">
        <f t="shared" si="399"/>
        <v/>
      </c>
      <c r="CQ36" s="128" t="str">
        <f t="shared" ref="CQ36:DC36" si="400">IF(Q36="B",Q40,"")</f>
        <v/>
      </c>
      <c r="CR36" s="128">
        <f t="shared" si="400"/>
        <v>9</v>
      </c>
      <c r="CS36" s="128">
        <f t="shared" si="400"/>
        <v>3</v>
      </c>
      <c r="CT36" s="128" t="str">
        <f t="shared" si="400"/>
        <v/>
      </c>
      <c r="CU36" s="128" t="str">
        <f t="shared" si="400"/>
        <v/>
      </c>
      <c r="CV36" s="128">
        <f t="shared" si="400"/>
        <v>0</v>
      </c>
      <c r="CW36" s="128" t="str">
        <f t="shared" si="400"/>
        <v/>
      </c>
      <c r="CX36" s="128" t="str">
        <f t="shared" si="400"/>
        <v/>
      </c>
      <c r="CY36" s="128" t="str">
        <f t="shared" si="400"/>
        <v/>
      </c>
      <c r="CZ36" s="128" t="str">
        <f t="shared" si="400"/>
        <v/>
      </c>
      <c r="DA36" s="128" t="str">
        <f t="shared" si="400"/>
        <v/>
      </c>
      <c r="DB36" s="128" t="str">
        <f t="shared" si="400"/>
        <v/>
      </c>
      <c r="DC36" s="129" t="str">
        <f t="shared" si="400"/>
        <v/>
      </c>
      <c r="DD36" s="27">
        <f t="shared" si="228"/>
        <v>24</v>
      </c>
      <c r="DE36" s="126" t="str">
        <f t="shared" ref="DE36:DO36" si="401">IF(E36="P",E40,"")</f>
        <v/>
      </c>
      <c r="DF36" s="127" t="str">
        <f t="shared" si="401"/>
        <v/>
      </c>
      <c r="DG36" s="127" t="str">
        <f t="shared" si="401"/>
        <v/>
      </c>
      <c r="DH36" s="127" t="str">
        <f t="shared" si="401"/>
        <v/>
      </c>
      <c r="DI36" s="127" t="str">
        <f t="shared" si="401"/>
        <v/>
      </c>
      <c r="DJ36" s="127" t="str">
        <f t="shared" si="401"/>
        <v/>
      </c>
      <c r="DK36" s="127" t="str">
        <f t="shared" si="401"/>
        <v/>
      </c>
      <c r="DL36" s="127" t="str">
        <f t="shared" si="401"/>
        <v/>
      </c>
      <c r="DM36" s="127" t="str">
        <f t="shared" si="401"/>
        <v/>
      </c>
      <c r="DN36" s="127" t="str">
        <f t="shared" si="401"/>
        <v/>
      </c>
      <c r="DO36" s="127" t="str">
        <f t="shared" si="401"/>
        <v/>
      </c>
      <c r="DP36" s="127" t="str">
        <f t="shared" ref="DP36:EC36" si="402">IF(P36="P",P40,"")</f>
        <v/>
      </c>
      <c r="DQ36" s="127" t="str">
        <f t="shared" si="402"/>
        <v/>
      </c>
      <c r="DR36" s="127" t="str">
        <f t="shared" si="402"/>
        <v/>
      </c>
      <c r="DS36" s="127" t="str">
        <f t="shared" si="402"/>
        <v/>
      </c>
      <c r="DT36" s="127" t="str">
        <f t="shared" si="402"/>
        <v/>
      </c>
      <c r="DU36" s="127" t="str">
        <f t="shared" si="402"/>
        <v/>
      </c>
      <c r="DV36" s="127" t="str">
        <f t="shared" si="402"/>
        <v/>
      </c>
      <c r="DW36" s="127" t="str">
        <f t="shared" si="402"/>
        <v/>
      </c>
      <c r="DX36" s="127" t="str">
        <f t="shared" si="402"/>
        <v/>
      </c>
      <c r="DY36" s="127" t="str">
        <f t="shared" si="402"/>
        <v/>
      </c>
      <c r="DZ36" s="127" t="str">
        <f t="shared" si="402"/>
        <v/>
      </c>
      <c r="EA36" s="127" t="str">
        <f t="shared" si="402"/>
        <v/>
      </c>
      <c r="EB36" s="127" t="str">
        <f t="shared" si="402"/>
        <v/>
      </c>
      <c r="EC36" s="130" t="str">
        <f t="shared" si="402"/>
        <v/>
      </c>
      <c r="ED36" s="27">
        <f t="shared" si="231"/>
        <v>0</v>
      </c>
      <c r="EF36" s="144">
        <f t="shared" si="232"/>
        <v>0</v>
      </c>
      <c r="EG36" s="128">
        <f t="shared" si="346"/>
        <v>0</v>
      </c>
      <c r="EH36" s="128">
        <f t="shared" si="234"/>
        <v>7</v>
      </c>
      <c r="EI36" s="145">
        <f t="shared" si="235"/>
        <v>7</v>
      </c>
      <c r="EJ36" s="146">
        <f>(SUM(EF36:EH36)/COUNT(E39:AC39))</f>
        <v>0.28000000000000003</v>
      </c>
      <c r="EK36" s="144">
        <f t="shared" si="236"/>
        <v>0</v>
      </c>
      <c r="EL36" s="147" t="e">
        <f t="shared" si="261"/>
        <v>#DIV/0!</v>
      </c>
      <c r="EM36" s="148">
        <f t="shared" si="237"/>
        <v>0</v>
      </c>
      <c r="EN36" s="149" t="e">
        <f t="shared" si="238"/>
        <v>#DIV/0!</v>
      </c>
      <c r="EO36" s="27">
        <f t="shared" si="239"/>
        <v>0</v>
      </c>
      <c r="EP36" s="27">
        <f t="shared" si="240"/>
        <v>24</v>
      </c>
      <c r="EQ36" s="27">
        <f t="shared" si="241"/>
        <v>5</v>
      </c>
      <c r="ER36" s="27">
        <f>SUM((EP36/EI36)-(D22))</f>
        <v>-0.23809523809523814</v>
      </c>
      <c r="ES36" s="27">
        <f>SUM((EQ36/EI36)-(D2))</f>
        <v>0.1428571428571429</v>
      </c>
      <c r="ET36" s="150">
        <f t="shared" si="242"/>
        <v>-0.38095238095238104</v>
      </c>
      <c r="EV36" s="126" t="str">
        <f t="shared" ref="EV36:FT36" si="403">IF(E36="J",SUM((E40)-(E20)),"")</f>
        <v/>
      </c>
      <c r="EW36" s="127" t="str">
        <f t="shared" si="403"/>
        <v/>
      </c>
      <c r="EX36" s="127" t="str">
        <f t="shared" si="403"/>
        <v/>
      </c>
      <c r="EY36" s="127" t="str">
        <f t="shared" si="403"/>
        <v/>
      </c>
      <c r="EZ36" s="127" t="str">
        <f t="shared" si="403"/>
        <v/>
      </c>
      <c r="FA36" s="127" t="str">
        <f t="shared" si="403"/>
        <v/>
      </c>
      <c r="FB36" s="127" t="str">
        <f t="shared" si="403"/>
        <v/>
      </c>
      <c r="FC36" s="127" t="str">
        <f t="shared" si="403"/>
        <v/>
      </c>
      <c r="FD36" s="127" t="str">
        <f t="shared" si="403"/>
        <v/>
      </c>
      <c r="FE36" s="127" t="str">
        <f t="shared" si="403"/>
        <v/>
      </c>
      <c r="FF36" s="127" t="str">
        <f t="shared" si="403"/>
        <v/>
      </c>
      <c r="FG36" s="127" t="str">
        <f t="shared" si="403"/>
        <v/>
      </c>
      <c r="FH36" s="127" t="str">
        <f t="shared" si="403"/>
        <v/>
      </c>
      <c r="FI36" s="127" t="str">
        <f t="shared" si="403"/>
        <v/>
      </c>
      <c r="FJ36" s="127" t="str">
        <f t="shared" si="403"/>
        <v/>
      </c>
      <c r="FK36" s="127" t="str">
        <f t="shared" si="403"/>
        <v/>
      </c>
      <c r="FL36" s="127" t="str">
        <f t="shared" si="403"/>
        <v/>
      </c>
      <c r="FM36" s="127" t="str">
        <f t="shared" si="403"/>
        <v/>
      </c>
      <c r="FN36" s="127" t="str">
        <f t="shared" si="403"/>
        <v/>
      </c>
      <c r="FO36" s="127" t="str">
        <f t="shared" si="403"/>
        <v/>
      </c>
      <c r="FP36" s="127" t="str">
        <f t="shared" si="403"/>
        <v/>
      </c>
      <c r="FQ36" s="127" t="str">
        <f t="shared" si="403"/>
        <v/>
      </c>
      <c r="FR36" s="127" t="str">
        <f t="shared" si="403"/>
        <v/>
      </c>
      <c r="FS36" s="127" t="str">
        <f t="shared" si="403"/>
        <v/>
      </c>
      <c r="FT36" s="130" t="str">
        <f t="shared" si="403"/>
        <v/>
      </c>
      <c r="FU36" s="27">
        <f t="shared" si="244"/>
        <v>0</v>
      </c>
      <c r="FV36" s="126" t="str">
        <f t="shared" ref="FV36:GT36" si="404">IF(E36="LJ",SUM((E40)-(E20)),"")</f>
        <v/>
      </c>
      <c r="FW36" s="127" t="str">
        <f t="shared" si="404"/>
        <v/>
      </c>
      <c r="FX36" s="127" t="str">
        <f t="shared" si="404"/>
        <v/>
      </c>
      <c r="FY36" s="127" t="str">
        <f t="shared" si="404"/>
        <v/>
      </c>
      <c r="FZ36" s="127" t="str">
        <f t="shared" si="404"/>
        <v/>
      </c>
      <c r="GA36" s="127" t="str">
        <f t="shared" si="404"/>
        <v/>
      </c>
      <c r="GB36" s="127" t="str">
        <f t="shared" si="404"/>
        <v/>
      </c>
      <c r="GC36" s="127" t="str">
        <f t="shared" si="404"/>
        <v/>
      </c>
      <c r="GD36" s="127" t="str">
        <f t="shared" si="404"/>
        <v/>
      </c>
      <c r="GE36" s="127" t="str">
        <f t="shared" si="404"/>
        <v/>
      </c>
      <c r="GF36" s="127" t="str">
        <f t="shared" si="404"/>
        <v/>
      </c>
      <c r="GG36" s="127" t="str">
        <f t="shared" si="404"/>
        <v/>
      </c>
      <c r="GH36" s="127" t="str">
        <f t="shared" si="404"/>
        <v/>
      </c>
      <c r="GI36" s="127" t="str">
        <f t="shared" si="404"/>
        <v/>
      </c>
      <c r="GJ36" s="127" t="str">
        <f t="shared" si="404"/>
        <v/>
      </c>
      <c r="GK36" s="127" t="str">
        <f t="shared" si="404"/>
        <v/>
      </c>
      <c r="GL36" s="127" t="str">
        <f t="shared" si="404"/>
        <v/>
      </c>
      <c r="GM36" s="127" t="str">
        <f t="shared" si="404"/>
        <v/>
      </c>
      <c r="GN36" s="127" t="str">
        <f t="shared" si="404"/>
        <v/>
      </c>
      <c r="GO36" s="127" t="str">
        <f t="shared" si="404"/>
        <v/>
      </c>
      <c r="GP36" s="127" t="str">
        <f t="shared" si="404"/>
        <v/>
      </c>
      <c r="GQ36" s="127" t="str">
        <f t="shared" si="404"/>
        <v/>
      </c>
      <c r="GR36" s="127" t="str">
        <f t="shared" si="404"/>
        <v/>
      </c>
      <c r="GS36" s="127" t="str">
        <f t="shared" si="404"/>
        <v/>
      </c>
      <c r="GT36" s="130" t="str">
        <f t="shared" si="404"/>
        <v/>
      </c>
      <c r="GU36" s="27">
        <f t="shared" si="246"/>
        <v>0</v>
      </c>
      <c r="GV36" s="126">
        <f t="shared" ref="GV36:HG36" si="405">IF(E36="B",E20,"")</f>
        <v>3</v>
      </c>
      <c r="GW36" s="127" t="str">
        <f t="shared" si="405"/>
        <v/>
      </c>
      <c r="GX36" s="127" t="str">
        <f t="shared" si="405"/>
        <v/>
      </c>
      <c r="GY36" s="127" t="str">
        <f t="shared" si="405"/>
        <v/>
      </c>
      <c r="GZ36" s="127">
        <f t="shared" si="405"/>
        <v>0</v>
      </c>
      <c r="HA36" s="127">
        <f t="shared" si="405"/>
        <v>2</v>
      </c>
      <c r="HB36" s="127" t="str">
        <f t="shared" si="405"/>
        <v/>
      </c>
      <c r="HC36" s="127" t="str">
        <f t="shared" si="405"/>
        <v/>
      </c>
      <c r="HD36" s="127">
        <f t="shared" si="405"/>
        <v>0</v>
      </c>
      <c r="HE36" s="127" t="str">
        <f t="shared" si="405"/>
        <v/>
      </c>
      <c r="HF36" s="127" t="str">
        <f t="shared" si="405"/>
        <v/>
      </c>
      <c r="HG36" s="128" t="str">
        <f t="shared" si="405"/>
        <v/>
      </c>
      <c r="HH36" s="128" t="str">
        <f t="shared" ref="HH36:HT36" si="406">IF(Q36="B",Q20,"")</f>
        <v/>
      </c>
      <c r="HI36" s="128">
        <f t="shared" si="406"/>
        <v>0</v>
      </c>
      <c r="HJ36" s="128">
        <f t="shared" si="406"/>
        <v>0</v>
      </c>
      <c r="HK36" s="128" t="str">
        <f t="shared" si="406"/>
        <v/>
      </c>
      <c r="HL36" s="128" t="str">
        <f t="shared" si="406"/>
        <v/>
      </c>
      <c r="HM36" s="128">
        <f t="shared" si="406"/>
        <v>0</v>
      </c>
      <c r="HN36" s="128" t="str">
        <f t="shared" si="406"/>
        <v/>
      </c>
      <c r="HO36" s="128" t="str">
        <f t="shared" si="406"/>
        <v/>
      </c>
      <c r="HP36" s="128" t="str">
        <f t="shared" si="406"/>
        <v/>
      </c>
      <c r="HQ36" s="128" t="str">
        <f t="shared" si="406"/>
        <v/>
      </c>
      <c r="HR36" s="128" t="str">
        <f t="shared" si="406"/>
        <v/>
      </c>
      <c r="HS36" s="128" t="str">
        <f t="shared" si="406"/>
        <v/>
      </c>
      <c r="HT36" s="129" t="str">
        <f t="shared" si="406"/>
        <v/>
      </c>
      <c r="HU36" s="27">
        <f t="shared" si="249"/>
        <v>5</v>
      </c>
      <c r="HV36" s="126" t="str">
        <f t="shared" ref="HV36:IG36" si="407">IF(E36="P",E20,"")</f>
        <v/>
      </c>
      <c r="HW36" s="127" t="str">
        <f t="shared" si="407"/>
        <v/>
      </c>
      <c r="HX36" s="127" t="str">
        <f t="shared" si="407"/>
        <v/>
      </c>
      <c r="HY36" s="127" t="str">
        <f t="shared" si="407"/>
        <v/>
      </c>
      <c r="HZ36" s="127" t="str">
        <f t="shared" si="407"/>
        <v/>
      </c>
      <c r="IA36" s="127" t="str">
        <f t="shared" si="407"/>
        <v/>
      </c>
      <c r="IB36" s="127" t="str">
        <f t="shared" si="407"/>
        <v/>
      </c>
      <c r="IC36" s="127" t="str">
        <f t="shared" si="407"/>
        <v/>
      </c>
      <c r="ID36" s="127" t="str">
        <f t="shared" si="407"/>
        <v/>
      </c>
      <c r="IE36" s="127" t="str">
        <f t="shared" si="407"/>
        <v/>
      </c>
      <c r="IF36" s="127" t="str">
        <f t="shared" si="407"/>
        <v/>
      </c>
      <c r="IG36" s="128" t="str">
        <f t="shared" si="407"/>
        <v/>
      </c>
      <c r="IH36" s="128" t="str">
        <f t="shared" ref="IH36:IT36" si="408">IF(Q36="P",Q20,"")</f>
        <v/>
      </c>
      <c r="II36" s="128" t="str">
        <f t="shared" si="408"/>
        <v/>
      </c>
      <c r="IJ36" s="128" t="str">
        <f t="shared" si="408"/>
        <v/>
      </c>
      <c r="IK36" s="128" t="str">
        <f t="shared" si="408"/>
        <v/>
      </c>
      <c r="IL36" s="128" t="str">
        <f t="shared" si="408"/>
        <v/>
      </c>
      <c r="IM36" s="128" t="str">
        <f t="shared" si="408"/>
        <v/>
      </c>
      <c r="IN36" s="128" t="str">
        <f t="shared" si="408"/>
        <v/>
      </c>
      <c r="IO36" s="128" t="str">
        <f t="shared" si="408"/>
        <v/>
      </c>
      <c r="IP36" s="128" t="str">
        <f t="shared" si="408"/>
        <v/>
      </c>
      <c r="IQ36" s="128" t="str">
        <f t="shared" si="408"/>
        <v/>
      </c>
      <c r="IR36" s="128" t="str">
        <f t="shared" si="408"/>
        <v/>
      </c>
      <c r="IS36" s="128" t="str">
        <f t="shared" si="408"/>
        <v/>
      </c>
      <c r="IT36" s="129" t="str">
        <f t="shared" si="408"/>
        <v/>
      </c>
      <c r="IU36" s="27">
        <f t="shared" si="252"/>
        <v>0</v>
      </c>
    </row>
    <row r="37" spans="1:255" s="125" customFormat="1" ht="20" customHeight="1">
      <c r="A37" s="273">
        <f ca="1">('Game Summary'!B37)</f>
        <v>989</v>
      </c>
      <c r="B37" s="663" t="str">
        <f ca="1">('Game Summary'!C37)</f>
        <v>Sarah (KillBox) Hipel</v>
      </c>
      <c r="C37" s="664"/>
      <c r="D37" s="665"/>
      <c r="E37" s="199"/>
      <c r="F37" s="190" t="s">
        <v>38</v>
      </c>
      <c r="G37" s="190"/>
      <c r="H37" s="190"/>
      <c r="I37" s="190"/>
      <c r="J37" s="190" t="s">
        <v>40</v>
      </c>
      <c r="K37" s="190"/>
      <c r="L37" s="190"/>
      <c r="M37" s="190"/>
      <c r="N37" s="190" t="s">
        <v>40</v>
      </c>
      <c r="O37" s="190"/>
      <c r="P37" s="190"/>
      <c r="Q37" s="190"/>
      <c r="R37" s="190"/>
      <c r="S37" s="190" t="s">
        <v>38</v>
      </c>
      <c r="T37" s="190"/>
      <c r="U37" s="190"/>
      <c r="V37" s="190"/>
      <c r="W37" s="190" t="s">
        <v>40</v>
      </c>
      <c r="X37" s="190"/>
      <c r="Y37" s="190" t="s">
        <v>41</v>
      </c>
      <c r="Z37" s="190"/>
      <c r="AA37" s="190"/>
      <c r="AB37" s="190"/>
      <c r="AC37" s="192"/>
      <c r="AE37" s="126" t="str">
        <f t="shared" ref="AE37:AJ37" si="409">IF(E37="J",E40,"")</f>
        <v/>
      </c>
      <c r="AF37" s="127" t="str">
        <f t="shared" si="409"/>
        <v/>
      </c>
      <c r="AG37" s="127" t="str">
        <f t="shared" si="409"/>
        <v/>
      </c>
      <c r="AH37" s="127" t="str">
        <f t="shared" si="409"/>
        <v/>
      </c>
      <c r="AI37" s="127" t="str">
        <f t="shared" si="409"/>
        <v/>
      </c>
      <c r="AJ37" s="127">
        <f t="shared" si="409"/>
        <v>0</v>
      </c>
      <c r="AK37" s="127" t="str">
        <f t="shared" ref="AK37:AP37" si="410">IF(K37="J",K40,"")</f>
        <v/>
      </c>
      <c r="AL37" s="127" t="str">
        <f t="shared" si="410"/>
        <v/>
      </c>
      <c r="AM37" s="127" t="str">
        <f t="shared" si="410"/>
        <v/>
      </c>
      <c r="AN37" s="127">
        <f t="shared" si="410"/>
        <v>0</v>
      </c>
      <c r="AO37" s="127" t="str">
        <f t="shared" si="410"/>
        <v/>
      </c>
      <c r="AP37" s="128" t="str">
        <f t="shared" si="410"/>
        <v/>
      </c>
      <c r="AQ37" s="128" t="str">
        <f t="shared" ref="AQ37:BC37" si="411">IF(Q37="J",Q40,"")</f>
        <v/>
      </c>
      <c r="AR37" s="128" t="str">
        <f t="shared" si="411"/>
        <v/>
      </c>
      <c r="AS37" s="128" t="str">
        <f t="shared" si="411"/>
        <v/>
      </c>
      <c r="AT37" s="128" t="str">
        <f t="shared" si="411"/>
        <v/>
      </c>
      <c r="AU37" s="128" t="str">
        <f t="shared" si="411"/>
        <v/>
      </c>
      <c r="AV37" s="128" t="str">
        <f t="shared" si="411"/>
        <v/>
      </c>
      <c r="AW37" s="128">
        <f t="shared" si="411"/>
        <v>5</v>
      </c>
      <c r="AX37" s="128" t="str">
        <f t="shared" si="411"/>
        <v/>
      </c>
      <c r="AY37" s="128" t="str">
        <f t="shared" si="411"/>
        <v/>
      </c>
      <c r="AZ37" s="128" t="str">
        <f t="shared" si="411"/>
        <v/>
      </c>
      <c r="BA37" s="128" t="str">
        <f t="shared" si="411"/>
        <v/>
      </c>
      <c r="BB37" s="128" t="str">
        <f t="shared" si="411"/>
        <v/>
      </c>
      <c r="BC37" s="129" t="str">
        <f t="shared" si="411"/>
        <v/>
      </c>
      <c r="BD37" s="27">
        <f t="shared" si="222"/>
        <v>5</v>
      </c>
      <c r="BE37" s="126" t="str">
        <f t="shared" ref="BE37:BO37" si="412">IF(E37="LJ",E40,"")</f>
        <v/>
      </c>
      <c r="BF37" s="127">
        <f t="shared" si="412"/>
        <v>2</v>
      </c>
      <c r="BG37" s="127" t="str">
        <f t="shared" si="412"/>
        <v/>
      </c>
      <c r="BH37" s="127" t="str">
        <f t="shared" si="412"/>
        <v/>
      </c>
      <c r="BI37" s="127" t="str">
        <f t="shared" si="412"/>
        <v/>
      </c>
      <c r="BJ37" s="127" t="str">
        <f t="shared" si="412"/>
        <v/>
      </c>
      <c r="BK37" s="127" t="str">
        <f t="shared" si="412"/>
        <v/>
      </c>
      <c r="BL37" s="127" t="str">
        <f t="shared" si="412"/>
        <v/>
      </c>
      <c r="BM37" s="127" t="str">
        <f t="shared" si="412"/>
        <v/>
      </c>
      <c r="BN37" s="127" t="str">
        <f t="shared" si="412"/>
        <v/>
      </c>
      <c r="BO37" s="127" t="str">
        <f t="shared" si="412"/>
        <v/>
      </c>
      <c r="BP37" s="127" t="str">
        <f t="shared" ref="BP37:CC37" si="413">IF(P37="LJ",P40,"")</f>
        <v/>
      </c>
      <c r="BQ37" s="127" t="str">
        <f t="shared" si="413"/>
        <v/>
      </c>
      <c r="BR37" s="127" t="str">
        <f t="shared" si="413"/>
        <v/>
      </c>
      <c r="BS37" s="127">
        <f t="shared" si="413"/>
        <v>3</v>
      </c>
      <c r="BT37" s="127" t="str">
        <f t="shared" si="413"/>
        <v/>
      </c>
      <c r="BU37" s="127" t="str">
        <f t="shared" si="413"/>
        <v/>
      </c>
      <c r="BV37" s="127" t="str">
        <f t="shared" si="413"/>
        <v/>
      </c>
      <c r="BW37" s="127" t="str">
        <f t="shared" si="413"/>
        <v/>
      </c>
      <c r="BX37" s="127" t="str">
        <f t="shared" si="413"/>
        <v/>
      </c>
      <c r="BY37" s="127" t="str">
        <f t="shared" si="413"/>
        <v/>
      </c>
      <c r="BZ37" s="127" t="str">
        <f t="shared" si="413"/>
        <v/>
      </c>
      <c r="CA37" s="127" t="str">
        <f t="shared" si="413"/>
        <v/>
      </c>
      <c r="CB37" s="127" t="str">
        <f t="shared" si="413"/>
        <v/>
      </c>
      <c r="CC37" s="130" t="str">
        <f t="shared" si="413"/>
        <v/>
      </c>
      <c r="CD37" s="27">
        <f t="shared" si="225"/>
        <v>5</v>
      </c>
      <c r="CE37" s="126" t="str">
        <f t="shared" ref="CE37:CP37" si="414">IF(E37="B",E40,"")</f>
        <v/>
      </c>
      <c r="CF37" s="127" t="str">
        <f t="shared" si="414"/>
        <v/>
      </c>
      <c r="CG37" s="127" t="str">
        <f t="shared" si="414"/>
        <v/>
      </c>
      <c r="CH37" s="127" t="str">
        <f t="shared" si="414"/>
        <v/>
      </c>
      <c r="CI37" s="127" t="str">
        <f t="shared" si="414"/>
        <v/>
      </c>
      <c r="CJ37" s="127" t="str">
        <f t="shared" si="414"/>
        <v/>
      </c>
      <c r="CK37" s="127" t="str">
        <f t="shared" si="414"/>
        <v/>
      </c>
      <c r="CL37" s="127" t="str">
        <f t="shared" si="414"/>
        <v/>
      </c>
      <c r="CM37" s="127" t="str">
        <f t="shared" si="414"/>
        <v/>
      </c>
      <c r="CN37" s="127" t="str">
        <f t="shared" si="414"/>
        <v/>
      </c>
      <c r="CO37" s="127" t="str">
        <f t="shared" si="414"/>
        <v/>
      </c>
      <c r="CP37" s="128" t="str">
        <f t="shared" si="414"/>
        <v/>
      </c>
      <c r="CQ37" s="128" t="str">
        <f t="shared" ref="CQ37:DB37" si="415">IF(Q37="B",Q40,"")</f>
        <v/>
      </c>
      <c r="CR37" s="128" t="str">
        <f t="shared" si="415"/>
        <v/>
      </c>
      <c r="CS37" s="128" t="str">
        <f t="shared" si="415"/>
        <v/>
      </c>
      <c r="CT37" s="128" t="str">
        <f t="shared" si="415"/>
        <v/>
      </c>
      <c r="CU37" s="128" t="str">
        <f t="shared" si="415"/>
        <v/>
      </c>
      <c r="CV37" s="128" t="str">
        <f t="shared" si="415"/>
        <v/>
      </c>
      <c r="CW37" s="128" t="str">
        <f t="shared" si="415"/>
        <v/>
      </c>
      <c r="CX37" s="128" t="str">
        <f t="shared" si="415"/>
        <v/>
      </c>
      <c r="CY37" s="128">
        <f t="shared" si="415"/>
        <v>3</v>
      </c>
      <c r="CZ37" s="128" t="str">
        <f t="shared" si="415"/>
        <v/>
      </c>
      <c r="DA37" s="128" t="str">
        <f t="shared" si="415"/>
        <v/>
      </c>
      <c r="DB37" s="128" t="str">
        <f t="shared" si="415"/>
        <v/>
      </c>
      <c r="DC37" s="129" t="str">
        <f>IF(AC37="B",AC40,"")</f>
        <v/>
      </c>
      <c r="DD37" s="27">
        <f t="shared" si="228"/>
        <v>3</v>
      </c>
      <c r="DE37" s="126" t="str">
        <f t="shared" ref="DE37:DJ37" si="416">IF(E37="P",E40,"")</f>
        <v/>
      </c>
      <c r="DF37" s="127" t="str">
        <f t="shared" si="416"/>
        <v/>
      </c>
      <c r="DG37" s="127" t="str">
        <f t="shared" si="416"/>
        <v/>
      </c>
      <c r="DH37" s="127" t="str">
        <f t="shared" si="416"/>
        <v/>
      </c>
      <c r="DI37" s="127" t="str">
        <f t="shared" si="416"/>
        <v/>
      </c>
      <c r="DJ37" s="127" t="str">
        <f t="shared" si="416"/>
        <v/>
      </c>
      <c r="DK37" s="127" t="str">
        <f>IF(K37="P",K40,"")</f>
        <v/>
      </c>
      <c r="DL37" s="127" t="str">
        <f>IF(L37="P",L40,"")</f>
        <v/>
      </c>
      <c r="DM37" s="127" t="str">
        <f>IF(M37="P",M40,"")</f>
        <v/>
      </c>
      <c r="DN37" s="127" t="str">
        <f>IF(N37="P",N40,"")</f>
        <v/>
      </c>
      <c r="DO37" s="127" t="str">
        <f>IF(O37="P",O40,"")</f>
        <v/>
      </c>
      <c r="DP37" s="127" t="str">
        <f t="shared" ref="DP37:EB37" si="417">IF(P37="P",P40,"")</f>
        <v/>
      </c>
      <c r="DQ37" s="127" t="str">
        <f t="shared" si="417"/>
        <v/>
      </c>
      <c r="DR37" s="127" t="str">
        <f t="shared" si="417"/>
        <v/>
      </c>
      <c r="DS37" s="127" t="str">
        <f t="shared" si="417"/>
        <v/>
      </c>
      <c r="DT37" s="127" t="str">
        <f t="shared" si="417"/>
        <v/>
      </c>
      <c r="DU37" s="127" t="str">
        <f t="shared" si="417"/>
        <v/>
      </c>
      <c r="DV37" s="127" t="str">
        <f t="shared" si="417"/>
        <v/>
      </c>
      <c r="DW37" s="127" t="str">
        <f t="shared" si="417"/>
        <v/>
      </c>
      <c r="DX37" s="127" t="str">
        <f t="shared" si="417"/>
        <v/>
      </c>
      <c r="DY37" s="127" t="str">
        <f t="shared" si="417"/>
        <v/>
      </c>
      <c r="DZ37" s="127" t="str">
        <f t="shared" si="417"/>
        <v/>
      </c>
      <c r="EA37" s="127" t="str">
        <f t="shared" si="417"/>
        <v/>
      </c>
      <c r="EB37" s="127" t="str">
        <f t="shared" si="417"/>
        <v/>
      </c>
      <c r="EC37" s="129" t="str">
        <f>IF(AC37="P",AC40,"")</f>
        <v/>
      </c>
      <c r="ED37" s="27">
        <f t="shared" si="231"/>
        <v>0</v>
      </c>
      <c r="EF37" s="157">
        <f t="shared" si="232"/>
        <v>5</v>
      </c>
      <c r="EG37" s="158">
        <f t="shared" si="346"/>
        <v>0</v>
      </c>
      <c r="EH37" s="158">
        <f t="shared" si="234"/>
        <v>1</v>
      </c>
      <c r="EI37" s="159">
        <f>SUM(EG37+EG37)</f>
        <v>0</v>
      </c>
      <c r="EJ37" s="146">
        <f>(SUM(EF37:EH37)/COUNT(E39:AC39))</f>
        <v>0.24</v>
      </c>
      <c r="EK37" s="144">
        <f t="shared" si="236"/>
        <v>2</v>
      </c>
      <c r="EL37" s="147">
        <f t="shared" si="261"/>
        <v>0.4</v>
      </c>
      <c r="EM37" s="148">
        <f t="shared" si="237"/>
        <v>10</v>
      </c>
      <c r="EN37" s="149">
        <f t="shared" si="238"/>
        <v>2</v>
      </c>
      <c r="EO37" s="27">
        <f t="shared" si="239"/>
        <v>8</v>
      </c>
      <c r="EP37" s="27">
        <f t="shared" si="240"/>
        <v>3</v>
      </c>
      <c r="EQ37" s="27">
        <f t="shared" si="241"/>
        <v>0</v>
      </c>
      <c r="ER37" s="27" t="e">
        <f>SUM((EP37/EI37)-(D22))</f>
        <v>#DIV/0!</v>
      </c>
      <c r="ES37" s="27" t="e">
        <f>SUM((EQ37/EI37)-(D2))</f>
        <v>#DIV/0!</v>
      </c>
      <c r="ET37" s="150" t="e">
        <f t="shared" si="242"/>
        <v>#DIV/0!</v>
      </c>
      <c r="EV37" s="126" t="str">
        <f t="shared" ref="EV37:FT37" si="418">IF(E37="J",SUM((E40)-(E20)),"")</f>
        <v/>
      </c>
      <c r="EW37" s="127" t="str">
        <f t="shared" si="418"/>
        <v/>
      </c>
      <c r="EX37" s="127" t="str">
        <f t="shared" si="418"/>
        <v/>
      </c>
      <c r="EY37" s="127" t="str">
        <f t="shared" si="418"/>
        <v/>
      </c>
      <c r="EZ37" s="127" t="str">
        <f t="shared" si="418"/>
        <v/>
      </c>
      <c r="FA37" s="127">
        <f t="shared" si="418"/>
        <v>-2</v>
      </c>
      <c r="FB37" s="127" t="str">
        <f t="shared" si="418"/>
        <v/>
      </c>
      <c r="FC37" s="127" t="str">
        <f t="shared" si="418"/>
        <v/>
      </c>
      <c r="FD37" s="127" t="str">
        <f t="shared" si="418"/>
        <v/>
      </c>
      <c r="FE37" s="127">
        <f t="shared" si="418"/>
        <v>0</v>
      </c>
      <c r="FF37" s="127" t="str">
        <f t="shared" si="418"/>
        <v/>
      </c>
      <c r="FG37" s="127" t="str">
        <f t="shared" si="418"/>
        <v/>
      </c>
      <c r="FH37" s="127" t="str">
        <f t="shared" si="418"/>
        <v/>
      </c>
      <c r="FI37" s="127" t="str">
        <f t="shared" si="418"/>
        <v/>
      </c>
      <c r="FJ37" s="127" t="str">
        <f t="shared" si="418"/>
        <v/>
      </c>
      <c r="FK37" s="127" t="str">
        <f t="shared" si="418"/>
        <v/>
      </c>
      <c r="FL37" s="127" t="str">
        <f t="shared" si="418"/>
        <v/>
      </c>
      <c r="FM37" s="127" t="str">
        <f t="shared" si="418"/>
        <v/>
      </c>
      <c r="FN37" s="127">
        <f t="shared" si="418"/>
        <v>5</v>
      </c>
      <c r="FO37" s="127" t="str">
        <f t="shared" si="418"/>
        <v/>
      </c>
      <c r="FP37" s="127" t="str">
        <f t="shared" si="418"/>
        <v/>
      </c>
      <c r="FQ37" s="127" t="str">
        <f t="shared" si="418"/>
        <v/>
      </c>
      <c r="FR37" s="127" t="str">
        <f t="shared" si="418"/>
        <v/>
      </c>
      <c r="FS37" s="127" t="str">
        <f t="shared" si="418"/>
        <v/>
      </c>
      <c r="FT37" s="130" t="str">
        <f t="shared" si="418"/>
        <v/>
      </c>
      <c r="FU37" s="27">
        <f t="shared" si="244"/>
        <v>3</v>
      </c>
      <c r="FV37" s="126" t="str">
        <f t="shared" ref="FV37:GT37" si="419">IF(E37="LJ",SUM((E40)-(E20)),"")</f>
        <v/>
      </c>
      <c r="FW37" s="127">
        <f t="shared" si="419"/>
        <v>2</v>
      </c>
      <c r="FX37" s="127" t="str">
        <f t="shared" si="419"/>
        <v/>
      </c>
      <c r="FY37" s="127" t="str">
        <f t="shared" si="419"/>
        <v/>
      </c>
      <c r="FZ37" s="127" t="str">
        <f t="shared" si="419"/>
        <v/>
      </c>
      <c r="GA37" s="127" t="str">
        <f t="shared" si="419"/>
        <v/>
      </c>
      <c r="GB37" s="127" t="str">
        <f t="shared" si="419"/>
        <v/>
      </c>
      <c r="GC37" s="127" t="str">
        <f t="shared" si="419"/>
        <v/>
      </c>
      <c r="GD37" s="127" t="str">
        <f t="shared" si="419"/>
        <v/>
      </c>
      <c r="GE37" s="127" t="str">
        <f t="shared" si="419"/>
        <v/>
      </c>
      <c r="GF37" s="127" t="str">
        <f t="shared" si="419"/>
        <v/>
      </c>
      <c r="GG37" s="127" t="str">
        <f t="shared" si="419"/>
        <v/>
      </c>
      <c r="GH37" s="127" t="str">
        <f t="shared" si="419"/>
        <v/>
      </c>
      <c r="GI37" s="127" t="str">
        <f t="shared" si="419"/>
        <v/>
      </c>
      <c r="GJ37" s="127">
        <f t="shared" si="419"/>
        <v>3</v>
      </c>
      <c r="GK37" s="127" t="str">
        <f t="shared" si="419"/>
        <v/>
      </c>
      <c r="GL37" s="127" t="str">
        <f t="shared" si="419"/>
        <v/>
      </c>
      <c r="GM37" s="127" t="str">
        <f t="shared" si="419"/>
        <v/>
      </c>
      <c r="GN37" s="127" t="str">
        <f t="shared" si="419"/>
        <v/>
      </c>
      <c r="GO37" s="127" t="str">
        <f t="shared" si="419"/>
        <v/>
      </c>
      <c r="GP37" s="127" t="str">
        <f t="shared" si="419"/>
        <v/>
      </c>
      <c r="GQ37" s="127" t="str">
        <f t="shared" si="419"/>
        <v/>
      </c>
      <c r="GR37" s="127" t="str">
        <f t="shared" si="419"/>
        <v/>
      </c>
      <c r="GS37" s="127" t="str">
        <f t="shared" si="419"/>
        <v/>
      </c>
      <c r="GT37" s="130" t="str">
        <f t="shared" si="419"/>
        <v/>
      </c>
      <c r="GU37" s="27">
        <f t="shared" si="246"/>
        <v>5</v>
      </c>
      <c r="GV37" s="126" t="str">
        <f t="shared" ref="GV37:HG37" si="420">IF(E37="B",E20,"")</f>
        <v/>
      </c>
      <c r="GW37" s="127" t="str">
        <f t="shared" si="420"/>
        <v/>
      </c>
      <c r="GX37" s="127" t="str">
        <f t="shared" si="420"/>
        <v/>
      </c>
      <c r="GY37" s="127" t="str">
        <f t="shared" si="420"/>
        <v/>
      </c>
      <c r="GZ37" s="127" t="str">
        <f t="shared" si="420"/>
        <v/>
      </c>
      <c r="HA37" s="127" t="str">
        <f t="shared" si="420"/>
        <v/>
      </c>
      <c r="HB37" s="127" t="str">
        <f t="shared" si="420"/>
        <v/>
      </c>
      <c r="HC37" s="127" t="str">
        <f t="shared" si="420"/>
        <v/>
      </c>
      <c r="HD37" s="127" t="str">
        <f t="shared" si="420"/>
        <v/>
      </c>
      <c r="HE37" s="127" t="str">
        <f t="shared" si="420"/>
        <v/>
      </c>
      <c r="HF37" s="127" t="str">
        <f t="shared" si="420"/>
        <v/>
      </c>
      <c r="HG37" s="128" t="str">
        <f t="shared" si="420"/>
        <v/>
      </c>
      <c r="HH37" s="128" t="str">
        <f t="shared" ref="HH37:HT37" si="421">IF(Q37="B",Q20,"")</f>
        <v/>
      </c>
      <c r="HI37" s="128" t="str">
        <f t="shared" si="421"/>
        <v/>
      </c>
      <c r="HJ37" s="128" t="str">
        <f t="shared" si="421"/>
        <v/>
      </c>
      <c r="HK37" s="128" t="str">
        <f t="shared" si="421"/>
        <v/>
      </c>
      <c r="HL37" s="128" t="str">
        <f t="shared" si="421"/>
        <v/>
      </c>
      <c r="HM37" s="128" t="str">
        <f t="shared" si="421"/>
        <v/>
      </c>
      <c r="HN37" s="128" t="str">
        <f t="shared" si="421"/>
        <v/>
      </c>
      <c r="HO37" s="128" t="str">
        <f t="shared" si="421"/>
        <v/>
      </c>
      <c r="HP37" s="128">
        <f t="shared" si="421"/>
        <v>0</v>
      </c>
      <c r="HQ37" s="128" t="str">
        <f t="shared" si="421"/>
        <v/>
      </c>
      <c r="HR37" s="128" t="str">
        <f t="shared" si="421"/>
        <v/>
      </c>
      <c r="HS37" s="128" t="str">
        <f t="shared" si="421"/>
        <v/>
      </c>
      <c r="HT37" s="129" t="str">
        <f t="shared" si="421"/>
        <v/>
      </c>
      <c r="HU37" s="27">
        <f t="shared" si="249"/>
        <v>0</v>
      </c>
      <c r="HV37" s="126" t="str">
        <f t="shared" ref="HV37:IA37" si="422">IF(E37="P",E20,"")</f>
        <v/>
      </c>
      <c r="HW37" s="127" t="str">
        <f t="shared" si="422"/>
        <v/>
      </c>
      <c r="HX37" s="127" t="str">
        <f t="shared" si="422"/>
        <v/>
      </c>
      <c r="HY37" s="127" t="str">
        <f t="shared" si="422"/>
        <v/>
      </c>
      <c r="HZ37" s="127" t="str">
        <f t="shared" si="422"/>
        <v/>
      </c>
      <c r="IA37" s="127" t="str">
        <f t="shared" si="422"/>
        <v/>
      </c>
      <c r="IB37" s="127" t="str">
        <f t="shared" ref="IB37:IG37" si="423">IF(K37="P",K20,"")</f>
        <v/>
      </c>
      <c r="IC37" s="127" t="str">
        <f t="shared" si="423"/>
        <v/>
      </c>
      <c r="ID37" s="127" t="str">
        <f t="shared" si="423"/>
        <v/>
      </c>
      <c r="IE37" s="127" t="str">
        <f t="shared" si="423"/>
        <v/>
      </c>
      <c r="IF37" s="127" t="str">
        <f t="shared" si="423"/>
        <v/>
      </c>
      <c r="IG37" s="128" t="str">
        <f t="shared" si="423"/>
        <v/>
      </c>
      <c r="IH37" s="128" t="str">
        <f t="shared" ref="IH37:IT37" si="424">IF(Q37="P",Q20,"")</f>
        <v/>
      </c>
      <c r="II37" s="128" t="str">
        <f t="shared" si="424"/>
        <v/>
      </c>
      <c r="IJ37" s="128" t="str">
        <f t="shared" si="424"/>
        <v/>
      </c>
      <c r="IK37" s="128" t="str">
        <f t="shared" si="424"/>
        <v/>
      </c>
      <c r="IL37" s="128" t="str">
        <f t="shared" si="424"/>
        <v/>
      </c>
      <c r="IM37" s="128" t="str">
        <f t="shared" si="424"/>
        <v/>
      </c>
      <c r="IN37" s="128" t="str">
        <f t="shared" si="424"/>
        <v/>
      </c>
      <c r="IO37" s="128" t="str">
        <f t="shared" si="424"/>
        <v/>
      </c>
      <c r="IP37" s="128" t="str">
        <f t="shared" si="424"/>
        <v/>
      </c>
      <c r="IQ37" s="128" t="str">
        <f t="shared" si="424"/>
        <v/>
      </c>
      <c r="IR37" s="128" t="str">
        <f t="shared" si="424"/>
        <v/>
      </c>
      <c r="IS37" s="128" t="str">
        <f t="shared" si="424"/>
        <v/>
      </c>
      <c r="IT37" s="129" t="str">
        <f t="shared" si="424"/>
        <v/>
      </c>
      <c r="IU37" s="27">
        <f t="shared" si="252"/>
        <v>0</v>
      </c>
    </row>
    <row r="38" spans="1:255" s="125" customFormat="1" ht="20" customHeight="1" thickBot="1">
      <c r="A38" s="274">
        <f ca="1">('Game Summary'!B38)</f>
        <v>90028</v>
      </c>
      <c r="B38" s="677" t="str">
        <f ca="1">('Game Summary'!C38)</f>
        <v>Kat Von D'Stroya</v>
      </c>
      <c r="C38" s="678"/>
      <c r="D38" s="679"/>
      <c r="E38" s="445" t="s">
        <v>40</v>
      </c>
      <c r="F38" s="479"/>
      <c r="G38" s="479"/>
      <c r="H38" s="479"/>
      <c r="I38" s="479" t="s">
        <v>38</v>
      </c>
      <c r="J38" s="479"/>
      <c r="K38" s="479"/>
      <c r="L38" s="479"/>
      <c r="M38" s="479" t="s">
        <v>38</v>
      </c>
      <c r="N38" s="479"/>
      <c r="O38" s="479"/>
      <c r="P38" s="479"/>
      <c r="Q38" s="479"/>
      <c r="R38" s="479" t="s">
        <v>38</v>
      </c>
      <c r="S38" s="479"/>
      <c r="T38" s="479"/>
      <c r="U38" s="479"/>
      <c r="V38" s="479" t="s">
        <v>40</v>
      </c>
      <c r="W38" s="479"/>
      <c r="X38" s="479"/>
      <c r="Y38" s="479"/>
      <c r="Z38" s="479"/>
      <c r="AA38" s="479"/>
      <c r="AB38" s="479"/>
      <c r="AC38" s="446"/>
      <c r="AE38" s="164">
        <f t="shared" ref="AE38:AJ38" si="425">IF(E38="J",E40,"")</f>
        <v>0</v>
      </c>
      <c r="AF38" s="165" t="str">
        <f t="shared" si="425"/>
        <v/>
      </c>
      <c r="AG38" s="165" t="str">
        <f t="shared" si="425"/>
        <v/>
      </c>
      <c r="AH38" s="165" t="str">
        <f t="shared" si="425"/>
        <v/>
      </c>
      <c r="AI38" s="165" t="str">
        <f t="shared" si="425"/>
        <v/>
      </c>
      <c r="AJ38" s="165" t="str">
        <f t="shared" si="425"/>
        <v/>
      </c>
      <c r="AK38" s="165" t="str">
        <f t="shared" ref="AK38:AP38" si="426">IF(K38="J",K40,"")</f>
        <v/>
      </c>
      <c r="AL38" s="165" t="str">
        <f t="shared" si="426"/>
        <v/>
      </c>
      <c r="AM38" s="165" t="str">
        <f t="shared" si="426"/>
        <v/>
      </c>
      <c r="AN38" s="165" t="str">
        <f t="shared" si="426"/>
        <v/>
      </c>
      <c r="AO38" s="165" t="str">
        <f t="shared" si="426"/>
        <v/>
      </c>
      <c r="AP38" s="166" t="str">
        <f t="shared" si="426"/>
        <v/>
      </c>
      <c r="AQ38" s="166" t="str">
        <f t="shared" ref="AQ38:BC38" si="427">IF(Q38="J",Q40,"")</f>
        <v/>
      </c>
      <c r="AR38" s="166" t="str">
        <f t="shared" si="427"/>
        <v/>
      </c>
      <c r="AS38" s="166" t="str">
        <f t="shared" si="427"/>
        <v/>
      </c>
      <c r="AT38" s="166" t="str">
        <f t="shared" si="427"/>
        <v/>
      </c>
      <c r="AU38" s="166" t="str">
        <f t="shared" si="427"/>
        <v/>
      </c>
      <c r="AV38" s="166">
        <f t="shared" si="427"/>
        <v>0</v>
      </c>
      <c r="AW38" s="166" t="str">
        <f t="shared" si="427"/>
        <v/>
      </c>
      <c r="AX38" s="166" t="str">
        <f t="shared" si="427"/>
        <v/>
      </c>
      <c r="AY38" s="166" t="str">
        <f t="shared" si="427"/>
        <v/>
      </c>
      <c r="AZ38" s="166" t="str">
        <f t="shared" si="427"/>
        <v/>
      </c>
      <c r="BA38" s="166" t="str">
        <f t="shared" si="427"/>
        <v/>
      </c>
      <c r="BB38" s="166" t="str">
        <f t="shared" si="427"/>
        <v/>
      </c>
      <c r="BC38" s="167" t="str">
        <f t="shared" si="427"/>
        <v/>
      </c>
      <c r="BD38" s="27">
        <f t="shared" si="222"/>
        <v>0</v>
      </c>
      <c r="BE38" s="164" t="str">
        <f t="shared" ref="BE38:BO38" si="428">IF(E38="LJ",E40,"")</f>
        <v/>
      </c>
      <c r="BF38" s="165" t="str">
        <f t="shared" si="428"/>
        <v/>
      </c>
      <c r="BG38" s="165" t="str">
        <f t="shared" si="428"/>
        <v/>
      </c>
      <c r="BH38" s="165" t="str">
        <f t="shared" si="428"/>
        <v/>
      </c>
      <c r="BI38" s="165">
        <f t="shared" si="428"/>
        <v>4</v>
      </c>
      <c r="BJ38" s="165" t="str">
        <f t="shared" si="428"/>
        <v/>
      </c>
      <c r="BK38" s="165" t="str">
        <f t="shared" si="428"/>
        <v/>
      </c>
      <c r="BL38" s="165" t="str">
        <f t="shared" si="428"/>
        <v/>
      </c>
      <c r="BM38" s="165">
        <f t="shared" si="428"/>
        <v>8</v>
      </c>
      <c r="BN38" s="165" t="str">
        <f t="shared" si="428"/>
        <v/>
      </c>
      <c r="BO38" s="165" t="str">
        <f t="shared" si="428"/>
        <v/>
      </c>
      <c r="BP38" s="165" t="str">
        <f t="shared" ref="BP38:CC38" si="429">IF(P38="LJ",P40,"")</f>
        <v/>
      </c>
      <c r="BQ38" s="165" t="str">
        <f t="shared" si="429"/>
        <v/>
      </c>
      <c r="BR38" s="165">
        <f t="shared" si="429"/>
        <v>9</v>
      </c>
      <c r="BS38" s="165" t="str">
        <f t="shared" si="429"/>
        <v/>
      </c>
      <c r="BT38" s="165" t="str">
        <f t="shared" si="429"/>
        <v/>
      </c>
      <c r="BU38" s="165" t="str">
        <f t="shared" si="429"/>
        <v/>
      </c>
      <c r="BV38" s="165" t="str">
        <f t="shared" si="429"/>
        <v/>
      </c>
      <c r="BW38" s="165" t="str">
        <f t="shared" si="429"/>
        <v/>
      </c>
      <c r="BX38" s="165" t="str">
        <f t="shared" si="429"/>
        <v/>
      </c>
      <c r="BY38" s="165" t="str">
        <f t="shared" si="429"/>
        <v/>
      </c>
      <c r="BZ38" s="165" t="str">
        <f t="shared" si="429"/>
        <v/>
      </c>
      <c r="CA38" s="165" t="str">
        <f t="shared" si="429"/>
        <v/>
      </c>
      <c r="CB38" s="165" t="str">
        <f t="shared" si="429"/>
        <v/>
      </c>
      <c r="CC38" s="168" t="str">
        <f t="shared" si="429"/>
        <v/>
      </c>
      <c r="CD38" s="27">
        <f t="shared" si="225"/>
        <v>21</v>
      </c>
      <c r="CE38" s="164" t="str">
        <f t="shared" ref="CE38:CP38" si="430">IF(E38="B",E40,"")</f>
        <v/>
      </c>
      <c r="CF38" s="165" t="str">
        <f t="shared" si="430"/>
        <v/>
      </c>
      <c r="CG38" s="165" t="str">
        <f t="shared" si="430"/>
        <v/>
      </c>
      <c r="CH38" s="165" t="str">
        <f t="shared" si="430"/>
        <v/>
      </c>
      <c r="CI38" s="165" t="str">
        <f t="shared" si="430"/>
        <v/>
      </c>
      <c r="CJ38" s="165" t="str">
        <f t="shared" si="430"/>
        <v/>
      </c>
      <c r="CK38" s="165" t="str">
        <f t="shared" si="430"/>
        <v/>
      </c>
      <c r="CL38" s="165" t="str">
        <f t="shared" si="430"/>
        <v/>
      </c>
      <c r="CM38" s="165" t="str">
        <f t="shared" si="430"/>
        <v/>
      </c>
      <c r="CN38" s="165" t="str">
        <f t="shared" si="430"/>
        <v/>
      </c>
      <c r="CO38" s="165" t="str">
        <f t="shared" si="430"/>
        <v/>
      </c>
      <c r="CP38" s="166" t="str">
        <f t="shared" si="430"/>
        <v/>
      </c>
      <c r="CQ38" s="166" t="str">
        <f t="shared" ref="CQ38:DB38" si="431">IF(Q38="B",Q40,"")</f>
        <v/>
      </c>
      <c r="CR38" s="166" t="str">
        <f t="shared" si="431"/>
        <v/>
      </c>
      <c r="CS38" s="166" t="str">
        <f t="shared" si="431"/>
        <v/>
      </c>
      <c r="CT38" s="166" t="str">
        <f t="shared" si="431"/>
        <v/>
      </c>
      <c r="CU38" s="166" t="str">
        <f t="shared" si="431"/>
        <v/>
      </c>
      <c r="CV38" s="166" t="str">
        <f t="shared" si="431"/>
        <v/>
      </c>
      <c r="CW38" s="166" t="str">
        <f t="shared" si="431"/>
        <v/>
      </c>
      <c r="CX38" s="166" t="str">
        <f t="shared" si="431"/>
        <v/>
      </c>
      <c r="CY38" s="166" t="str">
        <f t="shared" si="431"/>
        <v/>
      </c>
      <c r="CZ38" s="166" t="str">
        <f t="shared" si="431"/>
        <v/>
      </c>
      <c r="DA38" s="166" t="str">
        <f t="shared" si="431"/>
        <v/>
      </c>
      <c r="DB38" s="166" t="str">
        <f t="shared" si="431"/>
        <v/>
      </c>
      <c r="DC38" s="167" t="str">
        <f>IF(AC38="B",AC40,"")</f>
        <v/>
      </c>
      <c r="DD38" s="27">
        <f t="shared" si="228"/>
        <v>0</v>
      </c>
      <c r="DE38" s="164" t="str">
        <f t="shared" ref="DE38:DO38" si="432">IF(E38="P",E40,"")</f>
        <v/>
      </c>
      <c r="DF38" s="165" t="str">
        <f t="shared" si="432"/>
        <v/>
      </c>
      <c r="DG38" s="165" t="str">
        <f t="shared" si="432"/>
        <v/>
      </c>
      <c r="DH38" s="165" t="str">
        <f t="shared" si="432"/>
        <v/>
      </c>
      <c r="DI38" s="165" t="str">
        <f t="shared" si="432"/>
        <v/>
      </c>
      <c r="DJ38" s="165" t="str">
        <f t="shared" si="432"/>
        <v/>
      </c>
      <c r="DK38" s="165" t="str">
        <f t="shared" si="432"/>
        <v/>
      </c>
      <c r="DL38" s="165" t="str">
        <f t="shared" si="432"/>
        <v/>
      </c>
      <c r="DM38" s="165" t="str">
        <f t="shared" si="432"/>
        <v/>
      </c>
      <c r="DN38" s="165" t="str">
        <f t="shared" si="432"/>
        <v/>
      </c>
      <c r="DO38" s="165" t="str">
        <f t="shared" si="432"/>
        <v/>
      </c>
      <c r="DP38" s="165" t="str">
        <f t="shared" ref="DP38:EC38" si="433">IF(P38="P",P40,"")</f>
        <v/>
      </c>
      <c r="DQ38" s="165" t="str">
        <f t="shared" si="433"/>
        <v/>
      </c>
      <c r="DR38" s="165" t="str">
        <f t="shared" si="433"/>
        <v/>
      </c>
      <c r="DS38" s="165" t="str">
        <f t="shared" si="433"/>
        <v/>
      </c>
      <c r="DT38" s="165" t="str">
        <f t="shared" si="433"/>
        <v/>
      </c>
      <c r="DU38" s="165" t="str">
        <f t="shared" si="433"/>
        <v/>
      </c>
      <c r="DV38" s="165" t="str">
        <f t="shared" si="433"/>
        <v/>
      </c>
      <c r="DW38" s="165" t="str">
        <f t="shared" si="433"/>
        <v/>
      </c>
      <c r="DX38" s="165" t="str">
        <f t="shared" si="433"/>
        <v/>
      </c>
      <c r="DY38" s="165" t="str">
        <f t="shared" si="433"/>
        <v/>
      </c>
      <c r="DZ38" s="165" t="str">
        <f t="shared" si="433"/>
        <v/>
      </c>
      <c r="EA38" s="165" t="str">
        <f t="shared" si="433"/>
        <v/>
      </c>
      <c r="EB38" s="165" t="str">
        <f t="shared" si="433"/>
        <v/>
      </c>
      <c r="EC38" s="168" t="str">
        <f t="shared" si="433"/>
        <v/>
      </c>
      <c r="ED38" s="27">
        <f t="shared" si="231"/>
        <v>0</v>
      </c>
      <c r="EF38" s="169">
        <f t="shared" si="232"/>
        <v>5</v>
      </c>
      <c r="EG38" s="166">
        <f t="shared" si="346"/>
        <v>0</v>
      </c>
      <c r="EH38" s="166">
        <f t="shared" si="234"/>
        <v>0</v>
      </c>
      <c r="EI38" s="170">
        <f>SUM(EG38+EH38)</f>
        <v>0</v>
      </c>
      <c r="EJ38" s="171">
        <f>(SUM(EF38:EH38)/COUNT(E39:AC39))</f>
        <v>0.2</v>
      </c>
      <c r="EK38" s="169">
        <f t="shared" si="236"/>
        <v>3</v>
      </c>
      <c r="EL38" s="172">
        <f t="shared" si="261"/>
        <v>0.6</v>
      </c>
      <c r="EM38" s="173">
        <f t="shared" si="237"/>
        <v>21</v>
      </c>
      <c r="EN38" s="174">
        <f t="shared" si="238"/>
        <v>4.2</v>
      </c>
      <c r="EO38" s="175">
        <f t="shared" si="239"/>
        <v>18</v>
      </c>
      <c r="EP38" s="175">
        <f t="shared" si="240"/>
        <v>0</v>
      </c>
      <c r="EQ38" s="175">
        <f t="shared" si="241"/>
        <v>0</v>
      </c>
      <c r="ER38" s="175" t="e">
        <f>SUM((EP38/EI38)-(D22))</f>
        <v>#DIV/0!</v>
      </c>
      <c r="ES38" s="175" t="e">
        <f>SUM((EQ38/EI38)-(D2))</f>
        <v>#DIV/0!</v>
      </c>
      <c r="ET38" s="176" t="e">
        <f t="shared" si="242"/>
        <v>#DIV/0!</v>
      </c>
      <c r="EV38" s="164">
        <f t="shared" ref="EV38:FT38" si="434">IF(E38="J",SUM((E40)-(E20)),"")</f>
        <v>-3</v>
      </c>
      <c r="EW38" s="165" t="str">
        <f t="shared" si="434"/>
        <v/>
      </c>
      <c r="EX38" s="165" t="str">
        <f t="shared" si="434"/>
        <v/>
      </c>
      <c r="EY38" s="165" t="str">
        <f t="shared" si="434"/>
        <v/>
      </c>
      <c r="EZ38" s="165" t="str">
        <f t="shared" si="434"/>
        <v/>
      </c>
      <c r="FA38" s="165" t="str">
        <f t="shared" si="434"/>
        <v/>
      </c>
      <c r="FB38" s="165" t="str">
        <f t="shared" si="434"/>
        <v/>
      </c>
      <c r="FC38" s="165" t="str">
        <f t="shared" si="434"/>
        <v/>
      </c>
      <c r="FD38" s="165" t="str">
        <f t="shared" si="434"/>
        <v/>
      </c>
      <c r="FE38" s="165" t="str">
        <f t="shared" si="434"/>
        <v/>
      </c>
      <c r="FF38" s="165" t="str">
        <f t="shared" si="434"/>
        <v/>
      </c>
      <c r="FG38" s="165" t="str">
        <f t="shared" si="434"/>
        <v/>
      </c>
      <c r="FH38" s="165" t="str">
        <f t="shared" si="434"/>
        <v/>
      </c>
      <c r="FI38" s="165" t="str">
        <f t="shared" si="434"/>
        <v/>
      </c>
      <c r="FJ38" s="165" t="str">
        <f t="shared" si="434"/>
        <v/>
      </c>
      <c r="FK38" s="165" t="str">
        <f t="shared" si="434"/>
        <v/>
      </c>
      <c r="FL38" s="165" t="str">
        <f t="shared" si="434"/>
        <v/>
      </c>
      <c r="FM38" s="165">
        <f t="shared" si="434"/>
        <v>0</v>
      </c>
      <c r="FN38" s="165" t="str">
        <f t="shared" si="434"/>
        <v/>
      </c>
      <c r="FO38" s="165" t="str">
        <f t="shared" si="434"/>
        <v/>
      </c>
      <c r="FP38" s="165" t="str">
        <f t="shared" si="434"/>
        <v/>
      </c>
      <c r="FQ38" s="165" t="str">
        <f t="shared" si="434"/>
        <v/>
      </c>
      <c r="FR38" s="165" t="str">
        <f t="shared" si="434"/>
        <v/>
      </c>
      <c r="FS38" s="165" t="str">
        <f t="shared" si="434"/>
        <v/>
      </c>
      <c r="FT38" s="168" t="str">
        <f t="shared" si="434"/>
        <v/>
      </c>
      <c r="FU38" s="27">
        <f t="shared" si="244"/>
        <v>-3</v>
      </c>
      <c r="FV38" s="164" t="str">
        <f t="shared" ref="FV38:GT38" si="435">IF(E38="LJ",SUM((E40)-(E20)),"")</f>
        <v/>
      </c>
      <c r="FW38" s="165" t="str">
        <f t="shared" si="435"/>
        <v/>
      </c>
      <c r="FX38" s="165" t="str">
        <f t="shared" si="435"/>
        <v/>
      </c>
      <c r="FY38" s="165" t="str">
        <f t="shared" si="435"/>
        <v/>
      </c>
      <c r="FZ38" s="165">
        <f t="shared" si="435"/>
        <v>4</v>
      </c>
      <c r="GA38" s="165" t="str">
        <f t="shared" si="435"/>
        <v/>
      </c>
      <c r="GB38" s="165" t="str">
        <f t="shared" si="435"/>
        <v/>
      </c>
      <c r="GC38" s="165" t="str">
        <f t="shared" si="435"/>
        <v/>
      </c>
      <c r="GD38" s="165">
        <f t="shared" si="435"/>
        <v>8</v>
      </c>
      <c r="GE38" s="165" t="str">
        <f t="shared" si="435"/>
        <v/>
      </c>
      <c r="GF38" s="165" t="str">
        <f t="shared" si="435"/>
        <v/>
      </c>
      <c r="GG38" s="165" t="str">
        <f t="shared" si="435"/>
        <v/>
      </c>
      <c r="GH38" s="165" t="str">
        <f t="shared" si="435"/>
        <v/>
      </c>
      <c r="GI38" s="165">
        <f t="shared" si="435"/>
        <v>9</v>
      </c>
      <c r="GJ38" s="165" t="str">
        <f t="shared" si="435"/>
        <v/>
      </c>
      <c r="GK38" s="165" t="str">
        <f t="shared" si="435"/>
        <v/>
      </c>
      <c r="GL38" s="165" t="str">
        <f t="shared" si="435"/>
        <v/>
      </c>
      <c r="GM38" s="165" t="str">
        <f t="shared" si="435"/>
        <v/>
      </c>
      <c r="GN38" s="165" t="str">
        <f t="shared" si="435"/>
        <v/>
      </c>
      <c r="GO38" s="165" t="str">
        <f t="shared" si="435"/>
        <v/>
      </c>
      <c r="GP38" s="165" t="str">
        <f t="shared" si="435"/>
        <v/>
      </c>
      <c r="GQ38" s="165" t="str">
        <f t="shared" si="435"/>
        <v/>
      </c>
      <c r="GR38" s="165" t="str">
        <f t="shared" si="435"/>
        <v/>
      </c>
      <c r="GS38" s="165" t="str">
        <f t="shared" si="435"/>
        <v/>
      </c>
      <c r="GT38" s="168" t="str">
        <f t="shared" si="435"/>
        <v/>
      </c>
      <c r="GU38" s="27">
        <f t="shared" si="246"/>
        <v>21</v>
      </c>
      <c r="GV38" s="164" t="str">
        <f t="shared" ref="GV38:HG38" si="436">IF(E38="B",E20,"")</f>
        <v/>
      </c>
      <c r="GW38" s="165" t="str">
        <f t="shared" si="436"/>
        <v/>
      </c>
      <c r="GX38" s="165" t="str">
        <f t="shared" si="436"/>
        <v/>
      </c>
      <c r="GY38" s="165" t="str">
        <f t="shared" si="436"/>
        <v/>
      </c>
      <c r="GZ38" s="165" t="str">
        <f t="shared" si="436"/>
        <v/>
      </c>
      <c r="HA38" s="165" t="str">
        <f t="shared" si="436"/>
        <v/>
      </c>
      <c r="HB38" s="165" t="str">
        <f t="shared" si="436"/>
        <v/>
      </c>
      <c r="HC38" s="165" t="str">
        <f t="shared" si="436"/>
        <v/>
      </c>
      <c r="HD38" s="165" t="str">
        <f t="shared" si="436"/>
        <v/>
      </c>
      <c r="HE38" s="165" t="str">
        <f t="shared" si="436"/>
        <v/>
      </c>
      <c r="HF38" s="165" t="str">
        <f t="shared" si="436"/>
        <v/>
      </c>
      <c r="HG38" s="166" t="str">
        <f t="shared" si="436"/>
        <v/>
      </c>
      <c r="HH38" s="166" t="str">
        <f t="shared" ref="HH38:HT38" si="437">IF(Q38="B",Q20,"")</f>
        <v/>
      </c>
      <c r="HI38" s="166" t="str">
        <f t="shared" si="437"/>
        <v/>
      </c>
      <c r="HJ38" s="166" t="str">
        <f t="shared" si="437"/>
        <v/>
      </c>
      <c r="HK38" s="166" t="str">
        <f t="shared" si="437"/>
        <v/>
      </c>
      <c r="HL38" s="166" t="str">
        <f t="shared" si="437"/>
        <v/>
      </c>
      <c r="HM38" s="166" t="str">
        <f t="shared" si="437"/>
        <v/>
      </c>
      <c r="HN38" s="166" t="str">
        <f t="shared" si="437"/>
        <v/>
      </c>
      <c r="HO38" s="166" t="str">
        <f t="shared" si="437"/>
        <v/>
      </c>
      <c r="HP38" s="166" t="str">
        <f t="shared" si="437"/>
        <v/>
      </c>
      <c r="HQ38" s="166" t="str">
        <f t="shared" si="437"/>
        <v/>
      </c>
      <c r="HR38" s="166" t="str">
        <f t="shared" si="437"/>
        <v/>
      </c>
      <c r="HS38" s="166" t="str">
        <f t="shared" si="437"/>
        <v/>
      </c>
      <c r="HT38" s="167" t="str">
        <f t="shared" si="437"/>
        <v/>
      </c>
      <c r="HU38" s="27">
        <f t="shared" si="249"/>
        <v>0</v>
      </c>
      <c r="HV38" s="164" t="str">
        <f t="shared" ref="HV38:IA38" si="438">IF(E38="P",E20,"")</f>
        <v/>
      </c>
      <c r="HW38" s="165" t="str">
        <f t="shared" si="438"/>
        <v/>
      </c>
      <c r="HX38" s="165" t="str">
        <f t="shared" si="438"/>
        <v/>
      </c>
      <c r="HY38" s="165" t="str">
        <f t="shared" si="438"/>
        <v/>
      </c>
      <c r="HZ38" s="165" t="str">
        <f t="shared" si="438"/>
        <v/>
      </c>
      <c r="IA38" s="165" t="str">
        <f t="shared" si="438"/>
        <v/>
      </c>
      <c r="IB38" s="165" t="str">
        <f t="shared" ref="IB38:IG38" si="439">IF(K38="P",K20,"")</f>
        <v/>
      </c>
      <c r="IC38" s="165" t="str">
        <f t="shared" si="439"/>
        <v/>
      </c>
      <c r="ID38" s="165" t="str">
        <f t="shared" si="439"/>
        <v/>
      </c>
      <c r="IE38" s="165" t="str">
        <f t="shared" si="439"/>
        <v/>
      </c>
      <c r="IF38" s="165" t="str">
        <f t="shared" si="439"/>
        <v/>
      </c>
      <c r="IG38" s="166" t="str">
        <f t="shared" si="439"/>
        <v/>
      </c>
      <c r="IH38" s="166" t="str">
        <f t="shared" ref="IH38:IT38" si="440">IF(Q38="P",Q20,"")</f>
        <v/>
      </c>
      <c r="II38" s="166" t="str">
        <f t="shared" si="440"/>
        <v/>
      </c>
      <c r="IJ38" s="166" t="str">
        <f t="shared" si="440"/>
        <v/>
      </c>
      <c r="IK38" s="166" t="str">
        <f t="shared" si="440"/>
        <v/>
      </c>
      <c r="IL38" s="166" t="str">
        <f t="shared" si="440"/>
        <v/>
      </c>
      <c r="IM38" s="166" t="str">
        <f t="shared" si="440"/>
        <v/>
      </c>
      <c r="IN38" s="166" t="str">
        <f t="shared" si="440"/>
        <v/>
      </c>
      <c r="IO38" s="166" t="str">
        <f t="shared" si="440"/>
        <v/>
      </c>
      <c r="IP38" s="166" t="str">
        <f t="shared" si="440"/>
        <v/>
      </c>
      <c r="IQ38" s="166" t="str">
        <f t="shared" si="440"/>
        <v/>
      </c>
      <c r="IR38" s="166" t="str">
        <f t="shared" si="440"/>
        <v/>
      </c>
      <c r="IS38" s="166" t="str">
        <f t="shared" si="440"/>
        <v/>
      </c>
      <c r="IT38" s="167" t="str">
        <f t="shared" si="440"/>
        <v/>
      </c>
      <c r="IU38" s="27">
        <f t="shared" si="252"/>
        <v>0</v>
      </c>
    </row>
    <row r="39" spans="1:255" s="125" customFormat="1" ht="20" customHeight="1" thickBot="1">
      <c r="A39" s="196"/>
      <c r="B39" s="180"/>
      <c r="C39" s="179"/>
      <c r="D39" s="177" t="s">
        <v>152</v>
      </c>
      <c r="E39" s="254">
        <f t="shared" ref="E39:L39" si="441">SUM(E40)-(E20)</f>
        <v>-3</v>
      </c>
      <c r="F39" s="255">
        <f t="shared" si="441"/>
        <v>2</v>
      </c>
      <c r="G39" s="255">
        <f t="shared" si="441"/>
        <v>13</v>
      </c>
      <c r="H39" s="255">
        <f t="shared" si="441"/>
        <v>8</v>
      </c>
      <c r="I39" s="255">
        <f t="shared" si="441"/>
        <v>4</v>
      </c>
      <c r="J39" s="255">
        <f t="shared" si="441"/>
        <v>-2</v>
      </c>
      <c r="K39" s="255">
        <f t="shared" si="441"/>
        <v>2</v>
      </c>
      <c r="L39" s="255">
        <f t="shared" si="441"/>
        <v>0</v>
      </c>
      <c r="M39" s="255">
        <f t="shared" ref="M39:AC39" si="442">SUM(M40)-(M20)</f>
        <v>8</v>
      </c>
      <c r="N39" s="255">
        <f t="shared" si="442"/>
        <v>0</v>
      </c>
      <c r="O39" s="255">
        <f t="shared" si="442"/>
        <v>0</v>
      </c>
      <c r="P39" s="255">
        <f t="shared" si="442"/>
        <v>10</v>
      </c>
      <c r="Q39" s="255">
        <f t="shared" si="442"/>
        <v>2</v>
      </c>
      <c r="R39" s="255">
        <f t="shared" si="442"/>
        <v>9</v>
      </c>
      <c r="S39" s="255">
        <f t="shared" si="442"/>
        <v>3</v>
      </c>
      <c r="T39" s="255">
        <f t="shared" si="442"/>
        <v>-1</v>
      </c>
      <c r="U39" s="255">
        <f t="shared" si="442"/>
        <v>0</v>
      </c>
      <c r="V39" s="255">
        <f t="shared" si="442"/>
        <v>0</v>
      </c>
      <c r="W39" s="255">
        <f t="shared" si="442"/>
        <v>5</v>
      </c>
      <c r="X39" s="255">
        <f t="shared" si="442"/>
        <v>2</v>
      </c>
      <c r="Y39" s="255">
        <f t="shared" si="442"/>
        <v>3</v>
      </c>
      <c r="Z39" s="255">
        <f t="shared" si="442"/>
        <v>0</v>
      </c>
      <c r="AA39" s="255">
        <f t="shared" si="442"/>
        <v>0</v>
      </c>
      <c r="AB39" s="255">
        <f t="shared" si="442"/>
        <v>0</v>
      </c>
      <c r="AC39" s="480">
        <f t="shared" si="442"/>
        <v>0</v>
      </c>
      <c r="BE39" s="178"/>
      <c r="BF39" s="178"/>
      <c r="BG39" s="178"/>
      <c r="BH39" s="178"/>
      <c r="BI39" s="178"/>
      <c r="BJ39" s="178"/>
      <c r="BK39" s="178"/>
      <c r="BL39" s="178"/>
      <c r="BM39" s="178"/>
      <c r="BN39" s="178"/>
      <c r="BO39" s="178"/>
      <c r="BP39" s="178"/>
      <c r="BQ39" s="178"/>
      <c r="BR39" s="178"/>
      <c r="BS39" s="178"/>
      <c r="BT39" s="178"/>
      <c r="BU39" s="178"/>
      <c r="BV39" s="178"/>
      <c r="CD39" s="27"/>
      <c r="CE39" s="178"/>
      <c r="CF39" s="178"/>
      <c r="CG39" s="178"/>
      <c r="CH39" s="178"/>
      <c r="CI39" s="178"/>
      <c r="CJ39" s="178"/>
      <c r="CK39" s="178"/>
      <c r="CL39" s="178"/>
      <c r="CM39" s="178"/>
      <c r="CN39" s="178"/>
      <c r="CO39" s="178"/>
      <c r="DD39" s="27"/>
      <c r="DE39" s="178"/>
      <c r="DF39" s="178"/>
      <c r="DG39" s="178"/>
      <c r="DH39" s="178"/>
      <c r="DI39" s="178"/>
      <c r="DJ39" s="178"/>
      <c r="DK39" s="178"/>
      <c r="DL39" s="178"/>
      <c r="DM39" s="178"/>
      <c r="DN39" s="178"/>
      <c r="DO39" s="178"/>
      <c r="ED39" s="27"/>
      <c r="EF39" s="27">
        <f>SUM(EF25:EF38)</f>
        <v>21</v>
      </c>
      <c r="EG39" s="27">
        <f>SUM(EG25:EG38)</f>
        <v>21</v>
      </c>
      <c r="EH39" s="27">
        <f>SUM(EH25:EH38)</f>
        <v>63</v>
      </c>
      <c r="EI39" s="27">
        <f>SUM(EG39+EH39)</f>
        <v>84</v>
      </c>
      <c r="EJ39" s="27"/>
      <c r="EK39" s="27"/>
      <c r="EL39" s="27"/>
      <c r="EM39" s="27">
        <f>SUM(EM25:EM38)</f>
        <v>77</v>
      </c>
      <c r="EN39" s="27">
        <f t="shared" si="238"/>
        <v>3.6666666666666665</v>
      </c>
      <c r="EO39" s="27"/>
      <c r="EP39" s="27">
        <f>SUM(EP25:EP38)</f>
        <v>308</v>
      </c>
      <c r="EQ39" s="27">
        <f>SUM(EQ25:EQ38)</f>
        <v>48</v>
      </c>
      <c r="ER39" s="27"/>
      <c r="ES39" s="27"/>
      <c r="ET39" s="27"/>
    </row>
    <row r="40" spans="1:255" s="125" customFormat="1" ht="20" customHeight="1" thickBot="1">
      <c r="A40" s="263" t="s">
        <v>188</v>
      </c>
      <c r="B40" s="180">
        <f>COUNT(E40:AC40)</f>
        <v>21</v>
      </c>
      <c r="C40" s="207" t="s">
        <v>217</v>
      </c>
      <c r="D40" s="197"/>
      <c r="E40" s="258">
        <v>0</v>
      </c>
      <c r="F40" s="259">
        <v>2</v>
      </c>
      <c r="G40" s="259">
        <v>13</v>
      </c>
      <c r="H40" s="259">
        <v>8</v>
      </c>
      <c r="I40" s="259">
        <v>4</v>
      </c>
      <c r="J40" s="259">
        <v>0</v>
      </c>
      <c r="K40" s="259">
        <v>4</v>
      </c>
      <c r="L40" s="259">
        <v>0</v>
      </c>
      <c r="M40" s="259">
        <v>8</v>
      </c>
      <c r="N40" s="259">
        <v>0</v>
      </c>
      <c r="O40" s="259">
        <v>0</v>
      </c>
      <c r="P40" s="259">
        <v>10</v>
      </c>
      <c r="Q40" s="259">
        <v>2</v>
      </c>
      <c r="R40" s="259">
        <v>9</v>
      </c>
      <c r="S40" s="259">
        <v>3</v>
      </c>
      <c r="T40" s="259">
        <v>2</v>
      </c>
      <c r="U40" s="259">
        <v>0</v>
      </c>
      <c r="V40" s="259">
        <v>0</v>
      </c>
      <c r="W40" s="259">
        <v>5</v>
      </c>
      <c r="X40" s="259">
        <v>4</v>
      </c>
      <c r="Y40" s="259">
        <v>3</v>
      </c>
      <c r="Z40" s="259"/>
      <c r="AA40" s="259"/>
      <c r="AB40" s="259"/>
      <c r="AC40" s="481"/>
    </row>
  </sheetData>
  <sheetCalcPr fullCalcOnLoad="1"/>
  <mergeCells count="56">
    <mergeCell ref="B38:D38"/>
    <mergeCell ref="B37:D37"/>
    <mergeCell ref="B27:D27"/>
    <mergeCell ref="B28:D28"/>
    <mergeCell ref="B29:D29"/>
    <mergeCell ref="B30:D30"/>
    <mergeCell ref="B31:D31"/>
    <mergeCell ref="B36:D36"/>
    <mergeCell ref="B34:D34"/>
    <mergeCell ref="B35:D35"/>
    <mergeCell ref="I1:K1"/>
    <mergeCell ref="E2:AC2"/>
    <mergeCell ref="C1:G1"/>
    <mergeCell ref="C3:D3"/>
    <mergeCell ref="L1:M1"/>
    <mergeCell ref="AE22:BC22"/>
    <mergeCell ref="B17:D17"/>
    <mergeCell ref="B18:D18"/>
    <mergeCell ref="L21:M21"/>
    <mergeCell ref="FV2:GT2"/>
    <mergeCell ref="CE2:DC2"/>
    <mergeCell ref="DE2:EC2"/>
    <mergeCell ref="CE22:DC22"/>
    <mergeCell ref="GV2:HT2"/>
    <mergeCell ref="HV2:IT2"/>
    <mergeCell ref="EV22:FT22"/>
    <mergeCell ref="FV22:GT22"/>
    <mergeCell ref="GV22:HT22"/>
    <mergeCell ref="HV22:IT22"/>
    <mergeCell ref="B9:D9"/>
    <mergeCell ref="A4:D4"/>
    <mergeCell ref="B13:D13"/>
    <mergeCell ref="B14:D14"/>
    <mergeCell ref="DE22:EC22"/>
    <mergeCell ref="EV2:FT2"/>
    <mergeCell ref="BE22:CC22"/>
    <mergeCell ref="B25:D25"/>
    <mergeCell ref="B26:D26"/>
    <mergeCell ref="B32:D32"/>
    <mergeCell ref="B33:D33"/>
    <mergeCell ref="AE2:BC2"/>
    <mergeCell ref="BE2:CC2"/>
    <mergeCell ref="I21:K21"/>
    <mergeCell ref="B6:D6"/>
    <mergeCell ref="B7:D7"/>
    <mergeCell ref="B8:D8"/>
    <mergeCell ref="A24:D24"/>
    <mergeCell ref="B5:D5"/>
    <mergeCell ref="C21:G21"/>
    <mergeCell ref="B10:D10"/>
    <mergeCell ref="B11:D11"/>
    <mergeCell ref="B12:D12"/>
    <mergeCell ref="E22:AC22"/>
    <mergeCell ref="B15:D15"/>
    <mergeCell ref="B16:D16"/>
    <mergeCell ref="C23:D23"/>
  </mergeCells>
  <phoneticPr fontId="0" type="noConversion"/>
  <printOptions horizontalCentered="1" verticalCentered="1"/>
  <pageMargins left="0.25" right="0.25" top="0.25" bottom="0.25" header="0.25" footer="0.25"/>
  <pageSetup scale="47" orientation="landscape" horizontalDpi="4294967292" verticalDpi="4294967292"/>
  <rowBreaks count="1" manualBreakCount="1">
    <brk id="20" max="28" man="1"/>
  </rowBreaks>
  <colBreaks count="1" manualBreakCount="1">
    <brk id="134" max="39" man="1"/>
  </colBreaks>
  <extLst>
    <ext xmlns:mx="http://schemas.microsoft.com/office/mac/excel/2008/main" uri="http://schemas.microsoft.com/office/mac/excel/2008/main">
      <mx:PLV Mode="0" OnePage="0" WScale="44"/>
    </ext>
  </extLst>
</worksheet>
</file>

<file path=xl/worksheets/sheet4.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4" enableFormatConditionsCalculation="0">
    <pageSetUpPr fitToPage="1"/>
  </sheetPr>
  <dimension ref="A1:IU40"/>
  <sheetViews>
    <sheetView zoomScale="75" zoomScaleNormal="75" zoomScaleSheetLayoutView="40" zoomScalePageLayoutView="75" workbookViewId="0">
      <pane xSplit="4" ySplit="4" topLeftCell="E5" activePane="bottomRight" state="frozen"/>
      <selection pane="topRight" activeCell="E1" sqref="E1"/>
      <selection pane="bottomLeft" activeCell="A5" sqref="A5"/>
      <selection pane="bottomRight" sqref="A1:AC40"/>
    </sheetView>
  </sheetViews>
  <sheetFormatPr baseColWidth="10" defaultColWidth="8.83203125" defaultRowHeight="15"/>
  <cols>
    <col min="1" max="2" width="12.33203125" customWidth="1"/>
    <col min="3" max="3" width="13.1640625" customWidth="1"/>
    <col min="4" max="29" width="8.6640625" customWidth="1"/>
    <col min="30" max="30" width="11.6640625" hidden="1" customWidth="1"/>
    <col min="31" max="55" width="7.83203125" style="96" hidden="1" customWidth="1"/>
    <col min="56" max="56" width="10.5" style="96" hidden="1" customWidth="1"/>
    <col min="57" max="81" width="7.83203125" style="96" hidden="1" customWidth="1"/>
    <col min="82" max="82" width="10.83203125" style="96" hidden="1" customWidth="1"/>
    <col min="83" max="107" width="7.83203125" style="96" hidden="1" customWidth="1"/>
    <col min="108" max="108" width="11.33203125" style="96" hidden="1" customWidth="1"/>
    <col min="109" max="133" width="7.83203125" style="96" hidden="1" customWidth="1"/>
    <col min="134" max="139" width="10.83203125" style="96" hidden="1" customWidth="1"/>
    <col min="140" max="140" width="20.1640625" style="96" hidden="1" customWidth="1"/>
    <col min="141" max="141" width="9.83203125" style="96" hidden="1" customWidth="1"/>
    <col min="142" max="142" width="12.33203125" style="96" hidden="1" customWidth="1"/>
    <col min="143" max="143" width="13.83203125" style="96" hidden="1" customWidth="1"/>
    <col min="144" max="144" width="19.5" style="96" hidden="1" customWidth="1"/>
    <col min="145" max="145" width="30" style="96" hidden="1" customWidth="1"/>
    <col min="146" max="146" width="14" style="96" hidden="1" customWidth="1"/>
    <col min="147" max="147" width="14.1640625" style="96" hidden="1" customWidth="1"/>
    <col min="148" max="148" width="13.5" style="96" hidden="1" customWidth="1"/>
    <col min="149" max="149" width="13" style="96" hidden="1" customWidth="1"/>
    <col min="150" max="150" width="13.6640625" style="96" hidden="1" customWidth="1"/>
    <col min="151" max="151" width="10.83203125" style="96" hidden="1" customWidth="1"/>
    <col min="152" max="176" width="7.83203125" style="96" hidden="1" customWidth="1"/>
    <col min="177" max="177" width="14.1640625" style="96" hidden="1" customWidth="1"/>
    <col min="178" max="202" width="7.83203125" style="96" hidden="1" customWidth="1"/>
    <col min="203" max="203" width="15.5" style="96" hidden="1" customWidth="1"/>
    <col min="204" max="254" width="7.83203125" style="96" hidden="1" customWidth="1"/>
    <col min="255" max="255" width="10.33203125" style="96" hidden="1" customWidth="1"/>
  </cols>
  <sheetData>
    <row r="1" spans="1:255" ht="21.75" customHeight="1" thickBot="1">
      <c r="B1" s="14" t="s">
        <v>118</v>
      </c>
      <c r="C1" s="680">
        <f ca="1">('Period 1'!C1)</f>
        <v>0</v>
      </c>
      <c r="D1" s="680"/>
      <c r="E1" s="680"/>
      <c r="F1" s="680"/>
      <c r="G1" s="680"/>
      <c r="H1" s="14" t="s">
        <v>135</v>
      </c>
      <c r="I1" s="669">
        <f ca="1">('Game Summary'!L2)</f>
        <v>39935</v>
      </c>
      <c r="J1" s="669"/>
      <c r="K1" s="669"/>
      <c r="L1" s="658" t="s">
        <v>81</v>
      </c>
      <c r="M1" s="658"/>
      <c r="N1" s="684">
        <f ca="1">('Period 1'!N1)</f>
        <v>0</v>
      </c>
      <c r="O1" s="684"/>
      <c r="P1" s="684"/>
      <c r="Q1" s="93"/>
      <c r="R1" s="93"/>
      <c r="S1" s="93"/>
      <c r="T1" s="93"/>
      <c r="U1" s="93"/>
      <c r="V1" s="93"/>
      <c r="W1" s="93"/>
      <c r="X1" s="93"/>
      <c r="Y1" s="93"/>
      <c r="Z1" s="93"/>
      <c r="AA1" s="93"/>
      <c r="AB1" s="93"/>
      <c r="AC1" s="93"/>
      <c r="BE1" s="97"/>
      <c r="BF1" s="97"/>
      <c r="BG1" s="97"/>
      <c r="BH1" s="97"/>
      <c r="BI1" s="97"/>
      <c r="BJ1" s="97"/>
      <c r="BK1" s="97"/>
      <c r="BL1" s="97"/>
      <c r="BM1" s="97"/>
      <c r="BN1" s="97"/>
      <c r="BO1" s="97"/>
      <c r="BP1" s="97"/>
      <c r="BQ1" s="97"/>
      <c r="BR1" s="97"/>
      <c r="BS1" s="97"/>
      <c r="BT1" s="97"/>
      <c r="BU1" s="97"/>
      <c r="BV1" s="97"/>
      <c r="BW1" s="97"/>
      <c r="BX1" s="97"/>
      <c r="BY1" s="97"/>
      <c r="BZ1" s="97"/>
      <c r="CA1" s="97"/>
      <c r="CB1" s="97"/>
      <c r="CC1" s="97"/>
    </row>
    <row r="2" spans="1:255" ht="21.75" customHeight="1">
      <c r="A2" s="262" t="s">
        <v>72</v>
      </c>
      <c r="B2" s="260">
        <f>SUM(E20:AC20)</f>
        <v>19</v>
      </c>
      <c r="C2" s="277" t="s">
        <v>144</v>
      </c>
      <c r="D2" s="276">
        <f>AVERAGE(E20:AC20)</f>
        <v>1</v>
      </c>
      <c r="E2" s="681" t="s">
        <v>187</v>
      </c>
      <c r="F2" s="682"/>
      <c r="G2" s="682"/>
      <c r="H2" s="655"/>
      <c r="I2" s="655"/>
      <c r="J2" s="655"/>
      <c r="K2" s="655"/>
      <c r="L2" s="655"/>
      <c r="M2" s="655"/>
      <c r="N2" s="655"/>
      <c r="O2" s="655"/>
      <c r="P2" s="655"/>
      <c r="Q2" s="656"/>
      <c r="R2" s="656"/>
      <c r="S2" s="656"/>
      <c r="T2" s="656"/>
      <c r="U2" s="656"/>
      <c r="V2" s="656"/>
      <c r="W2" s="656"/>
      <c r="X2" s="656"/>
      <c r="Y2" s="656"/>
      <c r="Z2" s="656"/>
      <c r="AA2" s="656"/>
      <c r="AB2" s="656"/>
      <c r="AC2" s="657"/>
      <c r="AE2" s="666" t="s">
        <v>195</v>
      </c>
      <c r="AF2" s="667"/>
      <c r="AG2" s="667"/>
      <c r="AH2" s="667"/>
      <c r="AI2" s="667"/>
      <c r="AJ2" s="667"/>
      <c r="AK2" s="667"/>
      <c r="AL2" s="667"/>
      <c r="AM2" s="667"/>
      <c r="AN2" s="667"/>
      <c r="AO2" s="667"/>
      <c r="AP2" s="667"/>
      <c r="AQ2" s="667"/>
      <c r="AR2" s="667"/>
      <c r="AS2" s="667"/>
      <c r="AT2" s="667"/>
      <c r="AU2" s="667"/>
      <c r="AV2" s="667"/>
      <c r="AW2" s="667"/>
      <c r="AX2" s="667"/>
      <c r="AY2" s="667"/>
      <c r="AZ2" s="667"/>
      <c r="BA2" s="667"/>
      <c r="BB2" s="667"/>
      <c r="BC2" s="668"/>
      <c r="BE2" s="666" t="s">
        <v>196</v>
      </c>
      <c r="BF2" s="667"/>
      <c r="BG2" s="667"/>
      <c r="BH2" s="667"/>
      <c r="BI2" s="667"/>
      <c r="BJ2" s="667"/>
      <c r="BK2" s="667"/>
      <c r="BL2" s="667"/>
      <c r="BM2" s="667"/>
      <c r="BN2" s="667"/>
      <c r="BO2" s="667"/>
      <c r="BP2" s="667"/>
      <c r="BQ2" s="667"/>
      <c r="BR2" s="667"/>
      <c r="BS2" s="667"/>
      <c r="BT2" s="667"/>
      <c r="BU2" s="667"/>
      <c r="BV2" s="667"/>
      <c r="BW2" s="667"/>
      <c r="BX2" s="667"/>
      <c r="BY2" s="667"/>
      <c r="BZ2" s="667"/>
      <c r="CA2" s="667"/>
      <c r="CB2" s="667"/>
      <c r="CC2" s="668"/>
      <c r="CD2" s="99"/>
      <c r="CE2" s="666" t="s">
        <v>197</v>
      </c>
      <c r="CF2" s="667"/>
      <c r="CG2" s="667"/>
      <c r="CH2" s="667"/>
      <c r="CI2" s="667"/>
      <c r="CJ2" s="667"/>
      <c r="CK2" s="667"/>
      <c r="CL2" s="667"/>
      <c r="CM2" s="667"/>
      <c r="CN2" s="667"/>
      <c r="CO2" s="667"/>
      <c r="CP2" s="667"/>
      <c r="CQ2" s="667"/>
      <c r="CR2" s="667"/>
      <c r="CS2" s="667"/>
      <c r="CT2" s="667"/>
      <c r="CU2" s="667"/>
      <c r="CV2" s="667"/>
      <c r="CW2" s="667"/>
      <c r="CX2" s="667"/>
      <c r="CY2" s="667"/>
      <c r="CZ2" s="667"/>
      <c r="DA2" s="667"/>
      <c r="DB2" s="667"/>
      <c r="DC2" s="668"/>
      <c r="DE2" s="666" t="s">
        <v>198</v>
      </c>
      <c r="DF2" s="667"/>
      <c r="DG2" s="667"/>
      <c r="DH2" s="667"/>
      <c r="DI2" s="667"/>
      <c r="DJ2" s="667"/>
      <c r="DK2" s="667"/>
      <c r="DL2" s="667"/>
      <c r="DM2" s="667"/>
      <c r="DN2" s="667"/>
      <c r="DO2" s="667"/>
      <c r="DP2" s="667"/>
      <c r="DQ2" s="667"/>
      <c r="DR2" s="667"/>
      <c r="DS2" s="667"/>
      <c r="DT2" s="667"/>
      <c r="DU2" s="667"/>
      <c r="DV2" s="667"/>
      <c r="DW2" s="667"/>
      <c r="DX2" s="667"/>
      <c r="DY2" s="667"/>
      <c r="DZ2" s="667"/>
      <c r="EA2" s="667"/>
      <c r="EB2" s="667"/>
      <c r="EC2" s="668"/>
      <c r="EV2" s="666" t="s">
        <v>199</v>
      </c>
      <c r="EW2" s="667"/>
      <c r="EX2" s="667"/>
      <c r="EY2" s="667"/>
      <c r="EZ2" s="667"/>
      <c r="FA2" s="667"/>
      <c r="FB2" s="667"/>
      <c r="FC2" s="667"/>
      <c r="FD2" s="667"/>
      <c r="FE2" s="667"/>
      <c r="FF2" s="667"/>
      <c r="FG2" s="667"/>
      <c r="FH2" s="667"/>
      <c r="FI2" s="667"/>
      <c r="FJ2" s="667"/>
      <c r="FK2" s="667"/>
      <c r="FL2" s="667"/>
      <c r="FM2" s="667"/>
      <c r="FN2" s="667"/>
      <c r="FO2" s="667"/>
      <c r="FP2" s="667"/>
      <c r="FQ2" s="667"/>
      <c r="FR2" s="667"/>
      <c r="FS2" s="667"/>
      <c r="FT2" s="668"/>
      <c r="FV2" s="666" t="s">
        <v>200</v>
      </c>
      <c r="FW2" s="667"/>
      <c r="FX2" s="667"/>
      <c r="FY2" s="667"/>
      <c r="FZ2" s="667"/>
      <c r="GA2" s="667"/>
      <c r="GB2" s="667"/>
      <c r="GC2" s="667"/>
      <c r="GD2" s="667"/>
      <c r="GE2" s="667"/>
      <c r="GF2" s="667"/>
      <c r="GG2" s="667"/>
      <c r="GH2" s="667"/>
      <c r="GI2" s="667"/>
      <c r="GJ2" s="667"/>
      <c r="GK2" s="667"/>
      <c r="GL2" s="667"/>
      <c r="GM2" s="667"/>
      <c r="GN2" s="667"/>
      <c r="GO2" s="667"/>
      <c r="GP2" s="667"/>
      <c r="GQ2" s="667"/>
      <c r="GR2" s="667"/>
      <c r="GS2" s="667"/>
      <c r="GT2" s="668"/>
      <c r="GU2" s="99"/>
      <c r="GV2" s="666" t="s">
        <v>201</v>
      </c>
      <c r="GW2" s="667"/>
      <c r="GX2" s="667"/>
      <c r="GY2" s="667"/>
      <c r="GZ2" s="667"/>
      <c r="HA2" s="667"/>
      <c r="HB2" s="667"/>
      <c r="HC2" s="667"/>
      <c r="HD2" s="667"/>
      <c r="HE2" s="667"/>
      <c r="HF2" s="667"/>
      <c r="HG2" s="667"/>
      <c r="HH2" s="667"/>
      <c r="HI2" s="667"/>
      <c r="HJ2" s="667"/>
      <c r="HK2" s="667"/>
      <c r="HL2" s="667"/>
      <c r="HM2" s="667"/>
      <c r="HN2" s="667"/>
      <c r="HO2" s="667"/>
      <c r="HP2" s="667"/>
      <c r="HQ2" s="667"/>
      <c r="HR2" s="667"/>
      <c r="HS2" s="667"/>
      <c r="HT2" s="668"/>
      <c r="HV2" s="666" t="s">
        <v>202</v>
      </c>
      <c r="HW2" s="667"/>
      <c r="HX2" s="667"/>
      <c r="HY2" s="667"/>
      <c r="HZ2" s="667"/>
      <c r="IA2" s="667"/>
      <c r="IB2" s="667"/>
      <c r="IC2" s="667"/>
      <c r="ID2" s="667"/>
      <c r="IE2" s="667"/>
      <c r="IF2" s="667"/>
      <c r="IG2" s="667"/>
      <c r="IH2" s="667"/>
      <c r="II2" s="667"/>
      <c r="IJ2" s="667"/>
      <c r="IK2" s="667"/>
      <c r="IL2" s="667"/>
      <c r="IM2" s="667"/>
      <c r="IN2" s="667"/>
      <c r="IO2" s="667"/>
      <c r="IP2" s="667"/>
      <c r="IQ2" s="667"/>
      <c r="IR2" s="667"/>
      <c r="IS2" s="667"/>
      <c r="IT2" s="668"/>
    </row>
    <row r="3" spans="1:255" ht="21.75" customHeight="1" thickBot="1">
      <c r="A3" s="98"/>
      <c r="B3" s="13"/>
      <c r="C3" s="658" t="s">
        <v>192</v>
      </c>
      <c r="D3" s="683"/>
      <c r="E3" s="100">
        <v>1</v>
      </c>
      <c r="F3" s="101">
        <v>2</v>
      </c>
      <c r="G3" s="101">
        <v>3</v>
      </c>
      <c r="H3" s="101">
        <v>4</v>
      </c>
      <c r="I3" s="101">
        <v>5</v>
      </c>
      <c r="J3" s="101">
        <v>6</v>
      </c>
      <c r="K3" s="101">
        <v>7</v>
      </c>
      <c r="L3" s="101">
        <v>8</v>
      </c>
      <c r="M3" s="101">
        <v>9</v>
      </c>
      <c r="N3" s="101">
        <v>10</v>
      </c>
      <c r="O3" s="101">
        <v>11</v>
      </c>
      <c r="P3" s="101">
        <v>12</v>
      </c>
      <c r="Q3" s="102">
        <v>13</v>
      </c>
      <c r="R3" s="102">
        <v>14</v>
      </c>
      <c r="S3" s="102">
        <v>15</v>
      </c>
      <c r="T3" s="102">
        <v>16</v>
      </c>
      <c r="U3" s="102">
        <v>17</v>
      </c>
      <c r="V3" s="102">
        <v>18</v>
      </c>
      <c r="W3" s="102">
        <v>19</v>
      </c>
      <c r="X3" s="102">
        <v>20</v>
      </c>
      <c r="Y3" s="102">
        <v>21</v>
      </c>
      <c r="Z3" s="102">
        <v>22</v>
      </c>
      <c r="AA3" s="102">
        <v>23</v>
      </c>
      <c r="AB3" s="102">
        <v>24</v>
      </c>
      <c r="AC3" s="103">
        <v>25</v>
      </c>
      <c r="AE3" s="104"/>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6"/>
      <c r="BE3" s="104"/>
      <c r="BF3" s="105"/>
      <c r="BG3" s="105"/>
      <c r="BH3" s="105"/>
      <c r="BI3" s="105"/>
      <c r="BJ3" s="105"/>
      <c r="BK3" s="105"/>
      <c r="BL3" s="105"/>
      <c r="BM3" s="105"/>
      <c r="BN3" s="105"/>
      <c r="BO3" s="105"/>
      <c r="BP3" s="105"/>
      <c r="BQ3" s="105"/>
      <c r="BR3" s="105"/>
      <c r="BS3" s="105"/>
      <c r="BT3" s="105"/>
      <c r="BU3" s="105"/>
      <c r="BV3" s="105"/>
      <c r="BW3" s="105"/>
      <c r="BX3" s="105"/>
      <c r="BY3" s="105"/>
      <c r="BZ3" s="105"/>
      <c r="CA3" s="105"/>
      <c r="CB3" s="105"/>
      <c r="CC3" s="106"/>
      <c r="CD3" s="99"/>
      <c r="CE3" s="104"/>
      <c r="CF3" s="105"/>
      <c r="CG3" s="105"/>
      <c r="CH3" s="105"/>
      <c r="CI3" s="105"/>
      <c r="CJ3" s="105"/>
      <c r="CK3" s="105"/>
      <c r="CL3" s="105"/>
      <c r="CM3" s="105"/>
      <c r="CN3" s="105"/>
      <c r="CO3" s="105"/>
      <c r="CP3" s="105"/>
      <c r="CQ3" s="105"/>
      <c r="CR3" s="105"/>
      <c r="CS3" s="105"/>
      <c r="CT3" s="105"/>
      <c r="CU3" s="105"/>
      <c r="CV3" s="105"/>
      <c r="CW3" s="105"/>
      <c r="CX3" s="105"/>
      <c r="CY3" s="105"/>
      <c r="CZ3" s="105"/>
      <c r="DA3" s="105"/>
      <c r="DB3" s="105"/>
      <c r="DC3" s="106"/>
      <c r="DE3" s="104"/>
      <c r="DF3" s="105"/>
      <c r="DG3" s="105"/>
      <c r="DH3" s="105"/>
      <c r="DI3" s="105"/>
      <c r="DJ3" s="105"/>
      <c r="DK3" s="105"/>
      <c r="DL3" s="105"/>
      <c r="DM3" s="105"/>
      <c r="DN3" s="105"/>
      <c r="DO3" s="105"/>
      <c r="DP3" s="105"/>
      <c r="DQ3" s="105"/>
      <c r="DR3" s="105"/>
      <c r="DS3" s="105"/>
      <c r="DT3" s="105"/>
      <c r="DU3" s="105"/>
      <c r="DV3" s="105"/>
      <c r="DW3" s="105"/>
      <c r="DX3" s="105"/>
      <c r="DY3" s="105"/>
      <c r="DZ3" s="105"/>
      <c r="EA3" s="105"/>
      <c r="EB3" s="105"/>
      <c r="EC3" s="106"/>
      <c r="EV3" s="104"/>
      <c r="EW3" s="105"/>
      <c r="EX3" s="105"/>
      <c r="EY3" s="105"/>
      <c r="EZ3" s="105"/>
      <c r="FA3" s="105"/>
      <c r="FB3" s="105"/>
      <c r="FC3" s="105"/>
      <c r="FD3" s="105"/>
      <c r="FE3" s="105"/>
      <c r="FF3" s="105"/>
      <c r="FG3" s="105"/>
      <c r="FH3" s="105"/>
      <c r="FI3" s="105"/>
      <c r="FJ3" s="105"/>
      <c r="FK3" s="105"/>
      <c r="FL3" s="105"/>
      <c r="FM3" s="105"/>
      <c r="FN3" s="105"/>
      <c r="FO3" s="105"/>
      <c r="FP3" s="105"/>
      <c r="FQ3" s="105"/>
      <c r="FR3" s="105"/>
      <c r="FS3" s="105"/>
      <c r="FT3" s="106"/>
      <c r="FV3" s="104"/>
      <c r="FW3" s="105"/>
      <c r="FX3" s="105"/>
      <c r="FY3" s="105"/>
      <c r="FZ3" s="105"/>
      <c r="GA3" s="105"/>
      <c r="GB3" s="105"/>
      <c r="GC3" s="105"/>
      <c r="GD3" s="105"/>
      <c r="GE3" s="105"/>
      <c r="GF3" s="105"/>
      <c r="GG3" s="105"/>
      <c r="GH3" s="105"/>
      <c r="GI3" s="105"/>
      <c r="GJ3" s="105"/>
      <c r="GK3" s="105"/>
      <c r="GL3" s="105"/>
      <c r="GM3" s="105"/>
      <c r="GN3" s="105"/>
      <c r="GO3" s="105"/>
      <c r="GP3" s="105"/>
      <c r="GQ3" s="105"/>
      <c r="GR3" s="105"/>
      <c r="GS3" s="105"/>
      <c r="GT3" s="106"/>
      <c r="GU3" s="99"/>
      <c r="GV3" s="104"/>
      <c r="GW3" s="105"/>
      <c r="GX3" s="105"/>
      <c r="GY3" s="105"/>
      <c r="GZ3" s="105"/>
      <c r="HA3" s="105"/>
      <c r="HB3" s="105"/>
      <c r="HC3" s="105"/>
      <c r="HD3" s="105"/>
      <c r="HE3" s="105"/>
      <c r="HF3" s="105"/>
      <c r="HG3" s="105"/>
      <c r="HH3" s="105"/>
      <c r="HI3" s="105"/>
      <c r="HJ3" s="105"/>
      <c r="HK3" s="105"/>
      <c r="HL3" s="105"/>
      <c r="HM3" s="105"/>
      <c r="HN3" s="105"/>
      <c r="HO3" s="105"/>
      <c r="HP3" s="105"/>
      <c r="HQ3" s="105"/>
      <c r="HR3" s="105"/>
      <c r="HS3" s="105"/>
      <c r="HT3" s="106"/>
      <c r="HV3" s="104"/>
      <c r="HW3" s="105"/>
      <c r="HX3" s="105"/>
      <c r="HY3" s="105"/>
      <c r="HZ3" s="105"/>
      <c r="IA3" s="105"/>
      <c r="IB3" s="105"/>
      <c r="IC3" s="105"/>
      <c r="ID3" s="105"/>
      <c r="IE3" s="105"/>
      <c r="IF3" s="105"/>
      <c r="IG3" s="105"/>
      <c r="IH3" s="105"/>
      <c r="II3" s="105"/>
      <c r="IJ3" s="105"/>
      <c r="IK3" s="105"/>
      <c r="IL3" s="105"/>
      <c r="IM3" s="105"/>
      <c r="IN3" s="105"/>
      <c r="IO3" s="105"/>
      <c r="IP3" s="105"/>
      <c r="IQ3" s="105"/>
      <c r="IR3" s="105"/>
      <c r="IS3" s="105"/>
      <c r="IT3" s="106"/>
    </row>
    <row r="4" spans="1:255" s="1" customFormat="1" ht="21.75" customHeight="1" thickBot="1">
      <c r="A4" s="670" t="str">
        <f ca="1">('Game Summary'!A4)</f>
        <v>GRRG - All Stars</v>
      </c>
      <c r="B4" s="671"/>
      <c r="C4" s="671"/>
      <c r="D4" s="672"/>
      <c r="E4" s="254">
        <f>SUM(D20:E20)</f>
        <v>14</v>
      </c>
      <c r="F4" s="255">
        <f>SUM(D20:F20)</f>
        <v>19</v>
      </c>
      <c r="G4" s="255">
        <f>SUM(D20:G20)</f>
        <v>20</v>
      </c>
      <c r="H4" s="255">
        <f>SUM(D20:H20)</f>
        <v>20</v>
      </c>
      <c r="I4" s="255">
        <f>SUM(D20:I20)</f>
        <v>20</v>
      </c>
      <c r="J4" s="255">
        <f>SUM(D20:J20)</f>
        <v>20</v>
      </c>
      <c r="K4" s="255">
        <f>SUM(D20:K20)</f>
        <v>20</v>
      </c>
      <c r="L4" s="255">
        <f>SUM(D20:L20)</f>
        <v>20</v>
      </c>
      <c r="M4" s="255">
        <f>SUM(D20:M20)</f>
        <v>20</v>
      </c>
      <c r="N4" s="255">
        <f>SUM(D20:N20)</f>
        <v>24</v>
      </c>
      <c r="O4" s="255">
        <f>SUM(D20:O20)</f>
        <v>24</v>
      </c>
      <c r="P4" s="255">
        <f>SUM(D20:P20)</f>
        <v>26</v>
      </c>
      <c r="Q4" s="255">
        <f>SUM(D20:Q20)</f>
        <v>26</v>
      </c>
      <c r="R4" s="255">
        <f>SUM(D20:R20)</f>
        <v>26</v>
      </c>
      <c r="S4" s="255">
        <f>SUM(D20:S20)</f>
        <v>26</v>
      </c>
      <c r="T4" s="255">
        <f>SUM(D20:T20)</f>
        <v>27</v>
      </c>
      <c r="U4" s="255">
        <f>SUM(D20:U20)</f>
        <v>31</v>
      </c>
      <c r="V4" s="255">
        <f>SUM(D20:V20)</f>
        <v>31</v>
      </c>
      <c r="W4" s="255">
        <f>SUM(D20:W20)</f>
        <v>31</v>
      </c>
      <c r="X4" s="255">
        <f>SUM(D20:X20)</f>
        <v>31</v>
      </c>
      <c r="Y4" s="255">
        <f>SUM(D20:Y20)</f>
        <v>31</v>
      </c>
      <c r="Z4" s="255">
        <f>SUM(D20:Z20)</f>
        <v>31</v>
      </c>
      <c r="AA4" s="255">
        <f>SUM(D20:AA20)</f>
        <v>31</v>
      </c>
      <c r="AB4" s="255">
        <f>SUM(D20:AB20)</f>
        <v>31</v>
      </c>
      <c r="AC4" s="480">
        <f>SUM(D20:AC20)</f>
        <v>31</v>
      </c>
      <c r="AE4" s="107">
        <v>1</v>
      </c>
      <c r="AF4" s="108">
        <v>2</v>
      </c>
      <c r="AG4" s="108">
        <v>3</v>
      </c>
      <c r="AH4" s="108">
        <v>4</v>
      </c>
      <c r="AI4" s="108">
        <v>5</v>
      </c>
      <c r="AJ4" s="108">
        <v>6</v>
      </c>
      <c r="AK4" s="108">
        <v>7</v>
      </c>
      <c r="AL4" s="108">
        <v>8</v>
      </c>
      <c r="AM4" s="108">
        <v>9</v>
      </c>
      <c r="AN4" s="108">
        <v>10</v>
      </c>
      <c r="AO4" s="108">
        <v>11</v>
      </c>
      <c r="AP4" s="108">
        <v>12</v>
      </c>
      <c r="AQ4" s="109">
        <v>13</v>
      </c>
      <c r="AR4" s="109">
        <v>14</v>
      </c>
      <c r="AS4" s="109">
        <v>15</v>
      </c>
      <c r="AT4" s="109">
        <v>16</v>
      </c>
      <c r="AU4" s="109">
        <v>17</v>
      </c>
      <c r="AV4" s="109">
        <v>18</v>
      </c>
      <c r="AW4" s="109">
        <v>19</v>
      </c>
      <c r="AX4" s="109">
        <v>20</v>
      </c>
      <c r="AY4" s="109">
        <v>21</v>
      </c>
      <c r="AZ4" s="109">
        <v>22</v>
      </c>
      <c r="BA4" s="109">
        <v>23</v>
      </c>
      <c r="BB4" s="109">
        <v>24</v>
      </c>
      <c r="BC4" s="110">
        <v>25</v>
      </c>
      <c r="BD4" s="27" t="s">
        <v>147</v>
      </c>
      <c r="BE4" s="107">
        <v>1</v>
      </c>
      <c r="BF4" s="108">
        <v>2</v>
      </c>
      <c r="BG4" s="108">
        <v>3</v>
      </c>
      <c r="BH4" s="108">
        <v>4</v>
      </c>
      <c r="BI4" s="108">
        <v>5</v>
      </c>
      <c r="BJ4" s="108">
        <v>6</v>
      </c>
      <c r="BK4" s="108">
        <v>7</v>
      </c>
      <c r="BL4" s="108">
        <v>8</v>
      </c>
      <c r="BM4" s="108">
        <v>9</v>
      </c>
      <c r="BN4" s="108">
        <v>10</v>
      </c>
      <c r="BO4" s="108">
        <v>11</v>
      </c>
      <c r="BP4" s="108">
        <v>12</v>
      </c>
      <c r="BQ4" s="108">
        <v>13</v>
      </c>
      <c r="BR4" s="108">
        <v>14</v>
      </c>
      <c r="BS4" s="108">
        <v>15</v>
      </c>
      <c r="BT4" s="108">
        <v>16</v>
      </c>
      <c r="BU4" s="108">
        <v>17</v>
      </c>
      <c r="BV4" s="108">
        <v>18</v>
      </c>
      <c r="BW4" s="108">
        <v>19</v>
      </c>
      <c r="BX4" s="109">
        <v>20</v>
      </c>
      <c r="BY4" s="109">
        <v>21</v>
      </c>
      <c r="BZ4" s="109">
        <v>22</v>
      </c>
      <c r="CA4" s="109">
        <v>23</v>
      </c>
      <c r="CB4" s="109">
        <v>24</v>
      </c>
      <c r="CC4" s="110">
        <v>25</v>
      </c>
      <c r="CD4" s="27" t="s">
        <v>83</v>
      </c>
      <c r="CE4" s="111">
        <v>1</v>
      </c>
      <c r="CF4" s="112">
        <v>2</v>
      </c>
      <c r="CG4" s="112">
        <v>3</v>
      </c>
      <c r="CH4" s="112">
        <v>4</v>
      </c>
      <c r="CI4" s="112">
        <v>5</v>
      </c>
      <c r="CJ4" s="112">
        <v>6</v>
      </c>
      <c r="CK4" s="112">
        <v>7</v>
      </c>
      <c r="CL4" s="112">
        <v>8</v>
      </c>
      <c r="CM4" s="112">
        <v>9</v>
      </c>
      <c r="CN4" s="112">
        <v>10</v>
      </c>
      <c r="CO4" s="112">
        <v>11</v>
      </c>
      <c r="CP4" s="112">
        <v>12</v>
      </c>
      <c r="CQ4" s="112">
        <v>13</v>
      </c>
      <c r="CR4" s="112">
        <v>14</v>
      </c>
      <c r="CS4" s="112">
        <v>15</v>
      </c>
      <c r="CT4" s="112">
        <v>16</v>
      </c>
      <c r="CU4" s="112">
        <v>17</v>
      </c>
      <c r="CV4" s="112">
        <v>18</v>
      </c>
      <c r="CW4" s="112">
        <v>19</v>
      </c>
      <c r="CX4" s="429">
        <v>20</v>
      </c>
      <c r="CY4" s="429">
        <v>21</v>
      </c>
      <c r="CZ4" s="429">
        <v>22</v>
      </c>
      <c r="DA4" s="429">
        <v>23</v>
      </c>
      <c r="DB4" s="429">
        <v>24</v>
      </c>
      <c r="DC4" s="113">
        <v>25</v>
      </c>
      <c r="DD4" s="27" t="s">
        <v>84</v>
      </c>
      <c r="DE4" s="107">
        <v>1</v>
      </c>
      <c r="DF4" s="108">
        <v>2</v>
      </c>
      <c r="DG4" s="108">
        <v>3</v>
      </c>
      <c r="DH4" s="108">
        <v>4</v>
      </c>
      <c r="DI4" s="108">
        <v>5</v>
      </c>
      <c r="DJ4" s="108">
        <v>6</v>
      </c>
      <c r="DK4" s="108">
        <v>7</v>
      </c>
      <c r="DL4" s="108">
        <v>8</v>
      </c>
      <c r="DM4" s="108">
        <v>9</v>
      </c>
      <c r="DN4" s="108">
        <v>10</v>
      </c>
      <c r="DO4" s="108">
        <v>11</v>
      </c>
      <c r="DP4" s="108">
        <v>12</v>
      </c>
      <c r="DQ4" s="109">
        <v>13</v>
      </c>
      <c r="DR4" s="109">
        <v>14</v>
      </c>
      <c r="DS4" s="109">
        <v>15</v>
      </c>
      <c r="DT4" s="109">
        <v>16</v>
      </c>
      <c r="DU4" s="109">
        <v>17</v>
      </c>
      <c r="DV4" s="109">
        <v>18</v>
      </c>
      <c r="DW4" s="109">
        <v>19</v>
      </c>
      <c r="DX4" s="109">
        <v>20</v>
      </c>
      <c r="DY4" s="109">
        <v>21</v>
      </c>
      <c r="DZ4" s="109">
        <v>22</v>
      </c>
      <c r="EA4" s="109">
        <v>23</v>
      </c>
      <c r="EB4" s="109">
        <v>24</v>
      </c>
      <c r="EC4" s="110">
        <v>25</v>
      </c>
      <c r="ED4" s="27" t="s">
        <v>85</v>
      </c>
      <c r="EE4" s="27"/>
      <c r="EF4" s="114" t="s">
        <v>134</v>
      </c>
      <c r="EG4" s="115" t="s">
        <v>132</v>
      </c>
      <c r="EH4" s="115" t="s">
        <v>133</v>
      </c>
      <c r="EI4" s="116" t="s">
        <v>155</v>
      </c>
      <c r="EJ4" s="117" t="s">
        <v>124</v>
      </c>
      <c r="EK4" s="114" t="s">
        <v>125</v>
      </c>
      <c r="EL4" s="116" t="s">
        <v>126</v>
      </c>
      <c r="EM4" s="118" t="s">
        <v>127</v>
      </c>
      <c r="EN4" s="119" t="s">
        <v>128</v>
      </c>
      <c r="EO4" s="120" t="s">
        <v>186</v>
      </c>
      <c r="EP4" s="120" t="s">
        <v>156</v>
      </c>
      <c r="EQ4" s="120" t="s">
        <v>157</v>
      </c>
      <c r="ER4" s="114" t="s">
        <v>150</v>
      </c>
      <c r="ES4" s="115" t="s">
        <v>151</v>
      </c>
      <c r="ET4" s="117" t="s">
        <v>142</v>
      </c>
      <c r="EU4" s="27"/>
      <c r="EV4" s="107">
        <v>1</v>
      </c>
      <c r="EW4" s="108">
        <v>2</v>
      </c>
      <c r="EX4" s="108">
        <v>3</v>
      </c>
      <c r="EY4" s="108">
        <v>4</v>
      </c>
      <c r="EZ4" s="108">
        <v>5</v>
      </c>
      <c r="FA4" s="108">
        <v>6</v>
      </c>
      <c r="FB4" s="108">
        <v>7</v>
      </c>
      <c r="FC4" s="108">
        <v>8</v>
      </c>
      <c r="FD4" s="108">
        <v>9</v>
      </c>
      <c r="FE4" s="108">
        <v>10</v>
      </c>
      <c r="FF4" s="108">
        <v>11</v>
      </c>
      <c r="FG4" s="108">
        <v>12</v>
      </c>
      <c r="FH4" s="109">
        <v>13</v>
      </c>
      <c r="FI4" s="109">
        <v>14</v>
      </c>
      <c r="FJ4" s="109">
        <v>15</v>
      </c>
      <c r="FK4" s="109">
        <v>16</v>
      </c>
      <c r="FL4" s="109">
        <v>17</v>
      </c>
      <c r="FM4" s="109">
        <v>18</v>
      </c>
      <c r="FN4" s="109">
        <v>19</v>
      </c>
      <c r="FO4" s="109">
        <v>20</v>
      </c>
      <c r="FP4" s="109">
        <v>21</v>
      </c>
      <c r="FQ4" s="109">
        <v>22</v>
      </c>
      <c r="FR4" s="109">
        <v>23</v>
      </c>
      <c r="FS4" s="109">
        <v>24</v>
      </c>
      <c r="FT4" s="110">
        <v>25</v>
      </c>
      <c r="FU4" s="27" t="s">
        <v>87</v>
      </c>
      <c r="FV4" s="107">
        <v>1</v>
      </c>
      <c r="FW4" s="108">
        <v>2</v>
      </c>
      <c r="FX4" s="108">
        <v>3</v>
      </c>
      <c r="FY4" s="108">
        <v>4</v>
      </c>
      <c r="FZ4" s="108">
        <v>5</v>
      </c>
      <c r="GA4" s="108">
        <v>6</v>
      </c>
      <c r="GB4" s="108">
        <v>7</v>
      </c>
      <c r="GC4" s="108">
        <v>8</v>
      </c>
      <c r="GD4" s="108">
        <v>9</v>
      </c>
      <c r="GE4" s="108">
        <v>10</v>
      </c>
      <c r="GF4" s="108">
        <v>11</v>
      </c>
      <c r="GG4" s="108">
        <v>12</v>
      </c>
      <c r="GH4" s="109">
        <v>13</v>
      </c>
      <c r="GI4" s="109">
        <v>14</v>
      </c>
      <c r="GJ4" s="109">
        <v>15</v>
      </c>
      <c r="GK4" s="109">
        <v>16</v>
      </c>
      <c r="GL4" s="109">
        <v>17</v>
      </c>
      <c r="GM4" s="109">
        <v>18</v>
      </c>
      <c r="GN4" s="109">
        <v>19</v>
      </c>
      <c r="GO4" s="109">
        <v>20</v>
      </c>
      <c r="GP4" s="109">
        <v>21</v>
      </c>
      <c r="GQ4" s="109">
        <v>22</v>
      </c>
      <c r="GR4" s="109">
        <v>23</v>
      </c>
      <c r="GS4" s="109">
        <v>24</v>
      </c>
      <c r="GT4" s="110">
        <v>25</v>
      </c>
      <c r="GU4" s="27" t="s">
        <v>86</v>
      </c>
      <c r="GV4" s="107">
        <v>1</v>
      </c>
      <c r="GW4" s="108">
        <v>2</v>
      </c>
      <c r="GX4" s="108">
        <v>3</v>
      </c>
      <c r="GY4" s="108">
        <v>4</v>
      </c>
      <c r="GZ4" s="108">
        <v>5</v>
      </c>
      <c r="HA4" s="108">
        <v>6</v>
      </c>
      <c r="HB4" s="108">
        <v>7</v>
      </c>
      <c r="HC4" s="108">
        <v>8</v>
      </c>
      <c r="HD4" s="108">
        <v>9</v>
      </c>
      <c r="HE4" s="108">
        <v>10</v>
      </c>
      <c r="HF4" s="108">
        <v>11</v>
      </c>
      <c r="HG4" s="108">
        <v>12</v>
      </c>
      <c r="HH4" s="109">
        <v>13</v>
      </c>
      <c r="HI4" s="109">
        <v>14</v>
      </c>
      <c r="HJ4" s="109">
        <v>15</v>
      </c>
      <c r="HK4" s="109">
        <v>16</v>
      </c>
      <c r="HL4" s="109">
        <v>17</v>
      </c>
      <c r="HM4" s="109">
        <v>18</v>
      </c>
      <c r="HN4" s="109">
        <v>19</v>
      </c>
      <c r="HO4" s="109">
        <v>20</v>
      </c>
      <c r="HP4" s="109">
        <v>21</v>
      </c>
      <c r="HQ4" s="109">
        <v>22</v>
      </c>
      <c r="HR4" s="109">
        <v>23</v>
      </c>
      <c r="HS4" s="109">
        <v>24</v>
      </c>
      <c r="HT4" s="110">
        <v>25</v>
      </c>
      <c r="HU4" s="27"/>
      <c r="HV4" s="107">
        <v>1</v>
      </c>
      <c r="HW4" s="108">
        <v>2</v>
      </c>
      <c r="HX4" s="108">
        <v>3</v>
      </c>
      <c r="HY4" s="108">
        <v>4</v>
      </c>
      <c r="HZ4" s="108">
        <v>5</v>
      </c>
      <c r="IA4" s="108">
        <v>6</v>
      </c>
      <c r="IB4" s="108">
        <v>7</v>
      </c>
      <c r="IC4" s="108">
        <v>8</v>
      </c>
      <c r="ID4" s="108">
        <v>9</v>
      </c>
      <c r="IE4" s="108">
        <v>10</v>
      </c>
      <c r="IF4" s="108">
        <v>11</v>
      </c>
      <c r="IG4" s="108">
        <v>12</v>
      </c>
      <c r="IH4" s="109">
        <v>13</v>
      </c>
      <c r="II4" s="109">
        <v>14</v>
      </c>
      <c r="IJ4" s="109">
        <v>15</v>
      </c>
      <c r="IK4" s="109">
        <v>16</v>
      </c>
      <c r="IL4" s="109">
        <v>17</v>
      </c>
      <c r="IM4" s="109">
        <v>18</v>
      </c>
      <c r="IN4" s="109">
        <v>19</v>
      </c>
      <c r="IO4" s="109">
        <v>20</v>
      </c>
      <c r="IP4" s="109">
        <v>21</v>
      </c>
      <c r="IQ4" s="109">
        <v>22</v>
      </c>
      <c r="IR4" s="109">
        <v>23</v>
      </c>
      <c r="IS4" s="109">
        <v>24</v>
      </c>
      <c r="IT4" s="110">
        <v>25</v>
      </c>
      <c r="IU4" s="27" t="s">
        <v>147</v>
      </c>
    </row>
    <row r="5" spans="1:255" s="2" customFormat="1" ht="21.75" customHeight="1">
      <c r="A5" s="121" t="str">
        <f ca="1">('Game Summary'!B5)</f>
        <v>01</v>
      </c>
      <c r="B5" s="646" t="str">
        <f ca="1">('Game Summary'!C5)</f>
        <v>Lindsay Blowhan</v>
      </c>
      <c r="C5" s="647"/>
      <c r="D5" s="648"/>
      <c r="E5" s="121" t="s">
        <v>41</v>
      </c>
      <c r="F5" s="122"/>
      <c r="G5" s="122" t="s">
        <v>41</v>
      </c>
      <c r="H5" s="122"/>
      <c r="I5" s="122" t="s">
        <v>41</v>
      </c>
      <c r="J5" s="122"/>
      <c r="K5" s="122" t="s">
        <v>41</v>
      </c>
      <c r="L5" s="122"/>
      <c r="M5" s="122" t="s">
        <v>41</v>
      </c>
      <c r="N5" s="122"/>
      <c r="O5" s="122"/>
      <c r="P5" s="122"/>
      <c r="Q5" s="122" t="s">
        <v>41</v>
      </c>
      <c r="R5" s="122"/>
      <c r="S5" s="122" t="s">
        <v>41</v>
      </c>
      <c r="T5" s="122"/>
      <c r="U5" s="122" t="s">
        <v>41</v>
      </c>
      <c r="V5" s="122"/>
      <c r="W5" s="122" t="s">
        <v>41</v>
      </c>
      <c r="X5" s="122"/>
      <c r="Y5" s="122"/>
      <c r="Z5" s="122"/>
      <c r="AA5" s="122"/>
      <c r="AB5" s="122"/>
      <c r="AC5" s="124"/>
      <c r="AE5" s="126" t="str">
        <f t="shared" ref="AE5:BC5" si="0">IF(E5="J",E20,"")</f>
        <v/>
      </c>
      <c r="AF5" s="127" t="str">
        <f t="shared" si="0"/>
        <v/>
      </c>
      <c r="AG5" s="127" t="str">
        <f t="shared" si="0"/>
        <v/>
      </c>
      <c r="AH5" s="127" t="str">
        <f t="shared" si="0"/>
        <v/>
      </c>
      <c r="AI5" s="127" t="str">
        <f t="shared" si="0"/>
        <v/>
      </c>
      <c r="AJ5" s="127" t="str">
        <f t="shared" si="0"/>
        <v/>
      </c>
      <c r="AK5" s="127" t="str">
        <f t="shared" si="0"/>
        <v/>
      </c>
      <c r="AL5" s="127" t="str">
        <f t="shared" si="0"/>
        <v/>
      </c>
      <c r="AM5" s="127" t="str">
        <f t="shared" si="0"/>
        <v/>
      </c>
      <c r="AN5" s="127" t="str">
        <f t="shared" si="0"/>
        <v/>
      </c>
      <c r="AO5" s="127" t="str">
        <f t="shared" si="0"/>
        <v/>
      </c>
      <c r="AP5" s="128" t="str">
        <f t="shared" si="0"/>
        <v/>
      </c>
      <c r="AQ5" s="128" t="str">
        <f t="shared" si="0"/>
        <v/>
      </c>
      <c r="AR5" s="128" t="str">
        <f t="shared" si="0"/>
        <v/>
      </c>
      <c r="AS5" s="128" t="str">
        <f t="shared" si="0"/>
        <v/>
      </c>
      <c r="AT5" s="128" t="str">
        <f t="shared" si="0"/>
        <v/>
      </c>
      <c r="AU5" s="128" t="str">
        <f t="shared" si="0"/>
        <v/>
      </c>
      <c r="AV5" s="128" t="str">
        <f t="shared" si="0"/>
        <v/>
      </c>
      <c r="AW5" s="128" t="str">
        <f t="shared" si="0"/>
        <v/>
      </c>
      <c r="AX5" s="128" t="str">
        <f t="shared" si="0"/>
        <v/>
      </c>
      <c r="AY5" s="128" t="str">
        <f t="shared" si="0"/>
        <v/>
      </c>
      <c r="AZ5" s="128" t="str">
        <f t="shared" si="0"/>
        <v/>
      </c>
      <c r="BA5" s="128" t="str">
        <f t="shared" si="0"/>
        <v/>
      </c>
      <c r="BB5" s="128" t="str">
        <f t="shared" si="0"/>
        <v/>
      </c>
      <c r="BC5" s="129" t="str">
        <f t="shared" si="0"/>
        <v/>
      </c>
      <c r="BD5" s="27">
        <f t="shared" ref="BD5:BD18" si="1">SUM(AE5:BC5)</f>
        <v>0</v>
      </c>
      <c r="BE5" s="126" t="str">
        <f t="shared" ref="BE5:CC5" si="2">IF(E5="LJ",E20,"")</f>
        <v/>
      </c>
      <c r="BF5" s="127" t="str">
        <f t="shared" si="2"/>
        <v/>
      </c>
      <c r="BG5" s="127" t="str">
        <f t="shared" si="2"/>
        <v/>
      </c>
      <c r="BH5" s="127" t="str">
        <f t="shared" si="2"/>
        <v/>
      </c>
      <c r="BI5" s="127" t="str">
        <f t="shared" si="2"/>
        <v/>
      </c>
      <c r="BJ5" s="127" t="str">
        <f t="shared" si="2"/>
        <v/>
      </c>
      <c r="BK5" s="127" t="str">
        <f t="shared" si="2"/>
        <v/>
      </c>
      <c r="BL5" s="127" t="str">
        <f t="shared" si="2"/>
        <v/>
      </c>
      <c r="BM5" s="127" t="str">
        <f t="shared" si="2"/>
        <v/>
      </c>
      <c r="BN5" s="127" t="str">
        <f t="shared" si="2"/>
        <v/>
      </c>
      <c r="BO5" s="127" t="str">
        <f t="shared" si="2"/>
        <v/>
      </c>
      <c r="BP5" s="127" t="str">
        <f t="shared" si="2"/>
        <v/>
      </c>
      <c r="BQ5" s="127" t="str">
        <f t="shared" si="2"/>
        <v/>
      </c>
      <c r="BR5" s="127" t="str">
        <f t="shared" si="2"/>
        <v/>
      </c>
      <c r="BS5" s="127" t="str">
        <f t="shared" si="2"/>
        <v/>
      </c>
      <c r="BT5" s="127" t="str">
        <f t="shared" si="2"/>
        <v/>
      </c>
      <c r="BU5" s="127" t="str">
        <f t="shared" si="2"/>
        <v/>
      </c>
      <c r="BV5" s="127" t="str">
        <f t="shared" si="2"/>
        <v/>
      </c>
      <c r="BW5" s="127" t="str">
        <f t="shared" si="2"/>
        <v/>
      </c>
      <c r="BX5" s="127" t="str">
        <f t="shared" si="2"/>
        <v/>
      </c>
      <c r="BY5" s="127" t="str">
        <f t="shared" si="2"/>
        <v/>
      </c>
      <c r="BZ5" s="127" t="str">
        <f t="shared" si="2"/>
        <v/>
      </c>
      <c r="CA5" s="127" t="str">
        <f t="shared" si="2"/>
        <v/>
      </c>
      <c r="CB5" s="127" t="str">
        <f t="shared" si="2"/>
        <v/>
      </c>
      <c r="CC5" s="130" t="str">
        <f t="shared" si="2"/>
        <v/>
      </c>
      <c r="CD5" s="27">
        <f t="shared" ref="CD5:CD18" si="3">SUM(BE5:CC5)</f>
        <v>0</v>
      </c>
      <c r="CE5" s="126">
        <f t="shared" ref="CE5:DC5" si="4">IF(E5="B",E20,"")</f>
        <v>2</v>
      </c>
      <c r="CF5" s="127" t="str">
        <f t="shared" si="4"/>
        <v/>
      </c>
      <c r="CG5" s="127">
        <f t="shared" si="4"/>
        <v>1</v>
      </c>
      <c r="CH5" s="127" t="str">
        <f t="shared" si="4"/>
        <v/>
      </c>
      <c r="CI5" s="127">
        <f t="shared" si="4"/>
        <v>0</v>
      </c>
      <c r="CJ5" s="127" t="str">
        <f t="shared" si="4"/>
        <v/>
      </c>
      <c r="CK5" s="127">
        <f t="shared" si="4"/>
        <v>0</v>
      </c>
      <c r="CL5" s="127" t="str">
        <f t="shared" si="4"/>
        <v/>
      </c>
      <c r="CM5" s="127">
        <f t="shared" si="4"/>
        <v>0</v>
      </c>
      <c r="CN5" s="127" t="str">
        <f t="shared" si="4"/>
        <v/>
      </c>
      <c r="CO5" s="127" t="str">
        <f t="shared" si="4"/>
        <v/>
      </c>
      <c r="CP5" s="128" t="str">
        <f t="shared" si="4"/>
        <v/>
      </c>
      <c r="CQ5" s="128">
        <f t="shared" si="4"/>
        <v>0</v>
      </c>
      <c r="CR5" s="128" t="str">
        <f t="shared" si="4"/>
        <v/>
      </c>
      <c r="CS5" s="128">
        <f t="shared" si="4"/>
        <v>0</v>
      </c>
      <c r="CT5" s="128" t="str">
        <f t="shared" si="4"/>
        <v/>
      </c>
      <c r="CU5" s="128">
        <f t="shared" si="4"/>
        <v>4</v>
      </c>
      <c r="CV5" s="128" t="str">
        <f t="shared" si="4"/>
        <v/>
      </c>
      <c r="CW5" s="128">
        <f t="shared" si="4"/>
        <v>0</v>
      </c>
      <c r="CX5" s="128" t="str">
        <f t="shared" si="4"/>
        <v/>
      </c>
      <c r="CY5" s="128" t="str">
        <f t="shared" si="4"/>
        <v/>
      </c>
      <c r="CZ5" s="128" t="str">
        <f t="shared" si="4"/>
        <v/>
      </c>
      <c r="DA5" s="128" t="str">
        <f t="shared" si="4"/>
        <v/>
      </c>
      <c r="DB5" s="128" t="str">
        <f t="shared" si="4"/>
        <v/>
      </c>
      <c r="DC5" s="129" t="str">
        <f t="shared" si="4"/>
        <v/>
      </c>
      <c r="DD5" s="27">
        <f t="shared" ref="DD5:DD18" si="5">SUM(CE5:DC5)</f>
        <v>7</v>
      </c>
      <c r="DE5" s="126" t="str">
        <f t="shared" ref="DE5:EC5" si="6">IF(E5="P",E20,"")</f>
        <v/>
      </c>
      <c r="DF5" s="127" t="str">
        <f t="shared" si="6"/>
        <v/>
      </c>
      <c r="DG5" s="127" t="str">
        <f t="shared" si="6"/>
        <v/>
      </c>
      <c r="DH5" s="127" t="str">
        <f t="shared" si="6"/>
        <v/>
      </c>
      <c r="DI5" s="127" t="str">
        <f t="shared" si="6"/>
        <v/>
      </c>
      <c r="DJ5" s="127" t="str">
        <f t="shared" si="6"/>
        <v/>
      </c>
      <c r="DK5" s="127" t="str">
        <f t="shared" si="6"/>
        <v/>
      </c>
      <c r="DL5" s="127" t="str">
        <f t="shared" si="6"/>
        <v/>
      </c>
      <c r="DM5" s="127" t="str">
        <f t="shared" si="6"/>
        <v/>
      </c>
      <c r="DN5" s="127" t="str">
        <f t="shared" si="6"/>
        <v/>
      </c>
      <c r="DO5" s="127" t="str">
        <f t="shared" si="6"/>
        <v/>
      </c>
      <c r="DP5" s="127" t="str">
        <f t="shared" si="6"/>
        <v/>
      </c>
      <c r="DQ5" s="127" t="str">
        <f t="shared" si="6"/>
        <v/>
      </c>
      <c r="DR5" s="127" t="str">
        <f t="shared" si="6"/>
        <v/>
      </c>
      <c r="DS5" s="127" t="str">
        <f t="shared" si="6"/>
        <v/>
      </c>
      <c r="DT5" s="127" t="str">
        <f t="shared" si="6"/>
        <v/>
      </c>
      <c r="DU5" s="127" t="str">
        <f t="shared" si="6"/>
        <v/>
      </c>
      <c r="DV5" s="127" t="str">
        <f t="shared" si="6"/>
        <v/>
      </c>
      <c r="DW5" s="127" t="str">
        <f t="shared" si="6"/>
        <v/>
      </c>
      <c r="DX5" s="127" t="str">
        <f t="shared" si="6"/>
        <v/>
      </c>
      <c r="DY5" s="127" t="str">
        <f t="shared" si="6"/>
        <v/>
      </c>
      <c r="DZ5" s="127" t="str">
        <f t="shared" si="6"/>
        <v/>
      </c>
      <c r="EA5" s="127" t="str">
        <f t="shared" si="6"/>
        <v/>
      </c>
      <c r="EB5" s="127" t="str">
        <f t="shared" si="6"/>
        <v/>
      </c>
      <c r="EC5" s="129" t="str">
        <f t="shared" si="6"/>
        <v/>
      </c>
      <c r="ED5" s="27">
        <f t="shared" ref="ED5:ED18" si="7">SUM(DE5:EC5)</f>
        <v>0</v>
      </c>
      <c r="EE5" s="125"/>
      <c r="EF5" s="131">
        <f t="shared" ref="EF5:EF18" si="8">SUM((COUNTIF(E5:AC5,"J")),(COUNTIF(E5:AC5,"LJ")))</f>
        <v>0</v>
      </c>
      <c r="EG5" s="132">
        <f t="shared" ref="EG5:EG18" si="9">COUNTIF(E5:AC5,"P")</f>
        <v>0</v>
      </c>
      <c r="EH5" s="132">
        <f t="shared" ref="EH5:EH18" si="10">COUNTIF(E5:AC5,"B")</f>
        <v>9</v>
      </c>
      <c r="EI5" s="133">
        <f t="shared" ref="EI5:EI19" si="11">SUM(EG5+EH5)</f>
        <v>9</v>
      </c>
      <c r="EJ5" s="134">
        <f>(SUM(EF5:EH5)/COUNT(E19:AC19))</f>
        <v>0.36</v>
      </c>
      <c r="EK5" s="131">
        <f t="shared" ref="EK5:EK18" si="12">COUNTIF(E5:AC5,"LJ")</f>
        <v>0</v>
      </c>
      <c r="EL5" s="135" t="e">
        <f t="shared" ref="EL5:EL18" si="13">EK5/EF5</f>
        <v>#DIV/0!</v>
      </c>
      <c r="EM5" s="136">
        <f t="shared" ref="EM5:EM18" si="14">SUM((BD5)+(CD5))</f>
        <v>0</v>
      </c>
      <c r="EN5" s="137" t="e">
        <f t="shared" ref="EN5:EN19" si="15">EM5/EF5</f>
        <v>#DIV/0!</v>
      </c>
      <c r="EO5" s="138">
        <f t="shared" ref="EO5:EO18" si="16">SUM(FU5+GU5)</f>
        <v>0</v>
      </c>
      <c r="EP5" s="138">
        <f t="shared" ref="EP5:EP18" si="17">SUM((DD5+ED5))</f>
        <v>7</v>
      </c>
      <c r="EQ5" s="138">
        <f t="shared" ref="EQ5:EQ18" si="18">SUM(HU5+IU5)</f>
        <v>45</v>
      </c>
      <c r="ER5" s="138">
        <f>SUM((EP5/EI5)-(D2))</f>
        <v>-0.22222222222222221</v>
      </c>
      <c r="ES5" s="138">
        <f>SUM((EQ5/EI5)-(D22))</f>
        <v>-0.36842105263157876</v>
      </c>
      <c r="ET5" s="139">
        <f t="shared" ref="ET5:ET18" si="19">SUM(ER5-ES5)</f>
        <v>0.14619883040935655</v>
      </c>
      <c r="EU5" s="125"/>
      <c r="EV5" s="126" t="str">
        <f t="shared" ref="EV5:FT5" si="20">IF(E5="J",SUM((E20)-(E40)),"")</f>
        <v/>
      </c>
      <c r="EW5" s="127" t="str">
        <f t="shared" si="20"/>
        <v/>
      </c>
      <c r="EX5" s="127" t="str">
        <f t="shared" si="20"/>
        <v/>
      </c>
      <c r="EY5" s="127" t="str">
        <f t="shared" si="20"/>
        <v/>
      </c>
      <c r="EZ5" s="127" t="str">
        <f t="shared" si="20"/>
        <v/>
      </c>
      <c r="FA5" s="127" t="str">
        <f t="shared" si="20"/>
        <v/>
      </c>
      <c r="FB5" s="127" t="str">
        <f t="shared" si="20"/>
        <v/>
      </c>
      <c r="FC5" s="127" t="str">
        <f t="shared" si="20"/>
        <v/>
      </c>
      <c r="FD5" s="127" t="str">
        <f t="shared" si="20"/>
        <v/>
      </c>
      <c r="FE5" s="127" t="str">
        <f t="shared" si="20"/>
        <v/>
      </c>
      <c r="FF5" s="127" t="str">
        <f t="shared" si="20"/>
        <v/>
      </c>
      <c r="FG5" s="127" t="str">
        <f t="shared" si="20"/>
        <v/>
      </c>
      <c r="FH5" s="127" t="str">
        <f t="shared" si="20"/>
        <v/>
      </c>
      <c r="FI5" s="127" t="str">
        <f t="shared" si="20"/>
        <v/>
      </c>
      <c r="FJ5" s="127" t="str">
        <f t="shared" si="20"/>
        <v/>
      </c>
      <c r="FK5" s="127" t="str">
        <f t="shared" si="20"/>
        <v/>
      </c>
      <c r="FL5" s="127" t="str">
        <f t="shared" si="20"/>
        <v/>
      </c>
      <c r="FM5" s="127" t="str">
        <f t="shared" si="20"/>
        <v/>
      </c>
      <c r="FN5" s="127" t="str">
        <f t="shared" si="20"/>
        <v/>
      </c>
      <c r="FO5" s="127" t="str">
        <f t="shared" si="20"/>
        <v/>
      </c>
      <c r="FP5" s="127" t="str">
        <f t="shared" si="20"/>
        <v/>
      </c>
      <c r="FQ5" s="127" t="str">
        <f t="shared" si="20"/>
        <v/>
      </c>
      <c r="FR5" s="127" t="str">
        <f t="shared" si="20"/>
        <v/>
      </c>
      <c r="FS5" s="127" t="str">
        <f t="shared" si="20"/>
        <v/>
      </c>
      <c r="FT5" s="130" t="str">
        <f t="shared" si="20"/>
        <v/>
      </c>
      <c r="FU5" s="27">
        <f t="shared" ref="FU5:FU18" si="21">SUM(EV5:FT5)</f>
        <v>0</v>
      </c>
      <c r="FV5" s="126" t="str">
        <f t="shared" ref="FV5:GT5" si="22">IF(E5="LJ",SUM((E20)-(E40)),"")</f>
        <v/>
      </c>
      <c r="FW5" s="127" t="str">
        <f t="shared" si="22"/>
        <v/>
      </c>
      <c r="FX5" s="127" t="str">
        <f t="shared" si="22"/>
        <v/>
      </c>
      <c r="FY5" s="127" t="str">
        <f t="shared" si="22"/>
        <v/>
      </c>
      <c r="FZ5" s="127" t="str">
        <f t="shared" si="22"/>
        <v/>
      </c>
      <c r="GA5" s="127" t="str">
        <f t="shared" si="22"/>
        <v/>
      </c>
      <c r="GB5" s="127" t="str">
        <f t="shared" si="22"/>
        <v/>
      </c>
      <c r="GC5" s="127" t="str">
        <f t="shared" si="22"/>
        <v/>
      </c>
      <c r="GD5" s="127" t="str">
        <f t="shared" si="22"/>
        <v/>
      </c>
      <c r="GE5" s="127" t="str">
        <f t="shared" si="22"/>
        <v/>
      </c>
      <c r="GF5" s="127" t="str">
        <f t="shared" si="22"/>
        <v/>
      </c>
      <c r="GG5" s="127" t="str">
        <f t="shared" si="22"/>
        <v/>
      </c>
      <c r="GH5" s="127" t="str">
        <f t="shared" si="22"/>
        <v/>
      </c>
      <c r="GI5" s="127" t="str">
        <f t="shared" si="22"/>
        <v/>
      </c>
      <c r="GJ5" s="127" t="str">
        <f t="shared" si="22"/>
        <v/>
      </c>
      <c r="GK5" s="127" t="str">
        <f t="shared" si="22"/>
        <v/>
      </c>
      <c r="GL5" s="127" t="str">
        <f t="shared" si="22"/>
        <v/>
      </c>
      <c r="GM5" s="127" t="str">
        <f t="shared" si="22"/>
        <v/>
      </c>
      <c r="GN5" s="127" t="str">
        <f t="shared" si="22"/>
        <v/>
      </c>
      <c r="GO5" s="127" t="str">
        <f t="shared" si="22"/>
        <v/>
      </c>
      <c r="GP5" s="127" t="str">
        <f t="shared" si="22"/>
        <v/>
      </c>
      <c r="GQ5" s="127" t="str">
        <f t="shared" si="22"/>
        <v/>
      </c>
      <c r="GR5" s="127" t="str">
        <f t="shared" si="22"/>
        <v/>
      </c>
      <c r="GS5" s="127" t="str">
        <f t="shared" si="22"/>
        <v/>
      </c>
      <c r="GT5" s="130" t="str">
        <f t="shared" si="22"/>
        <v/>
      </c>
      <c r="GU5" s="27">
        <f t="shared" ref="GU5:GU18" si="23">SUM(FV5:GT5)</f>
        <v>0</v>
      </c>
      <c r="GV5" s="126">
        <f t="shared" ref="GV5:HT5" si="24">IF(E5="B",E40,"")</f>
        <v>4</v>
      </c>
      <c r="GW5" s="127" t="str">
        <f t="shared" si="24"/>
        <v/>
      </c>
      <c r="GX5" s="127">
        <f t="shared" si="24"/>
        <v>3</v>
      </c>
      <c r="GY5" s="127" t="str">
        <f t="shared" si="24"/>
        <v/>
      </c>
      <c r="GZ5" s="127">
        <f t="shared" si="24"/>
        <v>4</v>
      </c>
      <c r="HA5" s="127" t="str">
        <f t="shared" si="24"/>
        <v/>
      </c>
      <c r="HB5" s="127">
        <f t="shared" si="24"/>
        <v>4</v>
      </c>
      <c r="HC5" s="127" t="str">
        <f t="shared" si="24"/>
        <v/>
      </c>
      <c r="HD5" s="127">
        <f t="shared" si="24"/>
        <v>10</v>
      </c>
      <c r="HE5" s="127" t="str">
        <f t="shared" si="24"/>
        <v/>
      </c>
      <c r="HF5" s="127" t="str">
        <f t="shared" si="24"/>
        <v/>
      </c>
      <c r="HG5" s="128" t="str">
        <f t="shared" si="24"/>
        <v/>
      </c>
      <c r="HH5" s="128">
        <f t="shared" si="24"/>
        <v>4</v>
      </c>
      <c r="HI5" s="128" t="str">
        <f t="shared" si="24"/>
        <v/>
      </c>
      <c r="HJ5" s="128">
        <f t="shared" si="24"/>
        <v>5</v>
      </c>
      <c r="HK5" s="128" t="str">
        <f t="shared" si="24"/>
        <v/>
      </c>
      <c r="HL5" s="128">
        <f t="shared" si="24"/>
        <v>11</v>
      </c>
      <c r="HM5" s="128" t="str">
        <f t="shared" si="24"/>
        <v/>
      </c>
      <c r="HN5" s="128">
        <f t="shared" si="24"/>
        <v>0</v>
      </c>
      <c r="HO5" s="128" t="str">
        <f t="shared" si="24"/>
        <v/>
      </c>
      <c r="HP5" s="128" t="str">
        <f t="shared" si="24"/>
        <v/>
      </c>
      <c r="HQ5" s="128" t="str">
        <f t="shared" si="24"/>
        <v/>
      </c>
      <c r="HR5" s="128" t="str">
        <f t="shared" si="24"/>
        <v/>
      </c>
      <c r="HS5" s="128" t="str">
        <f t="shared" si="24"/>
        <v/>
      </c>
      <c r="HT5" s="129" t="str">
        <f t="shared" si="24"/>
        <v/>
      </c>
      <c r="HU5" s="27">
        <f t="shared" ref="HU5:HU18" si="25">SUM(GV5:HT5)</f>
        <v>45</v>
      </c>
      <c r="HV5" s="126" t="str">
        <f t="shared" ref="HV5:IN5" si="26">IF(E5="P",E40,"")</f>
        <v/>
      </c>
      <c r="HW5" s="127" t="str">
        <f t="shared" si="26"/>
        <v/>
      </c>
      <c r="HX5" s="127" t="str">
        <f t="shared" si="26"/>
        <v/>
      </c>
      <c r="HY5" s="127" t="str">
        <f t="shared" si="26"/>
        <v/>
      </c>
      <c r="HZ5" s="127" t="str">
        <f t="shared" si="26"/>
        <v/>
      </c>
      <c r="IA5" s="127" t="str">
        <f t="shared" si="26"/>
        <v/>
      </c>
      <c r="IB5" s="127" t="str">
        <f t="shared" si="26"/>
        <v/>
      </c>
      <c r="IC5" s="127" t="str">
        <f t="shared" si="26"/>
        <v/>
      </c>
      <c r="ID5" s="127" t="str">
        <f t="shared" si="26"/>
        <v/>
      </c>
      <c r="IE5" s="127" t="str">
        <f t="shared" si="26"/>
        <v/>
      </c>
      <c r="IF5" s="127" t="str">
        <f t="shared" si="26"/>
        <v/>
      </c>
      <c r="IG5" s="128" t="str">
        <f t="shared" si="26"/>
        <v/>
      </c>
      <c r="IH5" s="128" t="str">
        <f t="shared" si="26"/>
        <v/>
      </c>
      <c r="II5" s="128" t="str">
        <f t="shared" si="26"/>
        <v/>
      </c>
      <c r="IJ5" s="128" t="str">
        <f t="shared" si="26"/>
        <v/>
      </c>
      <c r="IK5" s="128" t="str">
        <f t="shared" si="26"/>
        <v/>
      </c>
      <c r="IL5" s="128" t="str">
        <f t="shared" si="26"/>
        <v/>
      </c>
      <c r="IM5" s="128" t="str">
        <f t="shared" si="26"/>
        <v/>
      </c>
      <c r="IN5" s="128" t="str">
        <f t="shared" si="26"/>
        <v/>
      </c>
      <c r="IO5" s="145"/>
      <c r="IP5" s="145"/>
      <c r="IQ5" s="145"/>
      <c r="IR5" s="145"/>
      <c r="IS5" s="145"/>
      <c r="IT5" s="129" t="str">
        <f>IF(AC5="P",AC40,"")</f>
        <v/>
      </c>
      <c r="IU5" s="27">
        <f t="shared" ref="IU5:IU18" si="27">SUM(HV5:IT5)</f>
        <v>0</v>
      </c>
    </row>
    <row r="6" spans="1:255" s="2" customFormat="1" ht="21.75" customHeight="1">
      <c r="A6" s="140" t="str">
        <f ca="1">('Game Summary'!B6)</f>
        <v>07</v>
      </c>
      <c r="B6" s="651" t="str">
        <f ca="1">('Game Summary'!C6)</f>
        <v>Jackie Daniels</v>
      </c>
      <c r="C6" s="652"/>
      <c r="D6" s="653"/>
      <c r="E6" s="140" t="s">
        <v>40</v>
      </c>
      <c r="F6" s="141"/>
      <c r="G6" s="141" t="s">
        <v>40</v>
      </c>
      <c r="H6" s="141"/>
      <c r="I6" s="141" t="s">
        <v>40</v>
      </c>
      <c r="J6" s="141"/>
      <c r="K6" s="141" t="s">
        <v>41</v>
      </c>
      <c r="L6" s="141" t="s">
        <v>41</v>
      </c>
      <c r="M6" s="141"/>
      <c r="N6" s="141" t="s">
        <v>39</v>
      </c>
      <c r="O6" s="141" t="s">
        <v>40</v>
      </c>
      <c r="P6" s="141"/>
      <c r="Q6" s="141" t="s">
        <v>40</v>
      </c>
      <c r="R6" s="141"/>
      <c r="S6" s="141" t="s">
        <v>40</v>
      </c>
      <c r="T6" s="141"/>
      <c r="U6" s="141"/>
      <c r="V6" s="141"/>
      <c r="W6" s="141" t="s">
        <v>41</v>
      </c>
      <c r="X6" s="141"/>
      <c r="Y6" s="141"/>
      <c r="Z6" s="141"/>
      <c r="AA6" s="141"/>
      <c r="AB6" s="141"/>
      <c r="AC6" s="143"/>
      <c r="AE6" s="126">
        <f t="shared" ref="AE6:BC6" si="28">IF(E6="J",E20,"")</f>
        <v>2</v>
      </c>
      <c r="AF6" s="127" t="str">
        <f t="shared" si="28"/>
        <v/>
      </c>
      <c r="AG6" s="127">
        <f t="shared" si="28"/>
        <v>1</v>
      </c>
      <c r="AH6" s="127" t="str">
        <f t="shared" si="28"/>
        <v/>
      </c>
      <c r="AI6" s="127">
        <f t="shared" si="28"/>
        <v>0</v>
      </c>
      <c r="AJ6" s="127" t="str">
        <f t="shared" si="28"/>
        <v/>
      </c>
      <c r="AK6" s="127" t="str">
        <f t="shared" si="28"/>
        <v/>
      </c>
      <c r="AL6" s="127" t="str">
        <f t="shared" si="28"/>
        <v/>
      </c>
      <c r="AM6" s="127" t="str">
        <f t="shared" si="28"/>
        <v/>
      </c>
      <c r="AN6" s="127" t="str">
        <f t="shared" si="28"/>
        <v/>
      </c>
      <c r="AO6" s="127">
        <f t="shared" si="28"/>
        <v>0</v>
      </c>
      <c r="AP6" s="128" t="str">
        <f t="shared" si="28"/>
        <v/>
      </c>
      <c r="AQ6" s="128">
        <f t="shared" si="28"/>
        <v>0</v>
      </c>
      <c r="AR6" s="128" t="str">
        <f t="shared" si="28"/>
        <v/>
      </c>
      <c r="AS6" s="128">
        <f t="shared" si="28"/>
        <v>0</v>
      </c>
      <c r="AT6" s="128" t="str">
        <f t="shared" si="28"/>
        <v/>
      </c>
      <c r="AU6" s="128" t="str">
        <f t="shared" si="28"/>
        <v/>
      </c>
      <c r="AV6" s="128" t="str">
        <f t="shared" si="28"/>
        <v/>
      </c>
      <c r="AW6" s="128" t="str">
        <f t="shared" si="28"/>
        <v/>
      </c>
      <c r="AX6" s="128" t="str">
        <f t="shared" si="28"/>
        <v/>
      </c>
      <c r="AY6" s="128" t="str">
        <f t="shared" si="28"/>
        <v/>
      </c>
      <c r="AZ6" s="128" t="str">
        <f t="shared" si="28"/>
        <v/>
      </c>
      <c r="BA6" s="128" t="str">
        <f t="shared" si="28"/>
        <v/>
      </c>
      <c r="BB6" s="128" t="str">
        <f t="shared" si="28"/>
        <v/>
      </c>
      <c r="BC6" s="129" t="str">
        <f t="shared" si="28"/>
        <v/>
      </c>
      <c r="BD6" s="27">
        <f t="shared" si="1"/>
        <v>3</v>
      </c>
      <c r="BE6" s="126" t="str">
        <f t="shared" ref="BE6:CC6" si="29">IF(E6="LJ",E20,"")</f>
        <v/>
      </c>
      <c r="BF6" s="127" t="str">
        <f t="shared" si="29"/>
        <v/>
      </c>
      <c r="BG6" s="127" t="str">
        <f t="shared" si="29"/>
        <v/>
      </c>
      <c r="BH6" s="127" t="str">
        <f t="shared" si="29"/>
        <v/>
      </c>
      <c r="BI6" s="127" t="str">
        <f t="shared" si="29"/>
        <v/>
      </c>
      <c r="BJ6" s="127" t="str">
        <f t="shared" si="29"/>
        <v/>
      </c>
      <c r="BK6" s="127" t="str">
        <f t="shared" si="29"/>
        <v/>
      </c>
      <c r="BL6" s="127" t="str">
        <f t="shared" si="29"/>
        <v/>
      </c>
      <c r="BM6" s="127" t="str">
        <f t="shared" si="29"/>
        <v/>
      </c>
      <c r="BN6" s="127" t="str">
        <f t="shared" si="29"/>
        <v/>
      </c>
      <c r="BO6" s="127" t="str">
        <f t="shared" si="29"/>
        <v/>
      </c>
      <c r="BP6" s="127" t="str">
        <f t="shared" si="29"/>
        <v/>
      </c>
      <c r="BQ6" s="127" t="str">
        <f t="shared" si="29"/>
        <v/>
      </c>
      <c r="BR6" s="127" t="str">
        <f t="shared" si="29"/>
        <v/>
      </c>
      <c r="BS6" s="127" t="str">
        <f t="shared" si="29"/>
        <v/>
      </c>
      <c r="BT6" s="127" t="str">
        <f t="shared" si="29"/>
        <v/>
      </c>
      <c r="BU6" s="127" t="str">
        <f t="shared" si="29"/>
        <v/>
      </c>
      <c r="BV6" s="127" t="str">
        <f t="shared" si="29"/>
        <v/>
      </c>
      <c r="BW6" s="127" t="str">
        <f t="shared" si="29"/>
        <v/>
      </c>
      <c r="BX6" s="127" t="str">
        <f t="shared" si="29"/>
        <v/>
      </c>
      <c r="BY6" s="127" t="str">
        <f t="shared" si="29"/>
        <v/>
      </c>
      <c r="BZ6" s="127" t="str">
        <f t="shared" si="29"/>
        <v/>
      </c>
      <c r="CA6" s="127" t="str">
        <f t="shared" si="29"/>
        <v/>
      </c>
      <c r="CB6" s="127" t="str">
        <f t="shared" si="29"/>
        <v/>
      </c>
      <c r="CC6" s="130" t="str">
        <f t="shared" si="29"/>
        <v/>
      </c>
      <c r="CD6" s="27">
        <f t="shared" si="3"/>
        <v>0</v>
      </c>
      <c r="CE6" s="126" t="str">
        <f t="shared" ref="CE6:DC6" si="30">IF(E6="B",E20,"")</f>
        <v/>
      </c>
      <c r="CF6" s="127" t="str">
        <f t="shared" si="30"/>
        <v/>
      </c>
      <c r="CG6" s="127" t="str">
        <f t="shared" si="30"/>
        <v/>
      </c>
      <c r="CH6" s="127" t="str">
        <f t="shared" si="30"/>
        <v/>
      </c>
      <c r="CI6" s="127" t="str">
        <f t="shared" si="30"/>
        <v/>
      </c>
      <c r="CJ6" s="127" t="str">
        <f t="shared" si="30"/>
        <v/>
      </c>
      <c r="CK6" s="127">
        <f t="shared" si="30"/>
        <v>0</v>
      </c>
      <c r="CL6" s="127">
        <f t="shared" si="30"/>
        <v>0</v>
      </c>
      <c r="CM6" s="127" t="str">
        <f t="shared" si="30"/>
        <v/>
      </c>
      <c r="CN6" s="127" t="str">
        <f t="shared" si="30"/>
        <v/>
      </c>
      <c r="CO6" s="127" t="str">
        <f t="shared" si="30"/>
        <v/>
      </c>
      <c r="CP6" s="128" t="str">
        <f t="shared" si="30"/>
        <v/>
      </c>
      <c r="CQ6" s="128" t="str">
        <f t="shared" si="30"/>
        <v/>
      </c>
      <c r="CR6" s="128" t="str">
        <f t="shared" si="30"/>
        <v/>
      </c>
      <c r="CS6" s="128" t="str">
        <f t="shared" si="30"/>
        <v/>
      </c>
      <c r="CT6" s="128" t="str">
        <f t="shared" si="30"/>
        <v/>
      </c>
      <c r="CU6" s="128" t="str">
        <f t="shared" si="30"/>
        <v/>
      </c>
      <c r="CV6" s="128" t="str">
        <f t="shared" si="30"/>
        <v/>
      </c>
      <c r="CW6" s="128">
        <f t="shared" si="30"/>
        <v>0</v>
      </c>
      <c r="CX6" s="128" t="str">
        <f t="shared" si="30"/>
        <v/>
      </c>
      <c r="CY6" s="128" t="str">
        <f t="shared" si="30"/>
        <v/>
      </c>
      <c r="CZ6" s="128" t="str">
        <f t="shared" si="30"/>
        <v/>
      </c>
      <c r="DA6" s="128" t="str">
        <f t="shared" si="30"/>
        <v/>
      </c>
      <c r="DB6" s="128" t="str">
        <f t="shared" si="30"/>
        <v/>
      </c>
      <c r="DC6" s="129" t="str">
        <f t="shared" si="30"/>
        <v/>
      </c>
      <c r="DD6" s="27">
        <f t="shared" si="5"/>
        <v>0</v>
      </c>
      <c r="DE6" s="126" t="str">
        <f t="shared" ref="DE6:EC6" si="31">IF(E6="P",E20,"")</f>
        <v/>
      </c>
      <c r="DF6" s="127" t="str">
        <f t="shared" si="31"/>
        <v/>
      </c>
      <c r="DG6" s="127" t="str">
        <f t="shared" si="31"/>
        <v/>
      </c>
      <c r="DH6" s="127" t="str">
        <f t="shared" si="31"/>
        <v/>
      </c>
      <c r="DI6" s="127" t="str">
        <f t="shared" si="31"/>
        <v/>
      </c>
      <c r="DJ6" s="127" t="str">
        <f t="shared" si="31"/>
        <v/>
      </c>
      <c r="DK6" s="127" t="str">
        <f t="shared" si="31"/>
        <v/>
      </c>
      <c r="DL6" s="127" t="str">
        <f t="shared" si="31"/>
        <v/>
      </c>
      <c r="DM6" s="127" t="str">
        <f t="shared" si="31"/>
        <v/>
      </c>
      <c r="DN6" s="127">
        <f t="shared" si="31"/>
        <v>4</v>
      </c>
      <c r="DO6" s="127" t="str">
        <f t="shared" si="31"/>
        <v/>
      </c>
      <c r="DP6" s="127" t="str">
        <f t="shared" si="31"/>
        <v/>
      </c>
      <c r="DQ6" s="127" t="str">
        <f t="shared" si="31"/>
        <v/>
      </c>
      <c r="DR6" s="127" t="str">
        <f t="shared" si="31"/>
        <v/>
      </c>
      <c r="DS6" s="127" t="str">
        <f t="shared" si="31"/>
        <v/>
      </c>
      <c r="DT6" s="127" t="str">
        <f t="shared" si="31"/>
        <v/>
      </c>
      <c r="DU6" s="127" t="str">
        <f t="shared" si="31"/>
        <v/>
      </c>
      <c r="DV6" s="127" t="str">
        <f t="shared" si="31"/>
        <v/>
      </c>
      <c r="DW6" s="127" t="str">
        <f t="shared" si="31"/>
        <v/>
      </c>
      <c r="DX6" s="127" t="str">
        <f t="shared" si="31"/>
        <v/>
      </c>
      <c r="DY6" s="127" t="str">
        <f t="shared" si="31"/>
        <v/>
      </c>
      <c r="DZ6" s="127" t="str">
        <f t="shared" si="31"/>
        <v/>
      </c>
      <c r="EA6" s="127" t="str">
        <f t="shared" si="31"/>
        <v/>
      </c>
      <c r="EB6" s="127" t="str">
        <f t="shared" si="31"/>
        <v/>
      </c>
      <c r="EC6" s="129" t="str">
        <f t="shared" si="31"/>
        <v/>
      </c>
      <c r="ED6" s="27">
        <f t="shared" si="7"/>
        <v>4</v>
      </c>
      <c r="EE6" s="125"/>
      <c r="EF6" s="144">
        <f t="shared" si="8"/>
        <v>6</v>
      </c>
      <c r="EG6" s="128">
        <f t="shared" si="9"/>
        <v>1</v>
      </c>
      <c r="EH6" s="128">
        <f t="shared" si="10"/>
        <v>3</v>
      </c>
      <c r="EI6" s="145">
        <f t="shared" si="11"/>
        <v>4</v>
      </c>
      <c r="EJ6" s="146">
        <f>(SUM(EF6:EH6)/COUNT(E19:AC19))</f>
        <v>0.4</v>
      </c>
      <c r="EK6" s="144">
        <f t="shared" si="12"/>
        <v>0</v>
      </c>
      <c r="EL6" s="147">
        <f t="shared" si="13"/>
        <v>0</v>
      </c>
      <c r="EM6" s="148">
        <f t="shared" si="14"/>
        <v>3</v>
      </c>
      <c r="EN6" s="149">
        <f t="shared" si="15"/>
        <v>0.5</v>
      </c>
      <c r="EO6" s="27">
        <f t="shared" si="16"/>
        <v>-17</v>
      </c>
      <c r="EP6" s="27">
        <f t="shared" si="17"/>
        <v>4</v>
      </c>
      <c r="EQ6" s="27">
        <f t="shared" si="18"/>
        <v>19</v>
      </c>
      <c r="ER6" s="27">
        <f>SUM((EP6/EI6)-(D2))</f>
        <v>0</v>
      </c>
      <c r="ES6" s="27">
        <f>SUM((EQ6/EI6)-(D22))</f>
        <v>-0.61842105263157876</v>
      </c>
      <c r="ET6" s="150">
        <f t="shared" si="19"/>
        <v>0.61842105263157876</v>
      </c>
      <c r="EU6" s="125"/>
      <c r="EV6" s="126">
        <f t="shared" ref="EV6:FT6" si="32">IF(E6="J",SUM((E20)-(E40)),"")</f>
        <v>-2</v>
      </c>
      <c r="EW6" s="127" t="str">
        <f t="shared" si="32"/>
        <v/>
      </c>
      <c r="EX6" s="127">
        <f t="shared" si="32"/>
        <v>-2</v>
      </c>
      <c r="EY6" s="127" t="str">
        <f t="shared" si="32"/>
        <v/>
      </c>
      <c r="EZ6" s="127">
        <f t="shared" si="32"/>
        <v>-4</v>
      </c>
      <c r="FA6" s="127" t="str">
        <f t="shared" si="32"/>
        <v/>
      </c>
      <c r="FB6" s="127" t="str">
        <f t="shared" si="32"/>
        <v/>
      </c>
      <c r="FC6" s="127" t="str">
        <f t="shared" si="32"/>
        <v/>
      </c>
      <c r="FD6" s="127" t="str">
        <f t="shared" si="32"/>
        <v/>
      </c>
      <c r="FE6" s="127" t="str">
        <f t="shared" si="32"/>
        <v/>
      </c>
      <c r="FF6" s="127">
        <f t="shared" si="32"/>
        <v>0</v>
      </c>
      <c r="FG6" s="127" t="str">
        <f t="shared" si="32"/>
        <v/>
      </c>
      <c r="FH6" s="127">
        <f t="shared" si="32"/>
        <v>-4</v>
      </c>
      <c r="FI6" s="127" t="str">
        <f t="shared" si="32"/>
        <v/>
      </c>
      <c r="FJ6" s="127">
        <f t="shared" si="32"/>
        <v>-5</v>
      </c>
      <c r="FK6" s="127" t="str">
        <f t="shared" si="32"/>
        <v/>
      </c>
      <c r="FL6" s="127" t="str">
        <f t="shared" si="32"/>
        <v/>
      </c>
      <c r="FM6" s="127" t="str">
        <f t="shared" si="32"/>
        <v/>
      </c>
      <c r="FN6" s="127" t="str">
        <f t="shared" si="32"/>
        <v/>
      </c>
      <c r="FO6" s="127" t="str">
        <f t="shared" si="32"/>
        <v/>
      </c>
      <c r="FP6" s="127" t="str">
        <f t="shared" si="32"/>
        <v/>
      </c>
      <c r="FQ6" s="127" t="str">
        <f t="shared" si="32"/>
        <v/>
      </c>
      <c r="FR6" s="127" t="str">
        <f t="shared" si="32"/>
        <v/>
      </c>
      <c r="FS6" s="127" t="str">
        <f t="shared" si="32"/>
        <v/>
      </c>
      <c r="FT6" s="130" t="str">
        <f t="shared" si="32"/>
        <v/>
      </c>
      <c r="FU6" s="27">
        <f t="shared" si="21"/>
        <v>-17</v>
      </c>
      <c r="FV6" s="126" t="str">
        <f t="shared" ref="FV6:GT6" si="33">IF(E6="LJ",SUM((E20)-(E40)),"")</f>
        <v/>
      </c>
      <c r="FW6" s="127" t="str">
        <f t="shared" si="33"/>
        <v/>
      </c>
      <c r="FX6" s="127" t="str">
        <f t="shared" si="33"/>
        <v/>
      </c>
      <c r="FY6" s="127" t="str">
        <f t="shared" si="33"/>
        <v/>
      </c>
      <c r="FZ6" s="127" t="str">
        <f t="shared" si="33"/>
        <v/>
      </c>
      <c r="GA6" s="127" t="str">
        <f t="shared" si="33"/>
        <v/>
      </c>
      <c r="GB6" s="127" t="str">
        <f t="shared" si="33"/>
        <v/>
      </c>
      <c r="GC6" s="127" t="str">
        <f t="shared" si="33"/>
        <v/>
      </c>
      <c r="GD6" s="127" t="str">
        <f t="shared" si="33"/>
        <v/>
      </c>
      <c r="GE6" s="127" t="str">
        <f t="shared" si="33"/>
        <v/>
      </c>
      <c r="GF6" s="127" t="str">
        <f t="shared" si="33"/>
        <v/>
      </c>
      <c r="GG6" s="127" t="str">
        <f t="shared" si="33"/>
        <v/>
      </c>
      <c r="GH6" s="127" t="str">
        <f t="shared" si="33"/>
        <v/>
      </c>
      <c r="GI6" s="127" t="str">
        <f t="shared" si="33"/>
        <v/>
      </c>
      <c r="GJ6" s="127" t="str">
        <f t="shared" si="33"/>
        <v/>
      </c>
      <c r="GK6" s="127" t="str">
        <f t="shared" si="33"/>
        <v/>
      </c>
      <c r="GL6" s="127" t="str">
        <f t="shared" si="33"/>
        <v/>
      </c>
      <c r="GM6" s="127" t="str">
        <f t="shared" si="33"/>
        <v/>
      </c>
      <c r="GN6" s="127" t="str">
        <f t="shared" si="33"/>
        <v/>
      </c>
      <c r="GO6" s="127" t="str">
        <f t="shared" si="33"/>
        <v/>
      </c>
      <c r="GP6" s="127" t="str">
        <f t="shared" si="33"/>
        <v/>
      </c>
      <c r="GQ6" s="127" t="str">
        <f t="shared" si="33"/>
        <v/>
      </c>
      <c r="GR6" s="127" t="str">
        <f t="shared" si="33"/>
        <v/>
      </c>
      <c r="GS6" s="127" t="str">
        <f t="shared" si="33"/>
        <v/>
      </c>
      <c r="GT6" s="130" t="str">
        <f t="shared" si="33"/>
        <v/>
      </c>
      <c r="GU6" s="27">
        <f t="shared" si="23"/>
        <v>0</v>
      </c>
      <c r="GV6" s="126" t="str">
        <f t="shared" ref="GV6:HT6" si="34">IF(E6="B",E40,"")</f>
        <v/>
      </c>
      <c r="GW6" s="127" t="str">
        <f t="shared" si="34"/>
        <v/>
      </c>
      <c r="GX6" s="127" t="str">
        <f t="shared" si="34"/>
        <v/>
      </c>
      <c r="GY6" s="127" t="str">
        <f t="shared" si="34"/>
        <v/>
      </c>
      <c r="GZ6" s="127" t="str">
        <f t="shared" si="34"/>
        <v/>
      </c>
      <c r="HA6" s="127" t="str">
        <f t="shared" si="34"/>
        <v/>
      </c>
      <c r="HB6" s="127">
        <f t="shared" si="34"/>
        <v>4</v>
      </c>
      <c r="HC6" s="127">
        <f t="shared" si="34"/>
        <v>4</v>
      </c>
      <c r="HD6" s="127" t="str">
        <f t="shared" si="34"/>
        <v/>
      </c>
      <c r="HE6" s="127" t="str">
        <f t="shared" si="34"/>
        <v/>
      </c>
      <c r="HF6" s="127" t="str">
        <f t="shared" si="34"/>
        <v/>
      </c>
      <c r="HG6" s="128" t="str">
        <f t="shared" si="34"/>
        <v/>
      </c>
      <c r="HH6" s="128" t="str">
        <f t="shared" si="34"/>
        <v/>
      </c>
      <c r="HI6" s="128" t="str">
        <f t="shared" si="34"/>
        <v/>
      </c>
      <c r="HJ6" s="128" t="str">
        <f t="shared" si="34"/>
        <v/>
      </c>
      <c r="HK6" s="128" t="str">
        <f t="shared" si="34"/>
        <v/>
      </c>
      <c r="HL6" s="128" t="str">
        <f t="shared" si="34"/>
        <v/>
      </c>
      <c r="HM6" s="128" t="str">
        <f t="shared" si="34"/>
        <v/>
      </c>
      <c r="HN6" s="128">
        <f t="shared" si="34"/>
        <v>0</v>
      </c>
      <c r="HO6" s="128" t="str">
        <f t="shared" si="34"/>
        <v/>
      </c>
      <c r="HP6" s="128" t="str">
        <f t="shared" si="34"/>
        <v/>
      </c>
      <c r="HQ6" s="128" t="str">
        <f t="shared" si="34"/>
        <v/>
      </c>
      <c r="HR6" s="128" t="str">
        <f t="shared" si="34"/>
        <v/>
      </c>
      <c r="HS6" s="128" t="str">
        <f t="shared" si="34"/>
        <v/>
      </c>
      <c r="HT6" s="129" t="str">
        <f t="shared" si="34"/>
        <v/>
      </c>
      <c r="HU6" s="27">
        <f t="shared" si="25"/>
        <v>8</v>
      </c>
      <c r="HV6" s="126" t="str">
        <f t="shared" ref="HV6:IN6" si="35">IF(E6="P",E40,"")</f>
        <v/>
      </c>
      <c r="HW6" s="127" t="str">
        <f t="shared" si="35"/>
        <v/>
      </c>
      <c r="HX6" s="127" t="str">
        <f t="shared" si="35"/>
        <v/>
      </c>
      <c r="HY6" s="127" t="str">
        <f t="shared" si="35"/>
        <v/>
      </c>
      <c r="HZ6" s="127" t="str">
        <f t="shared" si="35"/>
        <v/>
      </c>
      <c r="IA6" s="127" t="str">
        <f t="shared" si="35"/>
        <v/>
      </c>
      <c r="IB6" s="127" t="str">
        <f t="shared" si="35"/>
        <v/>
      </c>
      <c r="IC6" s="127" t="str">
        <f t="shared" si="35"/>
        <v/>
      </c>
      <c r="ID6" s="127" t="str">
        <f t="shared" si="35"/>
        <v/>
      </c>
      <c r="IE6" s="127">
        <f t="shared" si="35"/>
        <v>11</v>
      </c>
      <c r="IF6" s="127" t="str">
        <f t="shared" si="35"/>
        <v/>
      </c>
      <c r="IG6" s="128" t="str">
        <f t="shared" si="35"/>
        <v/>
      </c>
      <c r="IH6" s="128" t="str">
        <f t="shared" si="35"/>
        <v/>
      </c>
      <c r="II6" s="128" t="str">
        <f t="shared" si="35"/>
        <v/>
      </c>
      <c r="IJ6" s="128" t="str">
        <f t="shared" si="35"/>
        <v/>
      </c>
      <c r="IK6" s="128" t="str">
        <f t="shared" si="35"/>
        <v/>
      </c>
      <c r="IL6" s="128" t="str">
        <f t="shared" si="35"/>
        <v/>
      </c>
      <c r="IM6" s="128" t="str">
        <f t="shared" si="35"/>
        <v/>
      </c>
      <c r="IN6" s="128" t="str">
        <f t="shared" si="35"/>
        <v/>
      </c>
      <c r="IO6" s="145"/>
      <c r="IP6" s="145"/>
      <c r="IQ6" s="145"/>
      <c r="IR6" s="145"/>
      <c r="IS6" s="145"/>
      <c r="IT6" s="129" t="str">
        <f>IF(AC6="P",AC40,"")</f>
        <v/>
      </c>
      <c r="IU6" s="27">
        <f t="shared" si="27"/>
        <v>11</v>
      </c>
    </row>
    <row r="7" spans="1:255" s="2" customFormat="1" ht="21.75" customHeight="1">
      <c r="A7" s="140" t="str">
        <f ca="1">('Game Summary'!B7)</f>
        <v>08</v>
      </c>
      <c r="B7" s="651" t="str">
        <f ca="1">('Game Summary'!C7)</f>
        <v>Keisha Mei Ash</v>
      </c>
      <c r="C7" s="652"/>
      <c r="D7" s="653"/>
      <c r="E7" s="140"/>
      <c r="F7" s="141" t="s">
        <v>41</v>
      </c>
      <c r="G7" s="141"/>
      <c r="H7" s="141"/>
      <c r="I7" s="141"/>
      <c r="J7" s="141" t="s">
        <v>41</v>
      </c>
      <c r="K7" s="141"/>
      <c r="L7" s="141"/>
      <c r="M7" s="141"/>
      <c r="N7" s="141"/>
      <c r="O7" s="141"/>
      <c r="P7" s="141"/>
      <c r="Q7" s="141"/>
      <c r="R7" s="141" t="s">
        <v>41</v>
      </c>
      <c r="S7" s="141"/>
      <c r="T7" s="141"/>
      <c r="U7" s="141"/>
      <c r="V7" s="141" t="s">
        <v>41</v>
      </c>
      <c r="W7" s="141"/>
      <c r="X7" s="141"/>
      <c r="Y7" s="141"/>
      <c r="Z7" s="141"/>
      <c r="AA7" s="141"/>
      <c r="AB7" s="141"/>
      <c r="AC7" s="143"/>
      <c r="AE7" s="126" t="str">
        <f t="shared" ref="AE7:BC7" si="36">IF(E7="J",E20,"")</f>
        <v/>
      </c>
      <c r="AF7" s="127" t="str">
        <f t="shared" si="36"/>
        <v/>
      </c>
      <c r="AG7" s="127" t="str">
        <f t="shared" si="36"/>
        <v/>
      </c>
      <c r="AH7" s="127" t="str">
        <f t="shared" si="36"/>
        <v/>
      </c>
      <c r="AI7" s="127" t="str">
        <f t="shared" si="36"/>
        <v/>
      </c>
      <c r="AJ7" s="127" t="str">
        <f t="shared" si="36"/>
        <v/>
      </c>
      <c r="AK7" s="127" t="str">
        <f t="shared" si="36"/>
        <v/>
      </c>
      <c r="AL7" s="127" t="str">
        <f t="shared" si="36"/>
        <v/>
      </c>
      <c r="AM7" s="127" t="str">
        <f t="shared" si="36"/>
        <v/>
      </c>
      <c r="AN7" s="127" t="str">
        <f t="shared" si="36"/>
        <v/>
      </c>
      <c r="AO7" s="127" t="str">
        <f t="shared" si="36"/>
        <v/>
      </c>
      <c r="AP7" s="128" t="str">
        <f t="shared" si="36"/>
        <v/>
      </c>
      <c r="AQ7" s="128" t="str">
        <f t="shared" si="36"/>
        <v/>
      </c>
      <c r="AR7" s="128" t="str">
        <f t="shared" si="36"/>
        <v/>
      </c>
      <c r="AS7" s="128" t="str">
        <f t="shared" si="36"/>
        <v/>
      </c>
      <c r="AT7" s="128" t="str">
        <f t="shared" si="36"/>
        <v/>
      </c>
      <c r="AU7" s="128" t="str">
        <f t="shared" si="36"/>
        <v/>
      </c>
      <c r="AV7" s="128" t="str">
        <f t="shared" si="36"/>
        <v/>
      </c>
      <c r="AW7" s="128" t="str">
        <f t="shared" si="36"/>
        <v/>
      </c>
      <c r="AX7" s="128" t="str">
        <f t="shared" si="36"/>
        <v/>
      </c>
      <c r="AY7" s="128" t="str">
        <f t="shared" si="36"/>
        <v/>
      </c>
      <c r="AZ7" s="128" t="str">
        <f t="shared" si="36"/>
        <v/>
      </c>
      <c r="BA7" s="128" t="str">
        <f t="shared" si="36"/>
        <v/>
      </c>
      <c r="BB7" s="128" t="str">
        <f t="shared" si="36"/>
        <v/>
      </c>
      <c r="BC7" s="129" t="str">
        <f t="shared" si="36"/>
        <v/>
      </c>
      <c r="BD7" s="27">
        <f t="shared" si="1"/>
        <v>0</v>
      </c>
      <c r="BE7" s="126" t="str">
        <f t="shared" ref="BE7:CC7" si="37">IF(E7="LJ",E20,"")</f>
        <v/>
      </c>
      <c r="BF7" s="127" t="str">
        <f t="shared" si="37"/>
        <v/>
      </c>
      <c r="BG7" s="127" t="str">
        <f t="shared" si="37"/>
        <v/>
      </c>
      <c r="BH7" s="127" t="str">
        <f t="shared" si="37"/>
        <v/>
      </c>
      <c r="BI7" s="127" t="str">
        <f t="shared" si="37"/>
        <v/>
      </c>
      <c r="BJ7" s="127" t="str">
        <f t="shared" si="37"/>
        <v/>
      </c>
      <c r="BK7" s="127" t="str">
        <f t="shared" si="37"/>
        <v/>
      </c>
      <c r="BL7" s="127" t="str">
        <f t="shared" si="37"/>
        <v/>
      </c>
      <c r="BM7" s="127" t="str">
        <f t="shared" si="37"/>
        <v/>
      </c>
      <c r="BN7" s="127" t="str">
        <f t="shared" si="37"/>
        <v/>
      </c>
      <c r="BO7" s="127" t="str">
        <f t="shared" si="37"/>
        <v/>
      </c>
      <c r="BP7" s="127" t="str">
        <f t="shared" si="37"/>
        <v/>
      </c>
      <c r="BQ7" s="127" t="str">
        <f t="shared" si="37"/>
        <v/>
      </c>
      <c r="BR7" s="127" t="str">
        <f t="shared" si="37"/>
        <v/>
      </c>
      <c r="BS7" s="127" t="str">
        <f t="shared" si="37"/>
        <v/>
      </c>
      <c r="BT7" s="127" t="str">
        <f t="shared" si="37"/>
        <v/>
      </c>
      <c r="BU7" s="127" t="str">
        <f t="shared" si="37"/>
        <v/>
      </c>
      <c r="BV7" s="127" t="str">
        <f t="shared" si="37"/>
        <v/>
      </c>
      <c r="BW7" s="127" t="str">
        <f t="shared" si="37"/>
        <v/>
      </c>
      <c r="BX7" s="127" t="str">
        <f t="shared" si="37"/>
        <v/>
      </c>
      <c r="BY7" s="127" t="str">
        <f t="shared" si="37"/>
        <v/>
      </c>
      <c r="BZ7" s="127" t="str">
        <f t="shared" si="37"/>
        <v/>
      </c>
      <c r="CA7" s="127" t="str">
        <f t="shared" si="37"/>
        <v/>
      </c>
      <c r="CB7" s="127" t="str">
        <f t="shared" si="37"/>
        <v/>
      </c>
      <c r="CC7" s="130" t="str">
        <f t="shared" si="37"/>
        <v/>
      </c>
      <c r="CD7" s="27">
        <f t="shared" si="3"/>
        <v>0</v>
      </c>
      <c r="CE7" s="126" t="str">
        <f t="shared" ref="CE7:DC7" si="38">IF(E7="B",E20,"")</f>
        <v/>
      </c>
      <c r="CF7" s="127">
        <f t="shared" si="38"/>
        <v>5</v>
      </c>
      <c r="CG7" s="127" t="str">
        <f t="shared" si="38"/>
        <v/>
      </c>
      <c r="CH7" s="127" t="str">
        <f t="shared" si="38"/>
        <v/>
      </c>
      <c r="CI7" s="127" t="str">
        <f t="shared" si="38"/>
        <v/>
      </c>
      <c r="CJ7" s="127">
        <f t="shared" si="38"/>
        <v>0</v>
      </c>
      <c r="CK7" s="127" t="str">
        <f t="shared" si="38"/>
        <v/>
      </c>
      <c r="CL7" s="127" t="str">
        <f t="shared" si="38"/>
        <v/>
      </c>
      <c r="CM7" s="127" t="str">
        <f t="shared" si="38"/>
        <v/>
      </c>
      <c r="CN7" s="127" t="str">
        <f t="shared" si="38"/>
        <v/>
      </c>
      <c r="CO7" s="127" t="str">
        <f t="shared" si="38"/>
        <v/>
      </c>
      <c r="CP7" s="128" t="str">
        <f t="shared" si="38"/>
        <v/>
      </c>
      <c r="CQ7" s="128" t="str">
        <f t="shared" si="38"/>
        <v/>
      </c>
      <c r="CR7" s="128">
        <f t="shared" si="38"/>
        <v>0</v>
      </c>
      <c r="CS7" s="128" t="str">
        <f t="shared" si="38"/>
        <v/>
      </c>
      <c r="CT7" s="128" t="str">
        <f t="shared" si="38"/>
        <v/>
      </c>
      <c r="CU7" s="128" t="str">
        <f t="shared" si="38"/>
        <v/>
      </c>
      <c r="CV7" s="128">
        <f t="shared" si="38"/>
        <v>0</v>
      </c>
      <c r="CW7" s="128" t="str">
        <f t="shared" si="38"/>
        <v/>
      </c>
      <c r="CX7" s="128" t="str">
        <f t="shared" si="38"/>
        <v/>
      </c>
      <c r="CY7" s="128" t="str">
        <f t="shared" si="38"/>
        <v/>
      </c>
      <c r="CZ7" s="128" t="str">
        <f t="shared" si="38"/>
        <v/>
      </c>
      <c r="DA7" s="128" t="str">
        <f t="shared" si="38"/>
        <v/>
      </c>
      <c r="DB7" s="128" t="str">
        <f t="shared" si="38"/>
        <v/>
      </c>
      <c r="DC7" s="129" t="str">
        <f t="shared" si="38"/>
        <v/>
      </c>
      <c r="DD7" s="27">
        <f t="shared" si="5"/>
        <v>5</v>
      </c>
      <c r="DE7" s="126" t="str">
        <f t="shared" ref="DE7:EC7" si="39">IF(E7="P",E20,"")</f>
        <v/>
      </c>
      <c r="DF7" s="127" t="str">
        <f t="shared" si="39"/>
        <v/>
      </c>
      <c r="DG7" s="127" t="str">
        <f t="shared" si="39"/>
        <v/>
      </c>
      <c r="DH7" s="127" t="str">
        <f t="shared" si="39"/>
        <v/>
      </c>
      <c r="DI7" s="127" t="str">
        <f t="shared" si="39"/>
        <v/>
      </c>
      <c r="DJ7" s="127" t="str">
        <f t="shared" si="39"/>
        <v/>
      </c>
      <c r="DK7" s="127" t="str">
        <f t="shared" si="39"/>
        <v/>
      </c>
      <c r="DL7" s="127" t="str">
        <f t="shared" si="39"/>
        <v/>
      </c>
      <c r="DM7" s="127" t="str">
        <f t="shared" si="39"/>
        <v/>
      </c>
      <c r="DN7" s="127" t="str">
        <f t="shared" si="39"/>
        <v/>
      </c>
      <c r="DO7" s="127" t="str">
        <f t="shared" si="39"/>
        <v/>
      </c>
      <c r="DP7" s="127" t="str">
        <f t="shared" si="39"/>
        <v/>
      </c>
      <c r="DQ7" s="127" t="str">
        <f t="shared" si="39"/>
        <v/>
      </c>
      <c r="DR7" s="127" t="str">
        <f t="shared" si="39"/>
        <v/>
      </c>
      <c r="DS7" s="127" t="str">
        <f t="shared" si="39"/>
        <v/>
      </c>
      <c r="DT7" s="127" t="str">
        <f t="shared" si="39"/>
        <v/>
      </c>
      <c r="DU7" s="127" t="str">
        <f t="shared" si="39"/>
        <v/>
      </c>
      <c r="DV7" s="127" t="str">
        <f t="shared" si="39"/>
        <v/>
      </c>
      <c r="DW7" s="127" t="str">
        <f t="shared" si="39"/>
        <v/>
      </c>
      <c r="DX7" s="127" t="str">
        <f t="shared" si="39"/>
        <v/>
      </c>
      <c r="DY7" s="127" t="str">
        <f t="shared" si="39"/>
        <v/>
      </c>
      <c r="DZ7" s="127" t="str">
        <f t="shared" si="39"/>
        <v/>
      </c>
      <c r="EA7" s="127" t="str">
        <f t="shared" si="39"/>
        <v/>
      </c>
      <c r="EB7" s="127" t="str">
        <f t="shared" si="39"/>
        <v/>
      </c>
      <c r="EC7" s="129" t="str">
        <f t="shared" si="39"/>
        <v/>
      </c>
      <c r="ED7" s="27">
        <f t="shared" si="7"/>
        <v>0</v>
      </c>
      <c r="EE7" s="125"/>
      <c r="EF7" s="144">
        <f t="shared" si="8"/>
        <v>0</v>
      </c>
      <c r="EG7" s="128">
        <f t="shared" si="9"/>
        <v>0</v>
      </c>
      <c r="EH7" s="128">
        <f t="shared" si="10"/>
        <v>4</v>
      </c>
      <c r="EI7" s="145">
        <f t="shared" si="11"/>
        <v>4</v>
      </c>
      <c r="EJ7" s="146">
        <f>(SUM(EF7:EH7)/COUNT(E19:AC19))</f>
        <v>0.16</v>
      </c>
      <c r="EK7" s="144">
        <f t="shared" si="12"/>
        <v>0</v>
      </c>
      <c r="EL7" s="147" t="e">
        <f t="shared" si="13"/>
        <v>#DIV/0!</v>
      </c>
      <c r="EM7" s="148">
        <f t="shared" si="14"/>
        <v>0</v>
      </c>
      <c r="EN7" s="149" t="e">
        <f t="shared" si="15"/>
        <v>#DIV/0!</v>
      </c>
      <c r="EO7" s="27">
        <f t="shared" si="16"/>
        <v>0</v>
      </c>
      <c r="EP7" s="27">
        <f t="shared" si="17"/>
        <v>5</v>
      </c>
      <c r="EQ7" s="27">
        <f t="shared" si="18"/>
        <v>22</v>
      </c>
      <c r="ER7" s="27">
        <f>SUM((EP7/EI7)-(D2))</f>
        <v>0.25</v>
      </c>
      <c r="ES7" s="27">
        <f>SUM((EQ7/EI7)-(D22))</f>
        <v>0.13157894736842124</v>
      </c>
      <c r="ET7" s="150">
        <f t="shared" si="19"/>
        <v>0.11842105263157876</v>
      </c>
      <c r="EU7" s="125"/>
      <c r="EV7" s="126" t="str">
        <f t="shared" ref="EV7:FT7" si="40">IF(E7="J",SUM((E20)-(E40)),"")</f>
        <v/>
      </c>
      <c r="EW7" s="127" t="str">
        <f t="shared" si="40"/>
        <v/>
      </c>
      <c r="EX7" s="127" t="str">
        <f t="shared" si="40"/>
        <v/>
      </c>
      <c r="EY7" s="127" t="str">
        <f t="shared" si="40"/>
        <v/>
      </c>
      <c r="EZ7" s="127" t="str">
        <f t="shared" si="40"/>
        <v/>
      </c>
      <c r="FA7" s="127" t="str">
        <f t="shared" si="40"/>
        <v/>
      </c>
      <c r="FB7" s="127" t="str">
        <f t="shared" si="40"/>
        <v/>
      </c>
      <c r="FC7" s="127" t="str">
        <f t="shared" si="40"/>
        <v/>
      </c>
      <c r="FD7" s="127" t="str">
        <f t="shared" si="40"/>
        <v/>
      </c>
      <c r="FE7" s="127" t="str">
        <f t="shared" si="40"/>
        <v/>
      </c>
      <c r="FF7" s="127" t="str">
        <f t="shared" si="40"/>
        <v/>
      </c>
      <c r="FG7" s="127" t="str">
        <f t="shared" si="40"/>
        <v/>
      </c>
      <c r="FH7" s="127" t="str">
        <f t="shared" si="40"/>
        <v/>
      </c>
      <c r="FI7" s="127" t="str">
        <f t="shared" si="40"/>
        <v/>
      </c>
      <c r="FJ7" s="127" t="str">
        <f t="shared" si="40"/>
        <v/>
      </c>
      <c r="FK7" s="127" t="str">
        <f t="shared" si="40"/>
        <v/>
      </c>
      <c r="FL7" s="127" t="str">
        <f t="shared" si="40"/>
        <v/>
      </c>
      <c r="FM7" s="127" t="str">
        <f t="shared" si="40"/>
        <v/>
      </c>
      <c r="FN7" s="127" t="str">
        <f t="shared" si="40"/>
        <v/>
      </c>
      <c r="FO7" s="127" t="str">
        <f t="shared" si="40"/>
        <v/>
      </c>
      <c r="FP7" s="127" t="str">
        <f t="shared" si="40"/>
        <v/>
      </c>
      <c r="FQ7" s="127" t="str">
        <f t="shared" si="40"/>
        <v/>
      </c>
      <c r="FR7" s="127" t="str">
        <f t="shared" si="40"/>
        <v/>
      </c>
      <c r="FS7" s="127" t="str">
        <f t="shared" si="40"/>
        <v/>
      </c>
      <c r="FT7" s="130" t="str">
        <f t="shared" si="40"/>
        <v/>
      </c>
      <c r="FU7" s="27">
        <f t="shared" si="21"/>
        <v>0</v>
      </c>
      <c r="FV7" s="126" t="str">
        <f t="shared" ref="FV7:GT7" si="41">IF(E7="LJ",SUM((E20)-(E40)),"")</f>
        <v/>
      </c>
      <c r="FW7" s="127" t="str">
        <f t="shared" si="41"/>
        <v/>
      </c>
      <c r="FX7" s="127" t="str">
        <f t="shared" si="41"/>
        <v/>
      </c>
      <c r="FY7" s="127" t="str">
        <f t="shared" si="41"/>
        <v/>
      </c>
      <c r="FZ7" s="127" t="str">
        <f t="shared" si="41"/>
        <v/>
      </c>
      <c r="GA7" s="127" t="str">
        <f t="shared" si="41"/>
        <v/>
      </c>
      <c r="GB7" s="127" t="str">
        <f t="shared" si="41"/>
        <v/>
      </c>
      <c r="GC7" s="127" t="str">
        <f t="shared" si="41"/>
        <v/>
      </c>
      <c r="GD7" s="127" t="str">
        <f t="shared" si="41"/>
        <v/>
      </c>
      <c r="GE7" s="127" t="str">
        <f t="shared" si="41"/>
        <v/>
      </c>
      <c r="GF7" s="127" t="str">
        <f t="shared" si="41"/>
        <v/>
      </c>
      <c r="GG7" s="127" t="str">
        <f t="shared" si="41"/>
        <v/>
      </c>
      <c r="GH7" s="127" t="str">
        <f t="shared" si="41"/>
        <v/>
      </c>
      <c r="GI7" s="127" t="str">
        <f t="shared" si="41"/>
        <v/>
      </c>
      <c r="GJ7" s="127" t="str">
        <f t="shared" si="41"/>
        <v/>
      </c>
      <c r="GK7" s="127" t="str">
        <f t="shared" si="41"/>
        <v/>
      </c>
      <c r="GL7" s="127" t="str">
        <f t="shared" si="41"/>
        <v/>
      </c>
      <c r="GM7" s="127" t="str">
        <f t="shared" si="41"/>
        <v/>
      </c>
      <c r="GN7" s="127" t="str">
        <f t="shared" si="41"/>
        <v/>
      </c>
      <c r="GO7" s="127" t="str">
        <f t="shared" si="41"/>
        <v/>
      </c>
      <c r="GP7" s="127" t="str">
        <f t="shared" si="41"/>
        <v/>
      </c>
      <c r="GQ7" s="127" t="str">
        <f t="shared" si="41"/>
        <v/>
      </c>
      <c r="GR7" s="127" t="str">
        <f t="shared" si="41"/>
        <v/>
      </c>
      <c r="GS7" s="127" t="str">
        <f t="shared" si="41"/>
        <v/>
      </c>
      <c r="GT7" s="130" t="str">
        <f t="shared" si="41"/>
        <v/>
      </c>
      <c r="GU7" s="27">
        <f t="shared" si="23"/>
        <v>0</v>
      </c>
      <c r="GV7" s="126" t="str">
        <f t="shared" ref="GV7:HT7" si="42">IF(E7="B",E40,"")</f>
        <v/>
      </c>
      <c r="GW7" s="127">
        <f t="shared" si="42"/>
        <v>9</v>
      </c>
      <c r="GX7" s="127" t="str">
        <f t="shared" si="42"/>
        <v/>
      </c>
      <c r="GY7" s="127" t="str">
        <f t="shared" si="42"/>
        <v/>
      </c>
      <c r="GZ7" s="127" t="str">
        <f t="shared" si="42"/>
        <v/>
      </c>
      <c r="HA7" s="127">
        <f t="shared" si="42"/>
        <v>9</v>
      </c>
      <c r="HB7" s="127" t="str">
        <f t="shared" si="42"/>
        <v/>
      </c>
      <c r="HC7" s="127" t="str">
        <f t="shared" si="42"/>
        <v/>
      </c>
      <c r="HD7" s="127" t="str">
        <f t="shared" si="42"/>
        <v/>
      </c>
      <c r="HE7" s="127" t="str">
        <f t="shared" si="42"/>
        <v/>
      </c>
      <c r="HF7" s="127" t="str">
        <f t="shared" si="42"/>
        <v/>
      </c>
      <c r="HG7" s="128" t="str">
        <f t="shared" si="42"/>
        <v/>
      </c>
      <c r="HH7" s="128" t="str">
        <f t="shared" si="42"/>
        <v/>
      </c>
      <c r="HI7" s="128">
        <f t="shared" si="42"/>
        <v>4</v>
      </c>
      <c r="HJ7" s="128" t="str">
        <f t="shared" si="42"/>
        <v/>
      </c>
      <c r="HK7" s="128" t="str">
        <f t="shared" si="42"/>
        <v/>
      </c>
      <c r="HL7" s="128" t="str">
        <f t="shared" si="42"/>
        <v/>
      </c>
      <c r="HM7" s="128">
        <f t="shared" si="42"/>
        <v>0</v>
      </c>
      <c r="HN7" s="128" t="str">
        <f t="shared" si="42"/>
        <v/>
      </c>
      <c r="HO7" s="128" t="str">
        <f t="shared" si="42"/>
        <v/>
      </c>
      <c r="HP7" s="128" t="str">
        <f t="shared" si="42"/>
        <v/>
      </c>
      <c r="HQ7" s="128" t="str">
        <f t="shared" si="42"/>
        <v/>
      </c>
      <c r="HR7" s="128" t="str">
        <f t="shared" si="42"/>
        <v/>
      </c>
      <c r="HS7" s="128" t="str">
        <f t="shared" si="42"/>
        <v/>
      </c>
      <c r="HT7" s="129" t="str">
        <f t="shared" si="42"/>
        <v/>
      </c>
      <c r="HU7" s="27">
        <f t="shared" si="25"/>
        <v>22</v>
      </c>
      <c r="HV7" s="126" t="str">
        <f t="shared" ref="HV7:IN7" si="43">IF(E7="P",E40,"")</f>
        <v/>
      </c>
      <c r="HW7" s="127" t="str">
        <f t="shared" si="43"/>
        <v/>
      </c>
      <c r="HX7" s="127" t="str">
        <f t="shared" si="43"/>
        <v/>
      </c>
      <c r="HY7" s="127" t="str">
        <f t="shared" si="43"/>
        <v/>
      </c>
      <c r="HZ7" s="127" t="str">
        <f t="shared" si="43"/>
        <v/>
      </c>
      <c r="IA7" s="127" t="str">
        <f t="shared" si="43"/>
        <v/>
      </c>
      <c r="IB7" s="127" t="str">
        <f t="shared" si="43"/>
        <v/>
      </c>
      <c r="IC7" s="127" t="str">
        <f t="shared" si="43"/>
        <v/>
      </c>
      <c r="ID7" s="127" t="str">
        <f t="shared" si="43"/>
        <v/>
      </c>
      <c r="IE7" s="127" t="str">
        <f t="shared" si="43"/>
        <v/>
      </c>
      <c r="IF7" s="127" t="str">
        <f t="shared" si="43"/>
        <v/>
      </c>
      <c r="IG7" s="128" t="str">
        <f t="shared" si="43"/>
        <v/>
      </c>
      <c r="IH7" s="128" t="str">
        <f t="shared" si="43"/>
        <v/>
      </c>
      <c r="II7" s="128" t="str">
        <f t="shared" si="43"/>
        <v/>
      </c>
      <c r="IJ7" s="128" t="str">
        <f t="shared" si="43"/>
        <v/>
      </c>
      <c r="IK7" s="128" t="str">
        <f t="shared" si="43"/>
        <v/>
      </c>
      <c r="IL7" s="128" t="str">
        <f t="shared" si="43"/>
        <v/>
      </c>
      <c r="IM7" s="128" t="str">
        <f t="shared" si="43"/>
        <v/>
      </c>
      <c r="IN7" s="128" t="str">
        <f t="shared" si="43"/>
        <v/>
      </c>
      <c r="IO7" s="145"/>
      <c r="IP7" s="145"/>
      <c r="IQ7" s="145"/>
      <c r="IR7" s="145"/>
      <c r="IS7" s="145"/>
      <c r="IT7" s="129" t="str">
        <f>IF(AC7="P",AC40,"")</f>
        <v/>
      </c>
      <c r="IU7" s="27">
        <f t="shared" si="27"/>
        <v>0</v>
      </c>
    </row>
    <row r="8" spans="1:255" s="2" customFormat="1" ht="21.75" customHeight="1">
      <c r="A8" s="140" t="str">
        <f ca="1">('Game Summary'!B8)</f>
        <v>10</v>
      </c>
      <c r="B8" s="651" t="str">
        <f ca="1">('Game Summary'!C8)</f>
        <v>Hot New Girl</v>
      </c>
      <c r="C8" s="652"/>
      <c r="D8" s="653"/>
      <c r="E8" s="140" t="s">
        <v>41</v>
      </c>
      <c r="F8" s="141"/>
      <c r="G8" s="141" t="s">
        <v>39</v>
      </c>
      <c r="H8" s="141" t="s">
        <v>39</v>
      </c>
      <c r="I8" s="141" t="s">
        <v>41</v>
      </c>
      <c r="J8" s="141" t="s">
        <v>41</v>
      </c>
      <c r="K8" s="141" t="s">
        <v>40</v>
      </c>
      <c r="L8" s="141"/>
      <c r="M8" s="141" t="s">
        <v>40</v>
      </c>
      <c r="N8" s="141"/>
      <c r="O8" s="141"/>
      <c r="P8" s="141"/>
      <c r="Q8" s="141" t="s">
        <v>41</v>
      </c>
      <c r="R8" s="141"/>
      <c r="S8" s="141" t="s">
        <v>39</v>
      </c>
      <c r="T8" s="141"/>
      <c r="U8" s="141" t="s">
        <v>40</v>
      </c>
      <c r="V8" s="141"/>
      <c r="W8" s="141" t="s">
        <v>38</v>
      </c>
      <c r="X8" s="141"/>
      <c r="Y8" s="141"/>
      <c r="Z8" s="141"/>
      <c r="AA8" s="141"/>
      <c r="AB8" s="141"/>
      <c r="AC8" s="143"/>
      <c r="AE8" s="126" t="str">
        <f t="shared" ref="AE8:BC8" si="44">IF(E8="J",E20,"")</f>
        <v/>
      </c>
      <c r="AF8" s="127" t="str">
        <f t="shared" si="44"/>
        <v/>
      </c>
      <c r="AG8" s="127" t="str">
        <f t="shared" si="44"/>
        <v/>
      </c>
      <c r="AH8" s="127" t="str">
        <f t="shared" si="44"/>
        <v/>
      </c>
      <c r="AI8" s="127" t="str">
        <f t="shared" si="44"/>
        <v/>
      </c>
      <c r="AJ8" s="127" t="str">
        <f t="shared" si="44"/>
        <v/>
      </c>
      <c r="AK8" s="127">
        <f t="shared" si="44"/>
        <v>0</v>
      </c>
      <c r="AL8" s="127" t="str">
        <f t="shared" si="44"/>
        <v/>
      </c>
      <c r="AM8" s="127">
        <f t="shared" si="44"/>
        <v>0</v>
      </c>
      <c r="AN8" s="127" t="str">
        <f t="shared" si="44"/>
        <v/>
      </c>
      <c r="AO8" s="127" t="str">
        <f t="shared" si="44"/>
        <v/>
      </c>
      <c r="AP8" s="128" t="str">
        <f t="shared" si="44"/>
        <v/>
      </c>
      <c r="AQ8" s="128" t="str">
        <f t="shared" si="44"/>
        <v/>
      </c>
      <c r="AR8" s="128" t="str">
        <f t="shared" si="44"/>
        <v/>
      </c>
      <c r="AS8" s="128" t="str">
        <f t="shared" si="44"/>
        <v/>
      </c>
      <c r="AT8" s="128" t="str">
        <f t="shared" si="44"/>
        <v/>
      </c>
      <c r="AU8" s="128">
        <f t="shared" si="44"/>
        <v>4</v>
      </c>
      <c r="AV8" s="128" t="str">
        <f t="shared" si="44"/>
        <v/>
      </c>
      <c r="AW8" s="128" t="str">
        <f t="shared" si="44"/>
        <v/>
      </c>
      <c r="AX8" s="128" t="str">
        <f t="shared" si="44"/>
        <v/>
      </c>
      <c r="AY8" s="128" t="str">
        <f t="shared" si="44"/>
        <v/>
      </c>
      <c r="AZ8" s="128" t="str">
        <f t="shared" si="44"/>
        <v/>
      </c>
      <c r="BA8" s="128" t="str">
        <f t="shared" si="44"/>
        <v/>
      </c>
      <c r="BB8" s="128" t="str">
        <f t="shared" si="44"/>
        <v/>
      </c>
      <c r="BC8" s="129" t="str">
        <f t="shared" si="44"/>
        <v/>
      </c>
      <c r="BD8" s="27">
        <f t="shared" si="1"/>
        <v>4</v>
      </c>
      <c r="BE8" s="126" t="str">
        <f t="shared" ref="BE8:CC8" si="45">IF(E8="LJ",E20,"")</f>
        <v/>
      </c>
      <c r="BF8" s="127" t="str">
        <f t="shared" si="45"/>
        <v/>
      </c>
      <c r="BG8" s="127" t="str">
        <f t="shared" si="45"/>
        <v/>
      </c>
      <c r="BH8" s="127" t="str">
        <f t="shared" si="45"/>
        <v/>
      </c>
      <c r="BI8" s="127" t="str">
        <f t="shared" si="45"/>
        <v/>
      </c>
      <c r="BJ8" s="127" t="str">
        <f t="shared" si="45"/>
        <v/>
      </c>
      <c r="BK8" s="127" t="str">
        <f t="shared" si="45"/>
        <v/>
      </c>
      <c r="BL8" s="127" t="str">
        <f t="shared" si="45"/>
        <v/>
      </c>
      <c r="BM8" s="127" t="str">
        <f t="shared" si="45"/>
        <v/>
      </c>
      <c r="BN8" s="127" t="str">
        <f t="shared" si="45"/>
        <v/>
      </c>
      <c r="BO8" s="127" t="str">
        <f t="shared" si="45"/>
        <v/>
      </c>
      <c r="BP8" s="127" t="str">
        <f t="shared" si="45"/>
        <v/>
      </c>
      <c r="BQ8" s="127" t="str">
        <f t="shared" si="45"/>
        <v/>
      </c>
      <c r="BR8" s="127" t="str">
        <f t="shared" si="45"/>
        <v/>
      </c>
      <c r="BS8" s="127" t="str">
        <f t="shared" si="45"/>
        <v/>
      </c>
      <c r="BT8" s="127" t="str">
        <f t="shared" si="45"/>
        <v/>
      </c>
      <c r="BU8" s="127" t="str">
        <f t="shared" si="45"/>
        <v/>
      </c>
      <c r="BV8" s="127" t="str">
        <f t="shared" si="45"/>
        <v/>
      </c>
      <c r="BW8" s="127">
        <f t="shared" si="45"/>
        <v>0</v>
      </c>
      <c r="BX8" s="127" t="str">
        <f t="shared" si="45"/>
        <v/>
      </c>
      <c r="BY8" s="127" t="str">
        <f t="shared" si="45"/>
        <v/>
      </c>
      <c r="BZ8" s="127" t="str">
        <f t="shared" si="45"/>
        <v/>
      </c>
      <c r="CA8" s="127" t="str">
        <f t="shared" si="45"/>
        <v/>
      </c>
      <c r="CB8" s="127" t="str">
        <f t="shared" si="45"/>
        <v/>
      </c>
      <c r="CC8" s="130" t="str">
        <f t="shared" si="45"/>
        <v/>
      </c>
      <c r="CD8" s="27">
        <f t="shared" si="3"/>
        <v>0</v>
      </c>
      <c r="CE8" s="126">
        <f t="shared" ref="CE8:DC8" si="46">IF(E8="B",E20,"")</f>
        <v>2</v>
      </c>
      <c r="CF8" s="127" t="str">
        <f t="shared" si="46"/>
        <v/>
      </c>
      <c r="CG8" s="127" t="str">
        <f t="shared" si="46"/>
        <v/>
      </c>
      <c r="CH8" s="127" t="str">
        <f t="shared" si="46"/>
        <v/>
      </c>
      <c r="CI8" s="127">
        <f t="shared" si="46"/>
        <v>0</v>
      </c>
      <c r="CJ8" s="127">
        <f t="shared" si="46"/>
        <v>0</v>
      </c>
      <c r="CK8" s="127" t="str">
        <f t="shared" si="46"/>
        <v/>
      </c>
      <c r="CL8" s="127" t="str">
        <f t="shared" si="46"/>
        <v/>
      </c>
      <c r="CM8" s="127" t="str">
        <f t="shared" si="46"/>
        <v/>
      </c>
      <c r="CN8" s="127" t="str">
        <f t="shared" si="46"/>
        <v/>
      </c>
      <c r="CO8" s="127" t="str">
        <f t="shared" si="46"/>
        <v/>
      </c>
      <c r="CP8" s="128" t="str">
        <f t="shared" si="46"/>
        <v/>
      </c>
      <c r="CQ8" s="128">
        <f t="shared" si="46"/>
        <v>0</v>
      </c>
      <c r="CR8" s="128" t="str">
        <f t="shared" si="46"/>
        <v/>
      </c>
      <c r="CS8" s="128" t="str">
        <f t="shared" si="46"/>
        <v/>
      </c>
      <c r="CT8" s="128" t="str">
        <f t="shared" si="46"/>
        <v/>
      </c>
      <c r="CU8" s="128" t="str">
        <f t="shared" si="46"/>
        <v/>
      </c>
      <c r="CV8" s="128" t="str">
        <f t="shared" si="46"/>
        <v/>
      </c>
      <c r="CW8" s="128" t="str">
        <f t="shared" si="46"/>
        <v/>
      </c>
      <c r="CX8" s="128" t="str">
        <f t="shared" si="46"/>
        <v/>
      </c>
      <c r="CY8" s="128" t="str">
        <f t="shared" si="46"/>
        <v/>
      </c>
      <c r="CZ8" s="128" t="str">
        <f t="shared" si="46"/>
        <v/>
      </c>
      <c r="DA8" s="128" t="str">
        <f t="shared" si="46"/>
        <v/>
      </c>
      <c r="DB8" s="128" t="str">
        <f t="shared" si="46"/>
        <v/>
      </c>
      <c r="DC8" s="129" t="str">
        <f t="shared" si="46"/>
        <v/>
      </c>
      <c r="DD8" s="27">
        <f t="shared" si="5"/>
        <v>2</v>
      </c>
      <c r="DE8" s="126" t="str">
        <f t="shared" ref="DE8:EC8" si="47">IF(E8="P",E20,"")</f>
        <v/>
      </c>
      <c r="DF8" s="127" t="str">
        <f t="shared" si="47"/>
        <v/>
      </c>
      <c r="DG8" s="127">
        <f t="shared" si="47"/>
        <v>1</v>
      </c>
      <c r="DH8" s="127">
        <f t="shared" si="47"/>
        <v>0</v>
      </c>
      <c r="DI8" s="127" t="str">
        <f t="shared" si="47"/>
        <v/>
      </c>
      <c r="DJ8" s="127" t="str">
        <f t="shared" si="47"/>
        <v/>
      </c>
      <c r="DK8" s="127" t="str">
        <f t="shared" si="47"/>
        <v/>
      </c>
      <c r="DL8" s="127" t="str">
        <f t="shared" si="47"/>
        <v/>
      </c>
      <c r="DM8" s="127" t="str">
        <f t="shared" si="47"/>
        <v/>
      </c>
      <c r="DN8" s="127" t="str">
        <f t="shared" si="47"/>
        <v/>
      </c>
      <c r="DO8" s="127" t="str">
        <f t="shared" si="47"/>
        <v/>
      </c>
      <c r="DP8" s="127" t="str">
        <f t="shared" si="47"/>
        <v/>
      </c>
      <c r="DQ8" s="127" t="str">
        <f t="shared" si="47"/>
        <v/>
      </c>
      <c r="DR8" s="127" t="str">
        <f t="shared" si="47"/>
        <v/>
      </c>
      <c r="DS8" s="127">
        <f t="shared" si="47"/>
        <v>0</v>
      </c>
      <c r="DT8" s="127" t="str">
        <f t="shared" si="47"/>
        <v/>
      </c>
      <c r="DU8" s="127" t="str">
        <f t="shared" si="47"/>
        <v/>
      </c>
      <c r="DV8" s="127" t="str">
        <f t="shared" si="47"/>
        <v/>
      </c>
      <c r="DW8" s="127" t="str">
        <f t="shared" si="47"/>
        <v/>
      </c>
      <c r="DX8" s="127" t="str">
        <f t="shared" si="47"/>
        <v/>
      </c>
      <c r="DY8" s="127" t="str">
        <f t="shared" si="47"/>
        <v/>
      </c>
      <c r="DZ8" s="127" t="str">
        <f t="shared" si="47"/>
        <v/>
      </c>
      <c r="EA8" s="127" t="str">
        <f t="shared" si="47"/>
        <v/>
      </c>
      <c r="EB8" s="127" t="str">
        <f t="shared" si="47"/>
        <v/>
      </c>
      <c r="EC8" s="129" t="str">
        <f t="shared" si="47"/>
        <v/>
      </c>
      <c r="ED8" s="27">
        <f t="shared" si="7"/>
        <v>1</v>
      </c>
      <c r="EE8" s="125"/>
      <c r="EF8" s="144">
        <f t="shared" si="8"/>
        <v>4</v>
      </c>
      <c r="EG8" s="128">
        <f t="shared" si="9"/>
        <v>3</v>
      </c>
      <c r="EH8" s="128">
        <f t="shared" si="10"/>
        <v>4</v>
      </c>
      <c r="EI8" s="145">
        <f t="shared" si="11"/>
        <v>7</v>
      </c>
      <c r="EJ8" s="146">
        <f>(SUM(EF8:EH8)/COUNT(E19:AC19))</f>
        <v>0.44</v>
      </c>
      <c r="EK8" s="144">
        <f t="shared" si="12"/>
        <v>1</v>
      </c>
      <c r="EL8" s="147">
        <f t="shared" si="13"/>
        <v>0.25</v>
      </c>
      <c r="EM8" s="148">
        <f t="shared" si="14"/>
        <v>4</v>
      </c>
      <c r="EN8" s="149">
        <f t="shared" si="15"/>
        <v>1</v>
      </c>
      <c r="EO8" s="27">
        <f t="shared" si="16"/>
        <v>-21</v>
      </c>
      <c r="EP8" s="27">
        <f t="shared" si="17"/>
        <v>3</v>
      </c>
      <c r="EQ8" s="27">
        <f t="shared" si="18"/>
        <v>33</v>
      </c>
      <c r="ER8" s="27">
        <f>SUM((EP8/EI8)-(D2))</f>
        <v>-0.5714285714285714</v>
      </c>
      <c r="ES8" s="27">
        <f>SUM((EQ8/EI8)-(D22))</f>
        <v>-0.65413533834586435</v>
      </c>
      <c r="ET8" s="150">
        <f t="shared" si="19"/>
        <v>8.2706766917292951E-2</v>
      </c>
      <c r="EU8" s="125"/>
      <c r="EV8" s="126" t="str">
        <f t="shared" ref="EV8:FT8" si="48">IF(E8="J",SUM((E20)-(E40)),"")</f>
        <v/>
      </c>
      <c r="EW8" s="127" t="str">
        <f t="shared" si="48"/>
        <v/>
      </c>
      <c r="EX8" s="127" t="str">
        <f t="shared" si="48"/>
        <v/>
      </c>
      <c r="EY8" s="127" t="str">
        <f t="shared" si="48"/>
        <v/>
      </c>
      <c r="EZ8" s="127" t="str">
        <f t="shared" si="48"/>
        <v/>
      </c>
      <c r="FA8" s="127" t="str">
        <f t="shared" si="48"/>
        <v/>
      </c>
      <c r="FB8" s="127">
        <f t="shared" si="48"/>
        <v>-4</v>
      </c>
      <c r="FC8" s="127" t="str">
        <f t="shared" si="48"/>
        <v/>
      </c>
      <c r="FD8" s="127">
        <f t="shared" si="48"/>
        <v>-10</v>
      </c>
      <c r="FE8" s="127" t="str">
        <f t="shared" si="48"/>
        <v/>
      </c>
      <c r="FF8" s="127" t="str">
        <f t="shared" si="48"/>
        <v/>
      </c>
      <c r="FG8" s="127" t="str">
        <f t="shared" si="48"/>
        <v/>
      </c>
      <c r="FH8" s="127" t="str">
        <f t="shared" si="48"/>
        <v/>
      </c>
      <c r="FI8" s="127" t="str">
        <f t="shared" si="48"/>
        <v/>
      </c>
      <c r="FJ8" s="127" t="str">
        <f t="shared" si="48"/>
        <v/>
      </c>
      <c r="FK8" s="127" t="str">
        <f t="shared" si="48"/>
        <v/>
      </c>
      <c r="FL8" s="127">
        <f t="shared" si="48"/>
        <v>-7</v>
      </c>
      <c r="FM8" s="127" t="str">
        <f t="shared" si="48"/>
        <v/>
      </c>
      <c r="FN8" s="127" t="str">
        <f t="shared" si="48"/>
        <v/>
      </c>
      <c r="FO8" s="127" t="str">
        <f t="shared" si="48"/>
        <v/>
      </c>
      <c r="FP8" s="127" t="str">
        <f t="shared" si="48"/>
        <v/>
      </c>
      <c r="FQ8" s="127" t="str">
        <f t="shared" si="48"/>
        <v/>
      </c>
      <c r="FR8" s="127" t="str">
        <f t="shared" si="48"/>
        <v/>
      </c>
      <c r="FS8" s="127" t="str">
        <f t="shared" si="48"/>
        <v/>
      </c>
      <c r="FT8" s="130" t="str">
        <f t="shared" si="48"/>
        <v/>
      </c>
      <c r="FU8" s="27">
        <f t="shared" si="21"/>
        <v>-21</v>
      </c>
      <c r="FV8" s="126" t="str">
        <f t="shared" ref="FV8:GT8" si="49">IF(E8="LJ",SUM((E20)-(E40)),"")</f>
        <v/>
      </c>
      <c r="FW8" s="127" t="str">
        <f t="shared" si="49"/>
        <v/>
      </c>
      <c r="FX8" s="127" t="str">
        <f t="shared" si="49"/>
        <v/>
      </c>
      <c r="FY8" s="127" t="str">
        <f t="shared" si="49"/>
        <v/>
      </c>
      <c r="FZ8" s="127" t="str">
        <f t="shared" si="49"/>
        <v/>
      </c>
      <c r="GA8" s="127" t="str">
        <f t="shared" si="49"/>
        <v/>
      </c>
      <c r="GB8" s="127" t="str">
        <f t="shared" si="49"/>
        <v/>
      </c>
      <c r="GC8" s="127" t="str">
        <f t="shared" si="49"/>
        <v/>
      </c>
      <c r="GD8" s="127" t="str">
        <f t="shared" si="49"/>
        <v/>
      </c>
      <c r="GE8" s="127" t="str">
        <f t="shared" si="49"/>
        <v/>
      </c>
      <c r="GF8" s="127" t="str">
        <f t="shared" si="49"/>
        <v/>
      </c>
      <c r="GG8" s="127" t="str">
        <f t="shared" si="49"/>
        <v/>
      </c>
      <c r="GH8" s="127" t="str">
        <f t="shared" si="49"/>
        <v/>
      </c>
      <c r="GI8" s="127" t="str">
        <f t="shared" si="49"/>
        <v/>
      </c>
      <c r="GJ8" s="127" t="str">
        <f t="shared" si="49"/>
        <v/>
      </c>
      <c r="GK8" s="127" t="str">
        <f t="shared" si="49"/>
        <v/>
      </c>
      <c r="GL8" s="127" t="str">
        <f t="shared" si="49"/>
        <v/>
      </c>
      <c r="GM8" s="127" t="str">
        <f t="shared" si="49"/>
        <v/>
      </c>
      <c r="GN8" s="127">
        <f t="shared" si="49"/>
        <v>0</v>
      </c>
      <c r="GO8" s="127" t="str">
        <f t="shared" si="49"/>
        <v/>
      </c>
      <c r="GP8" s="127" t="str">
        <f t="shared" si="49"/>
        <v/>
      </c>
      <c r="GQ8" s="127" t="str">
        <f t="shared" si="49"/>
        <v/>
      </c>
      <c r="GR8" s="127" t="str">
        <f t="shared" si="49"/>
        <v/>
      </c>
      <c r="GS8" s="127" t="str">
        <f t="shared" si="49"/>
        <v/>
      </c>
      <c r="GT8" s="130" t="str">
        <f t="shared" si="49"/>
        <v/>
      </c>
      <c r="GU8" s="27">
        <f t="shared" si="23"/>
        <v>0</v>
      </c>
      <c r="GV8" s="126">
        <f t="shared" ref="GV8:HT8" si="50">IF(E8="B",E40,"")</f>
        <v>4</v>
      </c>
      <c r="GW8" s="127" t="str">
        <f t="shared" si="50"/>
        <v/>
      </c>
      <c r="GX8" s="127" t="str">
        <f t="shared" si="50"/>
        <v/>
      </c>
      <c r="GY8" s="127" t="str">
        <f t="shared" si="50"/>
        <v/>
      </c>
      <c r="GZ8" s="127">
        <f t="shared" si="50"/>
        <v>4</v>
      </c>
      <c r="HA8" s="127">
        <f t="shared" si="50"/>
        <v>9</v>
      </c>
      <c r="HB8" s="127" t="str">
        <f t="shared" si="50"/>
        <v/>
      </c>
      <c r="HC8" s="127" t="str">
        <f t="shared" si="50"/>
        <v/>
      </c>
      <c r="HD8" s="127" t="str">
        <f t="shared" si="50"/>
        <v/>
      </c>
      <c r="HE8" s="127" t="str">
        <f t="shared" si="50"/>
        <v/>
      </c>
      <c r="HF8" s="127" t="str">
        <f t="shared" si="50"/>
        <v/>
      </c>
      <c r="HG8" s="128" t="str">
        <f t="shared" si="50"/>
        <v/>
      </c>
      <c r="HH8" s="128">
        <f t="shared" si="50"/>
        <v>4</v>
      </c>
      <c r="HI8" s="128" t="str">
        <f t="shared" si="50"/>
        <v/>
      </c>
      <c r="HJ8" s="128" t="str">
        <f t="shared" si="50"/>
        <v/>
      </c>
      <c r="HK8" s="128" t="str">
        <f t="shared" si="50"/>
        <v/>
      </c>
      <c r="HL8" s="128" t="str">
        <f t="shared" si="50"/>
        <v/>
      </c>
      <c r="HM8" s="128" t="str">
        <f t="shared" si="50"/>
        <v/>
      </c>
      <c r="HN8" s="128" t="str">
        <f t="shared" si="50"/>
        <v/>
      </c>
      <c r="HO8" s="128" t="str">
        <f t="shared" si="50"/>
        <v/>
      </c>
      <c r="HP8" s="128" t="str">
        <f t="shared" si="50"/>
        <v/>
      </c>
      <c r="HQ8" s="128" t="str">
        <f t="shared" si="50"/>
        <v/>
      </c>
      <c r="HR8" s="128" t="str">
        <f t="shared" si="50"/>
        <v/>
      </c>
      <c r="HS8" s="128" t="str">
        <f t="shared" si="50"/>
        <v/>
      </c>
      <c r="HT8" s="129" t="str">
        <f t="shared" si="50"/>
        <v/>
      </c>
      <c r="HU8" s="27">
        <f t="shared" si="25"/>
        <v>21</v>
      </c>
      <c r="HV8" s="126" t="str">
        <f t="shared" ref="HV8:IN8" si="51">IF(E8="P",E40,"")</f>
        <v/>
      </c>
      <c r="HW8" s="127" t="str">
        <f t="shared" si="51"/>
        <v/>
      </c>
      <c r="HX8" s="127">
        <f t="shared" si="51"/>
        <v>3</v>
      </c>
      <c r="HY8" s="127">
        <f t="shared" si="51"/>
        <v>4</v>
      </c>
      <c r="HZ8" s="127" t="str">
        <f t="shared" si="51"/>
        <v/>
      </c>
      <c r="IA8" s="127" t="str">
        <f t="shared" si="51"/>
        <v/>
      </c>
      <c r="IB8" s="127" t="str">
        <f t="shared" si="51"/>
        <v/>
      </c>
      <c r="IC8" s="127" t="str">
        <f t="shared" si="51"/>
        <v/>
      </c>
      <c r="ID8" s="127" t="str">
        <f t="shared" si="51"/>
        <v/>
      </c>
      <c r="IE8" s="127" t="str">
        <f t="shared" si="51"/>
        <v/>
      </c>
      <c r="IF8" s="127" t="str">
        <f t="shared" si="51"/>
        <v/>
      </c>
      <c r="IG8" s="128" t="str">
        <f t="shared" si="51"/>
        <v/>
      </c>
      <c r="IH8" s="128" t="str">
        <f t="shared" si="51"/>
        <v/>
      </c>
      <c r="II8" s="128" t="str">
        <f t="shared" si="51"/>
        <v/>
      </c>
      <c r="IJ8" s="128">
        <f t="shared" si="51"/>
        <v>5</v>
      </c>
      <c r="IK8" s="128" t="str">
        <f t="shared" si="51"/>
        <v/>
      </c>
      <c r="IL8" s="128" t="str">
        <f t="shared" si="51"/>
        <v/>
      </c>
      <c r="IM8" s="128" t="str">
        <f t="shared" si="51"/>
        <v/>
      </c>
      <c r="IN8" s="128" t="str">
        <f t="shared" si="51"/>
        <v/>
      </c>
      <c r="IO8" s="145"/>
      <c r="IP8" s="145"/>
      <c r="IQ8" s="145"/>
      <c r="IR8" s="145"/>
      <c r="IS8" s="145"/>
      <c r="IT8" s="129" t="str">
        <f>IF(AC8="P",AC40,"")</f>
        <v/>
      </c>
      <c r="IU8" s="27">
        <f t="shared" si="27"/>
        <v>12</v>
      </c>
    </row>
    <row r="9" spans="1:255" s="2" customFormat="1" ht="21.75" customHeight="1">
      <c r="A9" s="140">
        <f ca="1">('Game Summary'!B9)</f>
        <v>17</v>
      </c>
      <c r="B9" s="651" t="str">
        <f ca="1">('Game Summary'!C9)</f>
        <v>Dot Matrix</v>
      </c>
      <c r="C9" s="652"/>
      <c r="D9" s="653"/>
      <c r="E9" s="140"/>
      <c r="F9" s="141" t="s">
        <v>40</v>
      </c>
      <c r="G9" s="141"/>
      <c r="H9" s="141" t="s">
        <v>40</v>
      </c>
      <c r="I9" s="141"/>
      <c r="J9" s="141" t="s">
        <v>39</v>
      </c>
      <c r="K9" s="141"/>
      <c r="L9" s="141"/>
      <c r="M9" s="141" t="s">
        <v>41</v>
      </c>
      <c r="N9" s="141" t="s">
        <v>41</v>
      </c>
      <c r="O9" s="141"/>
      <c r="P9" s="141" t="s">
        <v>40</v>
      </c>
      <c r="Q9" s="141"/>
      <c r="R9" s="141" t="s">
        <v>40</v>
      </c>
      <c r="S9" s="141"/>
      <c r="T9" s="141" t="s">
        <v>41</v>
      </c>
      <c r="U9" s="141" t="s">
        <v>41</v>
      </c>
      <c r="V9" s="141"/>
      <c r="W9" s="141" t="s">
        <v>39</v>
      </c>
      <c r="X9" s="141"/>
      <c r="Y9" s="141"/>
      <c r="Z9" s="141"/>
      <c r="AA9" s="141"/>
      <c r="AB9" s="141"/>
      <c r="AC9" s="143"/>
      <c r="AE9" s="126" t="str">
        <f t="shared" ref="AE9:BC9" si="52">IF(E9="J",E20,"")</f>
        <v/>
      </c>
      <c r="AF9" s="127">
        <f t="shared" si="52"/>
        <v>5</v>
      </c>
      <c r="AG9" s="127" t="str">
        <f t="shared" si="52"/>
        <v/>
      </c>
      <c r="AH9" s="127">
        <f t="shared" si="52"/>
        <v>0</v>
      </c>
      <c r="AI9" s="127" t="str">
        <f t="shared" si="52"/>
        <v/>
      </c>
      <c r="AJ9" s="127" t="str">
        <f t="shared" si="52"/>
        <v/>
      </c>
      <c r="AK9" s="127" t="str">
        <f t="shared" si="52"/>
        <v/>
      </c>
      <c r="AL9" s="127" t="str">
        <f t="shared" si="52"/>
        <v/>
      </c>
      <c r="AM9" s="127" t="str">
        <f t="shared" si="52"/>
        <v/>
      </c>
      <c r="AN9" s="127" t="str">
        <f t="shared" si="52"/>
        <v/>
      </c>
      <c r="AO9" s="127" t="str">
        <f t="shared" si="52"/>
        <v/>
      </c>
      <c r="AP9" s="128">
        <f t="shared" si="52"/>
        <v>2</v>
      </c>
      <c r="AQ9" s="128" t="str">
        <f t="shared" si="52"/>
        <v/>
      </c>
      <c r="AR9" s="128">
        <f t="shared" si="52"/>
        <v>0</v>
      </c>
      <c r="AS9" s="128" t="str">
        <f t="shared" si="52"/>
        <v/>
      </c>
      <c r="AT9" s="128" t="str">
        <f t="shared" si="52"/>
        <v/>
      </c>
      <c r="AU9" s="128" t="str">
        <f t="shared" si="52"/>
        <v/>
      </c>
      <c r="AV9" s="128" t="str">
        <f t="shared" si="52"/>
        <v/>
      </c>
      <c r="AW9" s="128" t="str">
        <f t="shared" si="52"/>
        <v/>
      </c>
      <c r="AX9" s="128" t="str">
        <f t="shared" si="52"/>
        <v/>
      </c>
      <c r="AY9" s="128" t="str">
        <f t="shared" si="52"/>
        <v/>
      </c>
      <c r="AZ9" s="128" t="str">
        <f t="shared" si="52"/>
        <v/>
      </c>
      <c r="BA9" s="128" t="str">
        <f t="shared" si="52"/>
        <v/>
      </c>
      <c r="BB9" s="128" t="str">
        <f t="shared" si="52"/>
        <v/>
      </c>
      <c r="BC9" s="129" t="str">
        <f t="shared" si="52"/>
        <v/>
      </c>
      <c r="BD9" s="27">
        <f t="shared" si="1"/>
        <v>7</v>
      </c>
      <c r="BE9" s="126" t="str">
        <f t="shared" ref="BE9:CC9" si="53">IF(E9="LJ",E20,"")</f>
        <v/>
      </c>
      <c r="BF9" s="127" t="str">
        <f t="shared" si="53"/>
        <v/>
      </c>
      <c r="BG9" s="127" t="str">
        <f t="shared" si="53"/>
        <v/>
      </c>
      <c r="BH9" s="127" t="str">
        <f t="shared" si="53"/>
        <v/>
      </c>
      <c r="BI9" s="127" t="str">
        <f t="shared" si="53"/>
        <v/>
      </c>
      <c r="BJ9" s="127" t="str">
        <f t="shared" si="53"/>
        <v/>
      </c>
      <c r="BK9" s="127" t="str">
        <f t="shared" si="53"/>
        <v/>
      </c>
      <c r="BL9" s="127" t="str">
        <f t="shared" si="53"/>
        <v/>
      </c>
      <c r="BM9" s="127" t="str">
        <f t="shared" si="53"/>
        <v/>
      </c>
      <c r="BN9" s="127" t="str">
        <f t="shared" si="53"/>
        <v/>
      </c>
      <c r="BO9" s="127" t="str">
        <f t="shared" si="53"/>
        <v/>
      </c>
      <c r="BP9" s="127" t="str">
        <f t="shared" si="53"/>
        <v/>
      </c>
      <c r="BQ9" s="127" t="str">
        <f t="shared" si="53"/>
        <v/>
      </c>
      <c r="BR9" s="127" t="str">
        <f t="shared" si="53"/>
        <v/>
      </c>
      <c r="BS9" s="127" t="str">
        <f t="shared" si="53"/>
        <v/>
      </c>
      <c r="BT9" s="127" t="str">
        <f t="shared" si="53"/>
        <v/>
      </c>
      <c r="BU9" s="127" t="str">
        <f t="shared" si="53"/>
        <v/>
      </c>
      <c r="BV9" s="127" t="str">
        <f t="shared" si="53"/>
        <v/>
      </c>
      <c r="BW9" s="127" t="str">
        <f t="shared" si="53"/>
        <v/>
      </c>
      <c r="BX9" s="127" t="str">
        <f t="shared" si="53"/>
        <v/>
      </c>
      <c r="BY9" s="127" t="str">
        <f t="shared" si="53"/>
        <v/>
      </c>
      <c r="BZ9" s="127" t="str">
        <f t="shared" si="53"/>
        <v/>
      </c>
      <c r="CA9" s="127" t="str">
        <f t="shared" si="53"/>
        <v/>
      </c>
      <c r="CB9" s="127" t="str">
        <f t="shared" si="53"/>
        <v/>
      </c>
      <c r="CC9" s="130" t="str">
        <f t="shared" si="53"/>
        <v/>
      </c>
      <c r="CD9" s="27">
        <f t="shared" si="3"/>
        <v>0</v>
      </c>
      <c r="CE9" s="126" t="str">
        <f t="shared" ref="CE9:DC9" si="54">IF(E9="B",E20,"")</f>
        <v/>
      </c>
      <c r="CF9" s="127" t="str">
        <f t="shared" si="54"/>
        <v/>
      </c>
      <c r="CG9" s="127" t="str">
        <f t="shared" si="54"/>
        <v/>
      </c>
      <c r="CH9" s="127" t="str">
        <f t="shared" si="54"/>
        <v/>
      </c>
      <c r="CI9" s="127" t="str">
        <f t="shared" si="54"/>
        <v/>
      </c>
      <c r="CJ9" s="127" t="str">
        <f t="shared" si="54"/>
        <v/>
      </c>
      <c r="CK9" s="127" t="str">
        <f t="shared" si="54"/>
        <v/>
      </c>
      <c r="CL9" s="127" t="str">
        <f t="shared" si="54"/>
        <v/>
      </c>
      <c r="CM9" s="127">
        <f t="shared" si="54"/>
        <v>0</v>
      </c>
      <c r="CN9" s="127">
        <f t="shared" si="54"/>
        <v>4</v>
      </c>
      <c r="CO9" s="127" t="str">
        <f t="shared" si="54"/>
        <v/>
      </c>
      <c r="CP9" s="128" t="str">
        <f t="shared" si="54"/>
        <v/>
      </c>
      <c r="CQ9" s="128" t="str">
        <f t="shared" si="54"/>
        <v/>
      </c>
      <c r="CR9" s="128" t="str">
        <f t="shared" si="54"/>
        <v/>
      </c>
      <c r="CS9" s="128" t="str">
        <f t="shared" si="54"/>
        <v/>
      </c>
      <c r="CT9" s="128">
        <f t="shared" si="54"/>
        <v>1</v>
      </c>
      <c r="CU9" s="128">
        <f t="shared" si="54"/>
        <v>4</v>
      </c>
      <c r="CV9" s="128" t="str">
        <f t="shared" si="54"/>
        <v/>
      </c>
      <c r="CW9" s="128" t="str">
        <f t="shared" si="54"/>
        <v/>
      </c>
      <c r="CX9" s="128" t="str">
        <f t="shared" si="54"/>
        <v/>
      </c>
      <c r="CY9" s="128" t="str">
        <f t="shared" si="54"/>
        <v/>
      </c>
      <c r="CZ9" s="128" t="str">
        <f t="shared" si="54"/>
        <v/>
      </c>
      <c r="DA9" s="128" t="str">
        <f t="shared" si="54"/>
        <v/>
      </c>
      <c r="DB9" s="128" t="str">
        <f t="shared" si="54"/>
        <v/>
      </c>
      <c r="DC9" s="129" t="str">
        <f t="shared" si="54"/>
        <v/>
      </c>
      <c r="DD9" s="27">
        <f t="shared" si="5"/>
        <v>9</v>
      </c>
      <c r="DE9" s="126" t="str">
        <f t="shared" ref="DE9:EC9" si="55">IF(E9="P",E20,"")</f>
        <v/>
      </c>
      <c r="DF9" s="127" t="str">
        <f t="shared" si="55"/>
        <v/>
      </c>
      <c r="DG9" s="127" t="str">
        <f t="shared" si="55"/>
        <v/>
      </c>
      <c r="DH9" s="127" t="str">
        <f t="shared" si="55"/>
        <v/>
      </c>
      <c r="DI9" s="127" t="str">
        <f t="shared" si="55"/>
        <v/>
      </c>
      <c r="DJ9" s="127">
        <f t="shared" si="55"/>
        <v>0</v>
      </c>
      <c r="DK9" s="127" t="str">
        <f t="shared" si="55"/>
        <v/>
      </c>
      <c r="DL9" s="127" t="str">
        <f t="shared" si="55"/>
        <v/>
      </c>
      <c r="DM9" s="127" t="str">
        <f t="shared" si="55"/>
        <v/>
      </c>
      <c r="DN9" s="127" t="str">
        <f t="shared" si="55"/>
        <v/>
      </c>
      <c r="DO9" s="127" t="str">
        <f t="shared" si="55"/>
        <v/>
      </c>
      <c r="DP9" s="127" t="str">
        <f t="shared" si="55"/>
        <v/>
      </c>
      <c r="DQ9" s="127" t="str">
        <f t="shared" si="55"/>
        <v/>
      </c>
      <c r="DR9" s="127" t="str">
        <f t="shared" si="55"/>
        <v/>
      </c>
      <c r="DS9" s="127" t="str">
        <f t="shared" si="55"/>
        <v/>
      </c>
      <c r="DT9" s="127" t="str">
        <f t="shared" si="55"/>
        <v/>
      </c>
      <c r="DU9" s="127" t="str">
        <f t="shared" si="55"/>
        <v/>
      </c>
      <c r="DV9" s="127" t="str">
        <f t="shared" si="55"/>
        <v/>
      </c>
      <c r="DW9" s="127">
        <f t="shared" si="55"/>
        <v>0</v>
      </c>
      <c r="DX9" s="127" t="str">
        <f t="shared" si="55"/>
        <v/>
      </c>
      <c r="DY9" s="127" t="str">
        <f t="shared" si="55"/>
        <v/>
      </c>
      <c r="DZ9" s="127" t="str">
        <f t="shared" si="55"/>
        <v/>
      </c>
      <c r="EA9" s="127" t="str">
        <f t="shared" si="55"/>
        <v/>
      </c>
      <c r="EB9" s="127" t="str">
        <f t="shared" si="55"/>
        <v/>
      </c>
      <c r="EC9" s="129" t="str">
        <f t="shared" si="55"/>
        <v/>
      </c>
      <c r="ED9" s="27">
        <f t="shared" si="7"/>
        <v>0</v>
      </c>
      <c r="EE9" s="125"/>
      <c r="EF9" s="144">
        <f t="shared" si="8"/>
        <v>4</v>
      </c>
      <c r="EG9" s="128">
        <f t="shared" si="9"/>
        <v>2</v>
      </c>
      <c r="EH9" s="128">
        <f t="shared" si="10"/>
        <v>4</v>
      </c>
      <c r="EI9" s="145">
        <f t="shared" si="11"/>
        <v>6</v>
      </c>
      <c r="EJ9" s="146">
        <f>(SUM(EF9:EH9)/COUNT(E19:AC19))</f>
        <v>0.4</v>
      </c>
      <c r="EK9" s="144">
        <f t="shared" si="12"/>
        <v>0</v>
      </c>
      <c r="EL9" s="147">
        <f t="shared" si="13"/>
        <v>0</v>
      </c>
      <c r="EM9" s="148">
        <f t="shared" si="14"/>
        <v>7</v>
      </c>
      <c r="EN9" s="149">
        <f t="shared" si="15"/>
        <v>1.75</v>
      </c>
      <c r="EO9" s="27">
        <f t="shared" si="16"/>
        <v>-24</v>
      </c>
      <c r="EP9" s="27">
        <f t="shared" si="17"/>
        <v>9</v>
      </c>
      <c r="EQ9" s="27">
        <f t="shared" si="18"/>
        <v>43</v>
      </c>
      <c r="ER9" s="27">
        <f>SUM((EP9/EI9)-(D2))</f>
        <v>0.5</v>
      </c>
      <c r="ES9" s="27">
        <f>SUM((EQ9/EI9)-(D22))</f>
        <v>1.7982456140350882</v>
      </c>
      <c r="ET9" s="150">
        <f t="shared" si="19"/>
        <v>-1.2982456140350882</v>
      </c>
      <c r="EU9" s="125"/>
      <c r="EV9" s="126" t="str">
        <f t="shared" ref="EV9:FT9" si="56">IF(E9="J",SUM((E20)-(E40)),"")</f>
        <v/>
      </c>
      <c r="EW9" s="127">
        <f t="shared" si="56"/>
        <v>-4</v>
      </c>
      <c r="EX9" s="127" t="str">
        <f t="shared" si="56"/>
        <v/>
      </c>
      <c r="EY9" s="127">
        <f t="shared" si="56"/>
        <v>-4</v>
      </c>
      <c r="EZ9" s="127" t="str">
        <f t="shared" si="56"/>
        <v/>
      </c>
      <c r="FA9" s="127" t="str">
        <f t="shared" si="56"/>
        <v/>
      </c>
      <c r="FB9" s="127" t="str">
        <f t="shared" si="56"/>
        <v/>
      </c>
      <c r="FC9" s="127" t="str">
        <f t="shared" si="56"/>
        <v/>
      </c>
      <c r="FD9" s="127" t="str">
        <f t="shared" si="56"/>
        <v/>
      </c>
      <c r="FE9" s="127" t="str">
        <f t="shared" si="56"/>
        <v/>
      </c>
      <c r="FF9" s="127" t="str">
        <f t="shared" si="56"/>
        <v/>
      </c>
      <c r="FG9" s="127">
        <f t="shared" si="56"/>
        <v>-12</v>
      </c>
      <c r="FH9" s="127" t="str">
        <f t="shared" si="56"/>
        <v/>
      </c>
      <c r="FI9" s="127">
        <f t="shared" si="56"/>
        <v>-4</v>
      </c>
      <c r="FJ9" s="127" t="str">
        <f t="shared" si="56"/>
        <v/>
      </c>
      <c r="FK9" s="127" t="str">
        <f t="shared" si="56"/>
        <v/>
      </c>
      <c r="FL9" s="127" t="str">
        <f t="shared" si="56"/>
        <v/>
      </c>
      <c r="FM9" s="127" t="str">
        <f t="shared" si="56"/>
        <v/>
      </c>
      <c r="FN9" s="127" t="str">
        <f t="shared" si="56"/>
        <v/>
      </c>
      <c r="FO9" s="127" t="str">
        <f t="shared" si="56"/>
        <v/>
      </c>
      <c r="FP9" s="127" t="str">
        <f t="shared" si="56"/>
        <v/>
      </c>
      <c r="FQ9" s="127" t="str">
        <f t="shared" si="56"/>
        <v/>
      </c>
      <c r="FR9" s="127" t="str">
        <f t="shared" si="56"/>
        <v/>
      </c>
      <c r="FS9" s="127" t="str">
        <f t="shared" si="56"/>
        <v/>
      </c>
      <c r="FT9" s="130" t="str">
        <f t="shared" si="56"/>
        <v/>
      </c>
      <c r="FU9" s="27">
        <f t="shared" si="21"/>
        <v>-24</v>
      </c>
      <c r="FV9" s="126" t="str">
        <f t="shared" ref="FV9:GT9" si="57">IF(E9="LJ",SUM((E20)-(E40)),"")</f>
        <v/>
      </c>
      <c r="FW9" s="127" t="str">
        <f t="shared" si="57"/>
        <v/>
      </c>
      <c r="FX9" s="127" t="str">
        <f t="shared" si="57"/>
        <v/>
      </c>
      <c r="FY9" s="127" t="str">
        <f t="shared" si="57"/>
        <v/>
      </c>
      <c r="FZ9" s="127" t="str">
        <f t="shared" si="57"/>
        <v/>
      </c>
      <c r="GA9" s="127" t="str">
        <f t="shared" si="57"/>
        <v/>
      </c>
      <c r="GB9" s="127" t="str">
        <f t="shared" si="57"/>
        <v/>
      </c>
      <c r="GC9" s="127" t="str">
        <f t="shared" si="57"/>
        <v/>
      </c>
      <c r="GD9" s="127" t="str">
        <f t="shared" si="57"/>
        <v/>
      </c>
      <c r="GE9" s="127" t="str">
        <f t="shared" si="57"/>
        <v/>
      </c>
      <c r="GF9" s="127" t="str">
        <f t="shared" si="57"/>
        <v/>
      </c>
      <c r="GG9" s="127" t="str">
        <f t="shared" si="57"/>
        <v/>
      </c>
      <c r="GH9" s="127" t="str">
        <f t="shared" si="57"/>
        <v/>
      </c>
      <c r="GI9" s="127" t="str">
        <f t="shared" si="57"/>
        <v/>
      </c>
      <c r="GJ9" s="127" t="str">
        <f t="shared" si="57"/>
        <v/>
      </c>
      <c r="GK9" s="127" t="str">
        <f t="shared" si="57"/>
        <v/>
      </c>
      <c r="GL9" s="127" t="str">
        <f t="shared" si="57"/>
        <v/>
      </c>
      <c r="GM9" s="127" t="str">
        <f t="shared" si="57"/>
        <v/>
      </c>
      <c r="GN9" s="127" t="str">
        <f t="shared" si="57"/>
        <v/>
      </c>
      <c r="GO9" s="127" t="str">
        <f t="shared" si="57"/>
        <v/>
      </c>
      <c r="GP9" s="127" t="str">
        <f t="shared" si="57"/>
        <v/>
      </c>
      <c r="GQ9" s="127" t="str">
        <f t="shared" si="57"/>
        <v/>
      </c>
      <c r="GR9" s="127" t="str">
        <f t="shared" si="57"/>
        <v/>
      </c>
      <c r="GS9" s="127" t="str">
        <f t="shared" si="57"/>
        <v/>
      </c>
      <c r="GT9" s="130" t="str">
        <f t="shared" si="57"/>
        <v/>
      </c>
      <c r="GU9" s="27">
        <f t="shared" si="23"/>
        <v>0</v>
      </c>
      <c r="GV9" s="126" t="str">
        <f t="shared" ref="GV9:HT9" si="58">IF(E9="B",E40,"")</f>
        <v/>
      </c>
      <c r="GW9" s="127" t="str">
        <f t="shared" si="58"/>
        <v/>
      </c>
      <c r="GX9" s="127" t="str">
        <f t="shared" si="58"/>
        <v/>
      </c>
      <c r="GY9" s="127" t="str">
        <f t="shared" si="58"/>
        <v/>
      </c>
      <c r="GZ9" s="127" t="str">
        <f t="shared" si="58"/>
        <v/>
      </c>
      <c r="HA9" s="127" t="str">
        <f t="shared" si="58"/>
        <v/>
      </c>
      <c r="HB9" s="127" t="str">
        <f t="shared" si="58"/>
        <v/>
      </c>
      <c r="HC9" s="127" t="str">
        <f t="shared" si="58"/>
        <v/>
      </c>
      <c r="HD9" s="127">
        <f t="shared" si="58"/>
        <v>10</v>
      </c>
      <c r="HE9" s="127">
        <f t="shared" si="58"/>
        <v>11</v>
      </c>
      <c r="HF9" s="127" t="str">
        <f t="shared" si="58"/>
        <v/>
      </c>
      <c r="HG9" s="128" t="str">
        <f t="shared" si="58"/>
        <v/>
      </c>
      <c r="HH9" s="128" t="str">
        <f t="shared" si="58"/>
        <v/>
      </c>
      <c r="HI9" s="128" t="str">
        <f t="shared" si="58"/>
        <v/>
      </c>
      <c r="HJ9" s="128" t="str">
        <f t="shared" si="58"/>
        <v/>
      </c>
      <c r="HK9" s="128">
        <f t="shared" si="58"/>
        <v>2</v>
      </c>
      <c r="HL9" s="128">
        <f t="shared" si="58"/>
        <v>11</v>
      </c>
      <c r="HM9" s="128" t="str">
        <f t="shared" si="58"/>
        <v/>
      </c>
      <c r="HN9" s="128" t="str">
        <f t="shared" si="58"/>
        <v/>
      </c>
      <c r="HO9" s="128" t="str">
        <f t="shared" si="58"/>
        <v/>
      </c>
      <c r="HP9" s="128" t="str">
        <f t="shared" si="58"/>
        <v/>
      </c>
      <c r="HQ9" s="128" t="str">
        <f t="shared" si="58"/>
        <v/>
      </c>
      <c r="HR9" s="128" t="str">
        <f t="shared" si="58"/>
        <v/>
      </c>
      <c r="HS9" s="128" t="str">
        <f t="shared" si="58"/>
        <v/>
      </c>
      <c r="HT9" s="129" t="str">
        <f t="shared" si="58"/>
        <v/>
      </c>
      <c r="HU9" s="27">
        <f t="shared" si="25"/>
        <v>34</v>
      </c>
      <c r="HV9" s="126" t="str">
        <f t="shared" ref="HV9:IN9" si="59">IF(E9="P",E40,"")</f>
        <v/>
      </c>
      <c r="HW9" s="127" t="str">
        <f t="shared" si="59"/>
        <v/>
      </c>
      <c r="HX9" s="127" t="str">
        <f t="shared" si="59"/>
        <v/>
      </c>
      <c r="HY9" s="127" t="str">
        <f t="shared" si="59"/>
        <v/>
      </c>
      <c r="HZ9" s="127" t="str">
        <f t="shared" si="59"/>
        <v/>
      </c>
      <c r="IA9" s="127">
        <f t="shared" si="59"/>
        <v>9</v>
      </c>
      <c r="IB9" s="127" t="str">
        <f t="shared" si="59"/>
        <v/>
      </c>
      <c r="IC9" s="127" t="str">
        <f t="shared" si="59"/>
        <v/>
      </c>
      <c r="ID9" s="127" t="str">
        <f t="shared" si="59"/>
        <v/>
      </c>
      <c r="IE9" s="127" t="str">
        <f t="shared" si="59"/>
        <v/>
      </c>
      <c r="IF9" s="127" t="str">
        <f t="shared" si="59"/>
        <v/>
      </c>
      <c r="IG9" s="128" t="str">
        <f t="shared" si="59"/>
        <v/>
      </c>
      <c r="IH9" s="128" t="str">
        <f t="shared" si="59"/>
        <v/>
      </c>
      <c r="II9" s="128" t="str">
        <f t="shared" si="59"/>
        <v/>
      </c>
      <c r="IJ9" s="128" t="str">
        <f t="shared" si="59"/>
        <v/>
      </c>
      <c r="IK9" s="128" t="str">
        <f t="shared" si="59"/>
        <v/>
      </c>
      <c r="IL9" s="128" t="str">
        <f t="shared" si="59"/>
        <v/>
      </c>
      <c r="IM9" s="128" t="str">
        <f t="shared" si="59"/>
        <v/>
      </c>
      <c r="IN9" s="128">
        <f t="shared" si="59"/>
        <v>0</v>
      </c>
      <c r="IO9" s="145"/>
      <c r="IP9" s="145"/>
      <c r="IQ9" s="145"/>
      <c r="IR9" s="145"/>
      <c r="IS9" s="145"/>
      <c r="IT9" s="129" t="str">
        <f>IF(AC9="P",AC40,"")</f>
        <v/>
      </c>
      <c r="IU9" s="27">
        <f t="shared" si="27"/>
        <v>9</v>
      </c>
    </row>
    <row r="10" spans="1:255" s="2" customFormat="1" ht="21.75" customHeight="1">
      <c r="A10" s="140" t="str">
        <f ca="1">('Game Summary'!B10)</f>
        <v>21</v>
      </c>
      <c r="B10" s="651" t="str">
        <f ca="1">('Game Summary'!C10)</f>
        <v>Disarmin' Darlin</v>
      </c>
      <c r="C10" s="652"/>
      <c r="D10" s="653"/>
      <c r="E10" s="140"/>
      <c r="F10" s="141"/>
      <c r="G10" s="141"/>
      <c r="H10" s="141"/>
      <c r="I10" s="141"/>
      <c r="J10" s="141"/>
      <c r="K10" s="141"/>
      <c r="L10" s="141"/>
      <c r="M10" s="141"/>
      <c r="N10" s="141" t="s">
        <v>41</v>
      </c>
      <c r="O10" s="141"/>
      <c r="P10" s="141"/>
      <c r="Q10" s="141"/>
      <c r="R10" s="141" t="s">
        <v>41</v>
      </c>
      <c r="S10" s="141"/>
      <c r="T10" s="141"/>
      <c r="U10" s="141"/>
      <c r="V10" s="141" t="s">
        <v>39</v>
      </c>
      <c r="W10" s="141"/>
      <c r="X10" s="141"/>
      <c r="Y10" s="141"/>
      <c r="Z10" s="141"/>
      <c r="AA10" s="141"/>
      <c r="AB10" s="141"/>
      <c r="AC10" s="143"/>
      <c r="AE10" s="126" t="str">
        <f t="shared" ref="AE10:BC10" si="60">IF(E10="J",E20,"")</f>
        <v/>
      </c>
      <c r="AF10" s="127" t="str">
        <f t="shared" si="60"/>
        <v/>
      </c>
      <c r="AG10" s="127" t="str">
        <f t="shared" si="60"/>
        <v/>
      </c>
      <c r="AH10" s="127" t="str">
        <f t="shared" si="60"/>
        <v/>
      </c>
      <c r="AI10" s="127" t="str">
        <f t="shared" si="60"/>
        <v/>
      </c>
      <c r="AJ10" s="127" t="str">
        <f t="shared" si="60"/>
        <v/>
      </c>
      <c r="AK10" s="127" t="str">
        <f t="shared" si="60"/>
        <v/>
      </c>
      <c r="AL10" s="127" t="str">
        <f t="shared" si="60"/>
        <v/>
      </c>
      <c r="AM10" s="127" t="str">
        <f t="shared" si="60"/>
        <v/>
      </c>
      <c r="AN10" s="127" t="str">
        <f t="shared" si="60"/>
        <v/>
      </c>
      <c r="AO10" s="127" t="str">
        <f t="shared" si="60"/>
        <v/>
      </c>
      <c r="AP10" s="128" t="str">
        <f t="shared" si="60"/>
        <v/>
      </c>
      <c r="AQ10" s="128" t="str">
        <f t="shared" si="60"/>
        <v/>
      </c>
      <c r="AR10" s="128" t="str">
        <f t="shared" si="60"/>
        <v/>
      </c>
      <c r="AS10" s="128" t="str">
        <f t="shared" si="60"/>
        <v/>
      </c>
      <c r="AT10" s="128" t="str">
        <f t="shared" si="60"/>
        <v/>
      </c>
      <c r="AU10" s="128" t="str">
        <f t="shared" si="60"/>
        <v/>
      </c>
      <c r="AV10" s="128" t="str">
        <f t="shared" si="60"/>
        <v/>
      </c>
      <c r="AW10" s="128" t="str">
        <f t="shared" si="60"/>
        <v/>
      </c>
      <c r="AX10" s="128" t="str">
        <f t="shared" si="60"/>
        <v/>
      </c>
      <c r="AY10" s="128" t="str">
        <f t="shared" si="60"/>
        <v/>
      </c>
      <c r="AZ10" s="128" t="str">
        <f t="shared" si="60"/>
        <v/>
      </c>
      <c r="BA10" s="128" t="str">
        <f t="shared" si="60"/>
        <v/>
      </c>
      <c r="BB10" s="128" t="str">
        <f t="shared" si="60"/>
        <v/>
      </c>
      <c r="BC10" s="129" t="str">
        <f t="shared" si="60"/>
        <v/>
      </c>
      <c r="BD10" s="27">
        <f t="shared" si="1"/>
        <v>0</v>
      </c>
      <c r="BE10" s="126" t="str">
        <f t="shared" ref="BE10:CC10" si="61">IF(E10="LJ",E20,"")</f>
        <v/>
      </c>
      <c r="BF10" s="127" t="str">
        <f t="shared" si="61"/>
        <v/>
      </c>
      <c r="BG10" s="127" t="str">
        <f t="shared" si="61"/>
        <v/>
      </c>
      <c r="BH10" s="127" t="str">
        <f t="shared" si="61"/>
        <v/>
      </c>
      <c r="BI10" s="127" t="str">
        <f t="shared" si="61"/>
        <v/>
      </c>
      <c r="BJ10" s="127" t="str">
        <f t="shared" si="61"/>
        <v/>
      </c>
      <c r="BK10" s="127" t="str">
        <f t="shared" si="61"/>
        <v/>
      </c>
      <c r="BL10" s="127" t="str">
        <f t="shared" si="61"/>
        <v/>
      </c>
      <c r="BM10" s="127" t="str">
        <f t="shared" si="61"/>
        <v/>
      </c>
      <c r="BN10" s="127" t="str">
        <f t="shared" si="61"/>
        <v/>
      </c>
      <c r="BO10" s="127" t="str">
        <f t="shared" si="61"/>
        <v/>
      </c>
      <c r="BP10" s="127" t="str">
        <f t="shared" si="61"/>
        <v/>
      </c>
      <c r="BQ10" s="127" t="str">
        <f t="shared" si="61"/>
        <v/>
      </c>
      <c r="BR10" s="127" t="str">
        <f t="shared" si="61"/>
        <v/>
      </c>
      <c r="BS10" s="127" t="str">
        <f t="shared" si="61"/>
        <v/>
      </c>
      <c r="BT10" s="127" t="str">
        <f t="shared" si="61"/>
        <v/>
      </c>
      <c r="BU10" s="127" t="str">
        <f t="shared" si="61"/>
        <v/>
      </c>
      <c r="BV10" s="127" t="str">
        <f t="shared" si="61"/>
        <v/>
      </c>
      <c r="BW10" s="127" t="str">
        <f t="shared" si="61"/>
        <v/>
      </c>
      <c r="BX10" s="127" t="str">
        <f t="shared" si="61"/>
        <v/>
      </c>
      <c r="BY10" s="127" t="str">
        <f t="shared" si="61"/>
        <v/>
      </c>
      <c r="BZ10" s="127" t="str">
        <f t="shared" si="61"/>
        <v/>
      </c>
      <c r="CA10" s="127" t="str">
        <f t="shared" si="61"/>
        <v/>
      </c>
      <c r="CB10" s="127" t="str">
        <f t="shared" si="61"/>
        <v/>
      </c>
      <c r="CC10" s="130" t="str">
        <f t="shared" si="61"/>
        <v/>
      </c>
      <c r="CD10" s="27">
        <f t="shared" si="3"/>
        <v>0</v>
      </c>
      <c r="CE10" s="126" t="str">
        <f t="shared" ref="CE10:DC10" si="62">IF(E10="B",E20,"")</f>
        <v/>
      </c>
      <c r="CF10" s="127" t="str">
        <f t="shared" si="62"/>
        <v/>
      </c>
      <c r="CG10" s="127" t="str">
        <f t="shared" si="62"/>
        <v/>
      </c>
      <c r="CH10" s="127" t="str">
        <f t="shared" si="62"/>
        <v/>
      </c>
      <c r="CI10" s="127" t="str">
        <f t="shared" si="62"/>
        <v/>
      </c>
      <c r="CJ10" s="127" t="str">
        <f t="shared" si="62"/>
        <v/>
      </c>
      <c r="CK10" s="127" t="str">
        <f t="shared" si="62"/>
        <v/>
      </c>
      <c r="CL10" s="127" t="str">
        <f t="shared" si="62"/>
        <v/>
      </c>
      <c r="CM10" s="127" t="str">
        <f t="shared" si="62"/>
        <v/>
      </c>
      <c r="CN10" s="127">
        <f t="shared" si="62"/>
        <v>4</v>
      </c>
      <c r="CO10" s="127" t="str">
        <f t="shared" si="62"/>
        <v/>
      </c>
      <c r="CP10" s="128" t="str">
        <f t="shared" si="62"/>
        <v/>
      </c>
      <c r="CQ10" s="128" t="str">
        <f t="shared" si="62"/>
        <v/>
      </c>
      <c r="CR10" s="128">
        <f t="shared" si="62"/>
        <v>0</v>
      </c>
      <c r="CS10" s="128" t="str">
        <f t="shared" si="62"/>
        <v/>
      </c>
      <c r="CT10" s="128" t="str">
        <f t="shared" si="62"/>
        <v/>
      </c>
      <c r="CU10" s="128" t="str">
        <f t="shared" si="62"/>
        <v/>
      </c>
      <c r="CV10" s="128" t="str">
        <f t="shared" si="62"/>
        <v/>
      </c>
      <c r="CW10" s="128" t="str">
        <f t="shared" si="62"/>
        <v/>
      </c>
      <c r="CX10" s="128" t="str">
        <f t="shared" si="62"/>
        <v/>
      </c>
      <c r="CY10" s="128" t="str">
        <f t="shared" si="62"/>
        <v/>
      </c>
      <c r="CZ10" s="128" t="str">
        <f t="shared" si="62"/>
        <v/>
      </c>
      <c r="DA10" s="128" t="str">
        <f t="shared" si="62"/>
        <v/>
      </c>
      <c r="DB10" s="128" t="str">
        <f t="shared" si="62"/>
        <v/>
      </c>
      <c r="DC10" s="129" t="str">
        <f t="shared" si="62"/>
        <v/>
      </c>
      <c r="DD10" s="27">
        <f t="shared" si="5"/>
        <v>4</v>
      </c>
      <c r="DE10" s="126" t="str">
        <f t="shared" ref="DE10:EC10" si="63">IF(E10="P",E20,"")</f>
        <v/>
      </c>
      <c r="DF10" s="127" t="str">
        <f t="shared" si="63"/>
        <v/>
      </c>
      <c r="DG10" s="127" t="str">
        <f t="shared" si="63"/>
        <v/>
      </c>
      <c r="DH10" s="127" t="str">
        <f t="shared" si="63"/>
        <v/>
      </c>
      <c r="DI10" s="127" t="str">
        <f t="shared" si="63"/>
        <v/>
      </c>
      <c r="DJ10" s="127" t="str">
        <f t="shared" si="63"/>
        <v/>
      </c>
      <c r="DK10" s="127" t="str">
        <f t="shared" si="63"/>
        <v/>
      </c>
      <c r="DL10" s="127" t="str">
        <f t="shared" si="63"/>
        <v/>
      </c>
      <c r="DM10" s="127" t="str">
        <f t="shared" si="63"/>
        <v/>
      </c>
      <c r="DN10" s="127" t="str">
        <f t="shared" si="63"/>
        <v/>
      </c>
      <c r="DO10" s="127" t="str">
        <f t="shared" si="63"/>
        <v/>
      </c>
      <c r="DP10" s="127" t="str">
        <f t="shared" si="63"/>
        <v/>
      </c>
      <c r="DQ10" s="127" t="str">
        <f t="shared" si="63"/>
        <v/>
      </c>
      <c r="DR10" s="127" t="str">
        <f t="shared" si="63"/>
        <v/>
      </c>
      <c r="DS10" s="127" t="str">
        <f t="shared" si="63"/>
        <v/>
      </c>
      <c r="DT10" s="127" t="str">
        <f t="shared" si="63"/>
        <v/>
      </c>
      <c r="DU10" s="127" t="str">
        <f t="shared" si="63"/>
        <v/>
      </c>
      <c r="DV10" s="127">
        <f t="shared" si="63"/>
        <v>0</v>
      </c>
      <c r="DW10" s="127" t="str">
        <f t="shared" si="63"/>
        <v/>
      </c>
      <c r="DX10" s="127" t="str">
        <f t="shared" si="63"/>
        <v/>
      </c>
      <c r="DY10" s="127" t="str">
        <f t="shared" si="63"/>
        <v/>
      </c>
      <c r="DZ10" s="127" t="str">
        <f t="shared" si="63"/>
        <v/>
      </c>
      <c r="EA10" s="127" t="str">
        <f t="shared" si="63"/>
        <v/>
      </c>
      <c r="EB10" s="127" t="str">
        <f t="shared" si="63"/>
        <v/>
      </c>
      <c r="EC10" s="129" t="str">
        <f t="shared" si="63"/>
        <v/>
      </c>
      <c r="ED10" s="27">
        <f t="shared" si="7"/>
        <v>0</v>
      </c>
      <c r="EE10" s="125"/>
      <c r="EF10" s="144">
        <f t="shared" si="8"/>
        <v>0</v>
      </c>
      <c r="EG10" s="128">
        <f t="shared" si="9"/>
        <v>1</v>
      </c>
      <c r="EH10" s="128">
        <f t="shared" si="10"/>
        <v>2</v>
      </c>
      <c r="EI10" s="145">
        <f t="shared" si="11"/>
        <v>3</v>
      </c>
      <c r="EJ10" s="146">
        <f>(SUM(EF10:EH10)/COUNT(E19:AC19))</f>
        <v>0.12</v>
      </c>
      <c r="EK10" s="144">
        <f t="shared" si="12"/>
        <v>0</v>
      </c>
      <c r="EL10" s="147" t="e">
        <f t="shared" si="13"/>
        <v>#DIV/0!</v>
      </c>
      <c r="EM10" s="148">
        <f t="shared" si="14"/>
        <v>0</v>
      </c>
      <c r="EN10" s="149" t="e">
        <f t="shared" si="15"/>
        <v>#DIV/0!</v>
      </c>
      <c r="EO10" s="27">
        <f t="shared" si="16"/>
        <v>0</v>
      </c>
      <c r="EP10" s="27">
        <f t="shared" si="17"/>
        <v>4</v>
      </c>
      <c r="EQ10" s="27">
        <f t="shared" si="18"/>
        <v>15</v>
      </c>
      <c r="ER10" s="27">
        <f>SUM((EP10/EI10)-(D2))</f>
        <v>0.33333333333333326</v>
      </c>
      <c r="ES10" s="27">
        <f>SUM((EQ10/EI10)-(D22))</f>
        <v>-0.36842105263157876</v>
      </c>
      <c r="ET10" s="150">
        <f t="shared" si="19"/>
        <v>0.70175438596491202</v>
      </c>
      <c r="EU10" s="125"/>
      <c r="EV10" s="126" t="str">
        <f t="shared" ref="EV10:FT10" si="64">IF(E10="J",SUM((E20)-(E40)),"")</f>
        <v/>
      </c>
      <c r="EW10" s="127" t="str">
        <f t="shared" si="64"/>
        <v/>
      </c>
      <c r="EX10" s="127" t="str">
        <f t="shared" si="64"/>
        <v/>
      </c>
      <c r="EY10" s="127" t="str">
        <f t="shared" si="64"/>
        <v/>
      </c>
      <c r="EZ10" s="127" t="str">
        <f t="shared" si="64"/>
        <v/>
      </c>
      <c r="FA10" s="127" t="str">
        <f t="shared" si="64"/>
        <v/>
      </c>
      <c r="FB10" s="127" t="str">
        <f t="shared" si="64"/>
        <v/>
      </c>
      <c r="FC10" s="127" t="str">
        <f t="shared" si="64"/>
        <v/>
      </c>
      <c r="FD10" s="127" t="str">
        <f t="shared" si="64"/>
        <v/>
      </c>
      <c r="FE10" s="127" t="str">
        <f t="shared" si="64"/>
        <v/>
      </c>
      <c r="FF10" s="127" t="str">
        <f t="shared" si="64"/>
        <v/>
      </c>
      <c r="FG10" s="127" t="str">
        <f t="shared" si="64"/>
        <v/>
      </c>
      <c r="FH10" s="127" t="str">
        <f t="shared" si="64"/>
        <v/>
      </c>
      <c r="FI10" s="127" t="str">
        <f t="shared" si="64"/>
        <v/>
      </c>
      <c r="FJ10" s="127" t="str">
        <f t="shared" si="64"/>
        <v/>
      </c>
      <c r="FK10" s="127" t="str">
        <f t="shared" si="64"/>
        <v/>
      </c>
      <c r="FL10" s="127" t="str">
        <f t="shared" si="64"/>
        <v/>
      </c>
      <c r="FM10" s="127" t="str">
        <f t="shared" si="64"/>
        <v/>
      </c>
      <c r="FN10" s="127" t="str">
        <f t="shared" si="64"/>
        <v/>
      </c>
      <c r="FO10" s="127" t="str">
        <f t="shared" si="64"/>
        <v/>
      </c>
      <c r="FP10" s="127" t="str">
        <f t="shared" si="64"/>
        <v/>
      </c>
      <c r="FQ10" s="127" t="str">
        <f t="shared" si="64"/>
        <v/>
      </c>
      <c r="FR10" s="127" t="str">
        <f t="shared" si="64"/>
        <v/>
      </c>
      <c r="FS10" s="127" t="str">
        <f t="shared" si="64"/>
        <v/>
      </c>
      <c r="FT10" s="130" t="str">
        <f t="shared" si="64"/>
        <v/>
      </c>
      <c r="FU10" s="27">
        <f t="shared" si="21"/>
        <v>0</v>
      </c>
      <c r="FV10" s="126" t="str">
        <f t="shared" ref="FV10:GT10" si="65">IF(E10="LJ",SUM((E20)-(E40)),"")</f>
        <v/>
      </c>
      <c r="FW10" s="127" t="str">
        <f t="shared" si="65"/>
        <v/>
      </c>
      <c r="FX10" s="127" t="str">
        <f t="shared" si="65"/>
        <v/>
      </c>
      <c r="FY10" s="127" t="str">
        <f t="shared" si="65"/>
        <v/>
      </c>
      <c r="FZ10" s="127" t="str">
        <f t="shared" si="65"/>
        <v/>
      </c>
      <c r="GA10" s="127" t="str">
        <f t="shared" si="65"/>
        <v/>
      </c>
      <c r="GB10" s="127" t="str">
        <f t="shared" si="65"/>
        <v/>
      </c>
      <c r="GC10" s="127" t="str">
        <f t="shared" si="65"/>
        <v/>
      </c>
      <c r="GD10" s="127" t="str">
        <f t="shared" si="65"/>
        <v/>
      </c>
      <c r="GE10" s="127" t="str">
        <f t="shared" si="65"/>
        <v/>
      </c>
      <c r="GF10" s="127" t="str">
        <f t="shared" si="65"/>
        <v/>
      </c>
      <c r="GG10" s="127" t="str">
        <f t="shared" si="65"/>
        <v/>
      </c>
      <c r="GH10" s="127" t="str">
        <f t="shared" si="65"/>
        <v/>
      </c>
      <c r="GI10" s="127" t="str">
        <f t="shared" si="65"/>
        <v/>
      </c>
      <c r="GJ10" s="127" t="str">
        <f t="shared" si="65"/>
        <v/>
      </c>
      <c r="GK10" s="127" t="str">
        <f t="shared" si="65"/>
        <v/>
      </c>
      <c r="GL10" s="127" t="str">
        <f t="shared" si="65"/>
        <v/>
      </c>
      <c r="GM10" s="127" t="str">
        <f t="shared" si="65"/>
        <v/>
      </c>
      <c r="GN10" s="127" t="str">
        <f t="shared" si="65"/>
        <v/>
      </c>
      <c r="GO10" s="127" t="str">
        <f t="shared" si="65"/>
        <v/>
      </c>
      <c r="GP10" s="127" t="str">
        <f t="shared" si="65"/>
        <v/>
      </c>
      <c r="GQ10" s="127" t="str">
        <f t="shared" si="65"/>
        <v/>
      </c>
      <c r="GR10" s="127" t="str">
        <f t="shared" si="65"/>
        <v/>
      </c>
      <c r="GS10" s="127" t="str">
        <f t="shared" si="65"/>
        <v/>
      </c>
      <c r="GT10" s="130" t="str">
        <f t="shared" si="65"/>
        <v/>
      </c>
      <c r="GU10" s="27">
        <f t="shared" si="23"/>
        <v>0</v>
      </c>
      <c r="GV10" s="126" t="str">
        <f t="shared" ref="GV10:HT10" si="66">IF(E10="B",E40,"")</f>
        <v/>
      </c>
      <c r="GW10" s="127" t="str">
        <f t="shared" si="66"/>
        <v/>
      </c>
      <c r="GX10" s="127" t="str">
        <f t="shared" si="66"/>
        <v/>
      </c>
      <c r="GY10" s="127" t="str">
        <f t="shared" si="66"/>
        <v/>
      </c>
      <c r="GZ10" s="127" t="str">
        <f t="shared" si="66"/>
        <v/>
      </c>
      <c r="HA10" s="127" t="str">
        <f t="shared" si="66"/>
        <v/>
      </c>
      <c r="HB10" s="127" t="str">
        <f t="shared" si="66"/>
        <v/>
      </c>
      <c r="HC10" s="127" t="str">
        <f t="shared" si="66"/>
        <v/>
      </c>
      <c r="HD10" s="127" t="str">
        <f t="shared" si="66"/>
        <v/>
      </c>
      <c r="HE10" s="127">
        <f t="shared" si="66"/>
        <v>11</v>
      </c>
      <c r="HF10" s="127" t="str">
        <f t="shared" si="66"/>
        <v/>
      </c>
      <c r="HG10" s="128" t="str">
        <f t="shared" si="66"/>
        <v/>
      </c>
      <c r="HH10" s="128" t="str">
        <f t="shared" si="66"/>
        <v/>
      </c>
      <c r="HI10" s="128">
        <f t="shared" si="66"/>
        <v>4</v>
      </c>
      <c r="HJ10" s="128" t="str">
        <f t="shared" si="66"/>
        <v/>
      </c>
      <c r="HK10" s="128" t="str">
        <f t="shared" si="66"/>
        <v/>
      </c>
      <c r="HL10" s="128" t="str">
        <f t="shared" si="66"/>
        <v/>
      </c>
      <c r="HM10" s="128" t="str">
        <f t="shared" si="66"/>
        <v/>
      </c>
      <c r="HN10" s="128" t="str">
        <f t="shared" si="66"/>
        <v/>
      </c>
      <c r="HO10" s="128" t="str">
        <f t="shared" si="66"/>
        <v/>
      </c>
      <c r="HP10" s="128" t="str">
        <f t="shared" si="66"/>
        <v/>
      </c>
      <c r="HQ10" s="128" t="str">
        <f t="shared" si="66"/>
        <v/>
      </c>
      <c r="HR10" s="128" t="str">
        <f t="shared" si="66"/>
        <v/>
      </c>
      <c r="HS10" s="128" t="str">
        <f t="shared" si="66"/>
        <v/>
      </c>
      <c r="HT10" s="129" t="str">
        <f t="shared" si="66"/>
        <v/>
      </c>
      <c r="HU10" s="27">
        <f t="shared" si="25"/>
        <v>15</v>
      </c>
      <c r="HV10" s="126" t="str">
        <f t="shared" ref="HV10:IN10" si="67">IF(E10="P",E40,"")</f>
        <v/>
      </c>
      <c r="HW10" s="127" t="str">
        <f t="shared" si="67"/>
        <v/>
      </c>
      <c r="HX10" s="127" t="str">
        <f t="shared" si="67"/>
        <v/>
      </c>
      <c r="HY10" s="127" t="str">
        <f t="shared" si="67"/>
        <v/>
      </c>
      <c r="HZ10" s="127" t="str">
        <f t="shared" si="67"/>
        <v/>
      </c>
      <c r="IA10" s="127" t="str">
        <f t="shared" si="67"/>
        <v/>
      </c>
      <c r="IB10" s="127" t="str">
        <f t="shared" si="67"/>
        <v/>
      </c>
      <c r="IC10" s="127" t="str">
        <f t="shared" si="67"/>
        <v/>
      </c>
      <c r="ID10" s="127" t="str">
        <f t="shared" si="67"/>
        <v/>
      </c>
      <c r="IE10" s="127" t="str">
        <f t="shared" si="67"/>
        <v/>
      </c>
      <c r="IF10" s="127" t="str">
        <f t="shared" si="67"/>
        <v/>
      </c>
      <c r="IG10" s="128" t="str">
        <f t="shared" si="67"/>
        <v/>
      </c>
      <c r="IH10" s="128" t="str">
        <f t="shared" si="67"/>
        <v/>
      </c>
      <c r="II10" s="128" t="str">
        <f t="shared" si="67"/>
        <v/>
      </c>
      <c r="IJ10" s="128" t="str">
        <f t="shared" si="67"/>
        <v/>
      </c>
      <c r="IK10" s="128" t="str">
        <f t="shared" si="67"/>
        <v/>
      </c>
      <c r="IL10" s="128" t="str">
        <f t="shared" si="67"/>
        <v/>
      </c>
      <c r="IM10" s="128">
        <f t="shared" si="67"/>
        <v>0</v>
      </c>
      <c r="IN10" s="128" t="str">
        <f t="shared" si="67"/>
        <v/>
      </c>
      <c r="IO10" s="145"/>
      <c r="IP10" s="145"/>
      <c r="IQ10" s="145"/>
      <c r="IR10" s="145"/>
      <c r="IS10" s="145"/>
      <c r="IT10" s="129" t="str">
        <f>IF(AC10="P",AC40,"")</f>
        <v/>
      </c>
      <c r="IU10" s="27">
        <f t="shared" si="27"/>
        <v>0</v>
      </c>
    </row>
    <row r="11" spans="1:255" s="2" customFormat="1" ht="21.75" customHeight="1">
      <c r="A11" s="140" t="str">
        <f ca="1">('Game Summary'!B11)</f>
        <v>28</v>
      </c>
      <c r="B11" s="651" t="str">
        <f ca="1">('Game Summary'!C11)</f>
        <v>Shutter Speed</v>
      </c>
      <c r="C11" s="652"/>
      <c r="D11" s="653"/>
      <c r="E11" s="140"/>
      <c r="F11" s="141" t="s">
        <v>41</v>
      </c>
      <c r="G11" s="141"/>
      <c r="H11" s="141" t="s">
        <v>41</v>
      </c>
      <c r="I11" s="141"/>
      <c r="J11" s="141"/>
      <c r="K11" s="141"/>
      <c r="L11" s="141"/>
      <c r="M11" s="141" t="s">
        <v>41</v>
      </c>
      <c r="N11" s="141"/>
      <c r="O11" s="141" t="s">
        <v>41</v>
      </c>
      <c r="P11" s="141"/>
      <c r="Q11" s="141"/>
      <c r="R11" s="141"/>
      <c r="S11" s="141" t="s">
        <v>41</v>
      </c>
      <c r="T11" s="141"/>
      <c r="U11" s="141"/>
      <c r="V11" s="141" t="s">
        <v>41</v>
      </c>
      <c r="W11" s="141"/>
      <c r="X11" s="141"/>
      <c r="Y11" s="141"/>
      <c r="Z11" s="141"/>
      <c r="AA11" s="141"/>
      <c r="AB11" s="141"/>
      <c r="AC11" s="143"/>
      <c r="AE11" s="126" t="str">
        <f t="shared" ref="AE11:BC11" si="68">IF(E11="J",E20,"")</f>
        <v/>
      </c>
      <c r="AF11" s="127" t="str">
        <f t="shared" si="68"/>
        <v/>
      </c>
      <c r="AG11" s="127" t="str">
        <f t="shared" si="68"/>
        <v/>
      </c>
      <c r="AH11" s="127" t="str">
        <f t="shared" si="68"/>
        <v/>
      </c>
      <c r="AI11" s="127" t="str">
        <f t="shared" si="68"/>
        <v/>
      </c>
      <c r="AJ11" s="127" t="str">
        <f t="shared" si="68"/>
        <v/>
      </c>
      <c r="AK11" s="127" t="str">
        <f t="shared" si="68"/>
        <v/>
      </c>
      <c r="AL11" s="127" t="str">
        <f t="shared" si="68"/>
        <v/>
      </c>
      <c r="AM11" s="127" t="str">
        <f t="shared" si="68"/>
        <v/>
      </c>
      <c r="AN11" s="127" t="str">
        <f t="shared" si="68"/>
        <v/>
      </c>
      <c r="AO11" s="127" t="str">
        <f t="shared" si="68"/>
        <v/>
      </c>
      <c r="AP11" s="128" t="str">
        <f t="shared" si="68"/>
        <v/>
      </c>
      <c r="AQ11" s="128" t="str">
        <f t="shared" si="68"/>
        <v/>
      </c>
      <c r="AR11" s="128" t="str">
        <f t="shared" si="68"/>
        <v/>
      </c>
      <c r="AS11" s="128" t="str">
        <f t="shared" si="68"/>
        <v/>
      </c>
      <c r="AT11" s="128" t="str">
        <f t="shared" si="68"/>
        <v/>
      </c>
      <c r="AU11" s="128" t="str">
        <f t="shared" si="68"/>
        <v/>
      </c>
      <c r="AV11" s="128" t="str">
        <f t="shared" si="68"/>
        <v/>
      </c>
      <c r="AW11" s="128" t="str">
        <f t="shared" si="68"/>
        <v/>
      </c>
      <c r="AX11" s="128" t="str">
        <f t="shared" si="68"/>
        <v/>
      </c>
      <c r="AY11" s="128" t="str">
        <f t="shared" si="68"/>
        <v/>
      </c>
      <c r="AZ11" s="128" t="str">
        <f t="shared" si="68"/>
        <v/>
      </c>
      <c r="BA11" s="128" t="str">
        <f t="shared" si="68"/>
        <v/>
      </c>
      <c r="BB11" s="128" t="str">
        <f t="shared" si="68"/>
        <v/>
      </c>
      <c r="BC11" s="129" t="str">
        <f t="shared" si="68"/>
        <v/>
      </c>
      <c r="BD11" s="27">
        <f t="shared" si="1"/>
        <v>0</v>
      </c>
      <c r="BE11" s="126" t="str">
        <f t="shared" ref="BE11:CC11" si="69">IF(E11="LJ",E20,"")</f>
        <v/>
      </c>
      <c r="BF11" s="127" t="str">
        <f t="shared" si="69"/>
        <v/>
      </c>
      <c r="BG11" s="127" t="str">
        <f t="shared" si="69"/>
        <v/>
      </c>
      <c r="BH11" s="127" t="str">
        <f t="shared" si="69"/>
        <v/>
      </c>
      <c r="BI11" s="127" t="str">
        <f t="shared" si="69"/>
        <v/>
      </c>
      <c r="BJ11" s="127" t="str">
        <f t="shared" si="69"/>
        <v/>
      </c>
      <c r="BK11" s="127" t="str">
        <f t="shared" si="69"/>
        <v/>
      </c>
      <c r="BL11" s="127" t="str">
        <f t="shared" si="69"/>
        <v/>
      </c>
      <c r="BM11" s="127" t="str">
        <f t="shared" si="69"/>
        <v/>
      </c>
      <c r="BN11" s="127" t="str">
        <f t="shared" si="69"/>
        <v/>
      </c>
      <c r="BO11" s="127" t="str">
        <f t="shared" si="69"/>
        <v/>
      </c>
      <c r="BP11" s="127" t="str">
        <f t="shared" si="69"/>
        <v/>
      </c>
      <c r="BQ11" s="127" t="str">
        <f t="shared" si="69"/>
        <v/>
      </c>
      <c r="BR11" s="127" t="str">
        <f t="shared" si="69"/>
        <v/>
      </c>
      <c r="BS11" s="127" t="str">
        <f t="shared" si="69"/>
        <v/>
      </c>
      <c r="BT11" s="127" t="str">
        <f t="shared" si="69"/>
        <v/>
      </c>
      <c r="BU11" s="127" t="str">
        <f t="shared" si="69"/>
        <v/>
      </c>
      <c r="BV11" s="127" t="str">
        <f t="shared" si="69"/>
        <v/>
      </c>
      <c r="BW11" s="127" t="str">
        <f t="shared" si="69"/>
        <v/>
      </c>
      <c r="BX11" s="127" t="str">
        <f t="shared" si="69"/>
        <v/>
      </c>
      <c r="BY11" s="127" t="str">
        <f t="shared" si="69"/>
        <v/>
      </c>
      <c r="BZ11" s="127" t="str">
        <f t="shared" si="69"/>
        <v/>
      </c>
      <c r="CA11" s="127" t="str">
        <f t="shared" si="69"/>
        <v/>
      </c>
      <c r="CB11" s="127" t="str">
        <f t="shared" si="69"/>
        <v/>
      </c>
      <c r="CC11" s="130" t="str">
        <f t="shared" si="69"/>
        <v/>
      </c>
      <c r="CD11" s="27">
        <f t="shared" si="3"/>
        <v>0</v>
      </c>
      <c r="CE11" s="126" t="str">
        <f t="shared" ref="CE11:DC11" si="70">IF(E11="B",E20,"")</f>
        <v/>
      </c>
      <c r="CF11" s="127">
        <f t="shared" si="70"/>
        <v>5</v>
      </c>
      <c r="CG11" s="127" t="str">
        <f t="shared" si="70"/>
        <v/>
      </c>
      <c r="CH11" s="127">
        <f t="shared" si="70"/>
        <v>0</v>
      </c>
      <c r="CI11" s="127" t="str">
        <f t="shared" si="70"/>
        <v/>
      </c>
      <c r="CJ11" s="127" t="str">
        <f t="shared" si="70"/>
        <v/>
      </c>
      <c r="CK11" s="127" t="str">
        <f t="shared" si="70"/>
        <v/>
      </c>
      <c r="CL11" s="127" t="str">
        <f t="shared" si="70"/>
        <v/>
      </c>
      <c r="CM11" s="127">
        <f t="shared" si="70"/>
        <v>0</v>
      </c>
      <c r="CN11" s="127" t="str">
        <f t="shared" si="70"/>
        <v/>
      </c>
      <c r="CO11" s="127">
        <f t="shared" si="70"/>
        <v>0</v>
      </c>
      <c r="CP11" s="128" t="str">
        <f t="shared" si="70"/>
        <v/>
      </c>
      <c r="CQ11" s="128" t="str">
        <f t="shared" si="70"/>
        <v/>
      </c>
      <c r="CR11" s="128" t="str">
        <f t="shared" si="70"/>
        <v/>
      </c>
      <c r="CS11" s="128">
        <f t="shared" si="70"/>
        <v>0</v>
      </c>
      <c r="CT11" s="128" t="str">
        <f t="shared" si="70"/>
        <v/>
      </c>
      <c r="CU11" s="128" t="str">
        <f t="shared" si="70"/>
        <v/>
      </c>
      <c r="CV11" s="128">
        <f t="shared" si="70"/>
        <v>0</v>
      </c>
      <c r="CW11" s="128" t="str">
        <f t="shared" si="70"/>
        <v/>
      </c>
      <c r="CX11" s="128" t="str">
        <f t="shared" si="70"/>
        <v/>
      </c>
      <c r="CY11" s="128" t="str">
        <f t="shared" si="70"/>
        <v/>
      </c>
      <c r="CZ11" s="128" t="str">
        <f t="shared" si="70"/>
        <v/>
      </c>
      <c r="DA11" s="128" t="str">
        <f t="shared" si="70"/>
        <v/>
      </c>
      <c r="DB11" s="128" t="str">
        <f t="shared" si="70"/>
        <v/>
      </c>
      <c r="DC11" s="129" t="str">
        <f t="shared" si="70"/>
        <v/>
      </c>
      <c r="DD11" s="27">
        <f t="shared" si="5"/>
        <v>5</v>
      </c>
      <c r="DE11" s="126" t="str">
        <f t="shared" ref="DE11:EC11" si="71">IF(E11="P",E20,"")</f>
        <v/>
      </c>
      <c r="DF11" s="127" t="str">
        <f t="shared" si="71"/>
        <v/>
      </c>
      <c r="DG11" s="127" t="str">
        <f t="shared" si="71"/>
        <v/>
      </c>
      <c r="DH11" s="127" t="str">
        <f t="shared" si="71"/>
        <v/>
      </c>
      <c r="DI11" s="127" t="str">
        <f t="shared" si="71"/>
        <v/>
      </c>
      <c r="DJ11" s="127" t="str">
        <f t="shared" si="71"/>
        <v/>
      </c>
      <c r="DK11" s="127" t="str">
        <f t="shared" si="71"/>
        <v/>
      </c>
      <c r="DL11" s="127" t="str">
        <f t="shared" si="71"/>
        <v/>
      </c>
      <c r="DM11" s="127" t="str">
        <f t="shared" si="71"/>
        <v/>
      </c>
      <c r="DN11" s="127" t="str">
        <f t="shared" si="71"/>
        <v/>
      </c>
      <c r="DO11" s="127" t="str">
        <f t="shared" si="71"/>
        <v/>
      </c>
      <c r="DP11" s="127" t="str">
        <f t="shared" si="71"/>
        <v/>
      </c>
      <c r="DQ11" s="127" t="str">
        <f t="shared" si="71"/>
        <v/>
      </c>
      <c r="DR11" s="127" t="str">
        <f t="shared" si="71"/>
        <v/>
      </c>
      <c r="DS11" s="127" t="str">
        <f t="shared" si="71"/>
        <v/>
      </c>
      <c r="DT11" s="127" t="str">
        <f t="shared" si="71"/>
        <v/>
      </c>
      <c r="DU11" s="127" t="str">
        <f t="shared" si="71"/>
        <v/>
      </c>
      <c r="DV11" s="127" t="str">
        <f t="shared" si="71"/>
        <v/>
      </c>
      <c r="DW11" s="127" t="str">
        <f t="shared" si="71"/>
        <v/>
      </c>
      <c r="DX11" s="127" t="str">
        <f t="shared" si="71"/>
        <v/>
      </c>
      <c r="DY11" s="127" t="str">
        <f t="shared" si="71"/>
        <v/>
      </c>
      <c r="DZ11" s="127" t="str">
        <f t="shared" si="71"/>
        <v/>
      </c>
      <c r="EA11" s="127" t="str">
        <f t="shared" si="71"/>
        <v/>
      </c>
      <c r="EB11" s="127" t="str">
        <f t="shared" si="71"/>
        <v/>
      </c>
      <c r="EC11" s="129" t="str">
        <f t="shared" si="71"/>
        <v/>
      </c>
      <c r="ED11" s="27">
        <f t="shared" si="7"/>
        <v>0</v>
      </c>
      <c r="EE11" s="125"/>
      <c r="EF11" s="144">
        <f t="shared" si="8"/>
        <v>0</v>
      </c>
      <c r="EG11" s="128">
        <f t="shared" si="9"/>
        <v>0</v>
      </c>
      <c r="EH11" s="128">
        <f t="shared" si="10"/>
        <v>6</v>
      </c>
      <c r="EI11" s="145">
        <f t="shared" si="11"/>
        <v>6</v>
      </c>
      <c r="EJ11" s="146">
        <f>(SUM(EF11:EH11)/COUNT(E19:AC19))</f>
        <v>0.24</v>
      </c>
      <c r="EK11" s="144">
        <f t="shared" si="12"/>
        <v>0</v>
      </c>
      <c r="EL11" s="147" t="e">
        <f t="shared" si="13"/>
        <v>#DIV/0!</v>
      </c>
      <c r="EM11" s="148">
        <f t="shared" si="14"/>
        <v>0</v>
      </c>
      <c r="EN11" s="149" t="e">
        <f t="shared" si="15"/>
        <v>#DIV/0!</v>
      </c>
      <c r="EO11" s="27">
        <f t="shared" si="16"/>
        <v>0</v>
      </c>
      <c r="EP11" s="27">
        <f t="shared" si="17"/>
        <v>5</v>
      </c>
      <c r="EQ11" s="27">
        <f t="shared" si="18"/>
        <v>28</v>
      </c>
      <c r="ER11" s="27">
        <f>SUM((EP11/EI11)-(D2))</f>
        <v>-0.16666666666666663</v>
      </c>
      <c r="ES11" s="27">
        <f>SUM((EQ11/EI11)-(D22))</f>
        <v>-0.7017543859649118</v>
      </c>
      <c r="ET11" s="150">
        <f t="shared" si="19"/>
        <v>0.53508771929824517</v>
      </c>
      <c r="EU11" s="125"/>
      <c r="EV11" s="126" t="str">
        <f t="shared" ref="EV11:FT11" si="72">IF(E11="J",SUM((E20)-(E40)),"")</f>
        <v/>
      </c>
      <c r="EW11" s="127" t="str">
        <f t="shared" si="72"/>
        <v/>
      </c>
      <c r="EX11" s="127" t="str">
        <f t="shared" si="72"/>
        <v/>
      </c>
      <c r="EY11" s="127" t="str">
        <f t="shared" si="72"/>
        <v/>
      </c>
      <c r="EZ11" s="127" t="str">
        <f t="shared" si="72"/>
        <v/>
      </c>
      <c r="FA11" s="127" t="str">
        <f t="shared" si="72"/>
        <v/>
      </c>
      <c r="FB11" s="127" t="str">
        <f t="shared" si="72"/>
        <v/>
      </c>
      <c r="FC11" s="127" t="str">
        <f t="shared" si="72"/>
        <v/>
      </c>
      <c r="FD11" s="127" t="str">
        <f t="shared" si="72"/>
        <v/>
      </c>
      <c r="FE11" s="127" t="str">
        <f t="shared" si="72"/>
        <v/>
      </c>
      <c r="FF11" s="127" t="str">
        <f t="shared" si="72"/>
        <v/>
      </c>
      <c r="FG11" s="127" t="str">
        <f t="shared" si="72"/>
        <v/>
      </c>
      <c r="FH11" s="127" t="str">
        <f t="shared" si="72"/>
        <v/>
      </c>
      <c r="FI11" s="127" t="str">
        <f t="shared" si="72"/>
        <v/>
      </c>
      <c r="FJ11" s="127" t="str">
        <f t="shared" si="72"/>
        <v/>
      </c>
      <c r="FK11" s="127" t="str">
        <f t="shared" si="72"/>
        <v/>
      </c>
      <c r="FL11" s="127" t="str">
        <f t="shared" si="72"/>
        <v/>
      </c>
      <c r="FM11" s="127" t="str">
        <f t="shared" si="72"/>
        <v/>
      </c>
      <c r="FN11" s="127" t="str">
        <f t="shared" si="72"/>
        <v/>
      </c>
      <c r="FO11" s="127" t="str">
        <f t="shared" si="72"/>
        <v/>
      </c>
      <c r="FP11" s="127" t="str">
        <f t="shared" si="72"/>
        <v/>
      </c>
      <c r="FQ11" s="127" t="str">
        <f t="shared" si="72"/>
        <v/>
      </c>
      <c r="FR11" s="127" t="str">
        <f t="shared" si="72"/>
        <v/>
      </c>
      <c r="FS11" s="127" t="str">
        <f t="shared" si="72"/>
        <v/>
      </c>
      <c r="FT11" s="130" t="str">
        <f t="shared" si="72"/>
        <v/>
      </c>
      <c r="FU11" s="27">
        <f t="shared" si="21"/>
        <v>0</v>
      </c>
      <c r="FV11" s="126" t="str">
        <f t="shared" ref="FV11:GT11" si="73">IF(E11="LJ",SUM((E20)-(E40)),"")</f>
        <v/>
      </c>
      <c r="FW11" s="127" t="str">
        <f t="shared" si="73"/>
        <v/>
      </c>
      <c r="FX11" s="127" t="str">
        <f t="shared" si="73"/>
        <v/>
      </c>
      <c r="FY11" s="127" t="str">
        <f t="shared" si="73"/>
        <v/>
      </c>
      <c r="FZ11" s="127" t="str">
        <f t="shared" si="73"/>
        <v/>
      </c>
      <c r="GA11" s="127" t="str">
        <f t="shared" si="73"/>
        <v/>
      </c>
      <c r="GB11" s="127" t="str">
        <f t="shared" si="73"/>
        <v/>
      </c>
      <c r="GC11" s="127" t="str">
        <f t="shared" si="73"/>
        <v/>
      </c>
      <c r="GD11" s="127" t="str">
        <f t="shared" si="73"/>
        <v/>
      </c>
      <c r="GE11" s="127" t="str">
        <f t="shared" si="73"/>
        <v/>
      </c>
      <c r="GF11" s="127" t="str">
        <f t="shared" si="73"/>
        <v/>
      </c>
      <c r="GG11" s="127" t="str">
        <f t="shared" si="73"/>
        <v/>
      </c>
      <c r="GH11" s="127" t="str">
        <f t="shared" si="73"/>
        <v/>
      </c>
      <c r="GI11" s="127" t="str">
        <f t="shared" si="73"/>
        <v/>
      </c>
      <c r="GJ11" s="127" t="str">
        <f t="shared" si="73"/>
        <v/>
      </c>
      <c r="GK11" s="127" t="str">
        <f t="shared" si="73"/>
        <v/>
      </c>
      <c r="GL11" s="127" t="str">
        <f t="shared" si="73"/>
        <v/>
      </c>
      <c r="GM11" s="127" t="str">
        <f t="shared" si="73"/>
        <v/>
      </c>
      <c r="GN11" s="127" t="str">
        <f t="shared" si="73"/>
        <v/>
      </c>
      <c r="GO11" s="127" t="str">
        <f t="shared" si="73"/>
        <v/>
      </c>
      <c r="GP11" s="127" t="str">
        <f t="shared" si="73"/>
        <v/>
      </c>
      <c r="GQ11" s="127" t="str">
        <f t="shared" si="73"/>
        <v/>
      </c>
      <c r="GR11" s="127" t="str">
        <f t="shared" si="73"/>
        <v/>
      </c>
      <c r="GS11" s="127" t="str">
        <f t="shared" si="73"/>
        <v/>
      </c>
      <c r="GT11" s="130" t="str">
        <f t="shared" si="73"/>
        <v/>
      </c>
      <c r="GU11" s="27">
        <f t="shared" si="23"/>
        <v>0</v>
      </c>
      <c r="GV11" s="126" t="str">
        <f t="shared" ref="GV11:HT11" si="74">IF(E11="B",E40,"")</f>
        <v/>
      </c>
      <c r="GW11" s="127">
        <f t="shared" si="74"/>
        <v>9</v>
      </c>
      <c r="GX11" s="127" t="str">
        <f t="shared" si="74"/>
        <v/>
      </c>
      <c r="GY11" s="127">
        <f t="shared" si="74"/>
        <v>4</v>
      </c>
      <c r="GZ11" s="127" t="str">
        <f t="shared" si="74"/>
        <v/>
      </c>
      <c r="HA11" s="127" t="str">
        <f t="shared" si="74"/>
        <v/>
      </c>
      <c r="HB11" s="127" t="str">
        <f t="shared" si="74"/>
        <v/>
      </c>
      <c r="HC11" s="127" t="str">
        <f t="shared" si="74"/>
        <v/>
      </c>
      <c r="HD11" s="127">
        <f t="shared" si="74"/>
        <v>10</v>
      </c>
      <c r="HE11" s="127" t="str">
        <f t="shared" si="74"/>
        <v/>
      </c>
      <c r="HF11" s="127">
        <f t="shared" si="74"/>
        <v>0</v>
      </c>
      <c r="HG11" s="128" t="str">
        <f t="shared" si="74"/>
        <v/>
      </c>
      <c r="HH11" s="128" t="str">
        <f t="shared" si="74"/>
        <v/>
      </c>
      <c r="HI11" s="128" t="str">
        <f t="shared" si="74"/>
        <v/>
      </c>
      <c r="HJ11" s="128">
        <f t="shared" si="74"/>
        <v>5</v>
      </c>
      <c r="HK11" s="128" t="str">
        <f t="shared" si="74"/>
        <v/>
      </c>
      <c r="HL11" s="128" t="str">
        <f t="shared" si="74"/>
        <v/>
      </c>
      <c r="HM11" s="128">
        <f t="shared" si="74"/>
        <v>0</v>
      </c>
      <c r="HN11" s="128" t="str">
        <f t="shared" si="74"/>
        <v/>
      </c>
      <c r="HO11" s="128" t="str">
        <f t="shared" si="74"/>
        <v/>
      </c>
      <c r="HP11" s="128" t="str">
        <f t="shared" si="74"/>
        <v/>
      </c>
      <c r="HQ11" s="128" t="str">
        <f t="shared" si="74"/>
        <v/>
      </c>
      <c r="HR11" s="128" t="str">
        <f t="shared" si="74"/>
        <v/>
      </c>
      <c r="HS11" s="128" t="str">
        <f t="shared" si="74"/>
        <v/>
      </c>
      <c r="HT11" s="129" t="str">
        <f t="shared" si="74"/>
        <v/>
      </c>
      <c r="HU11" s="27">
        <f t="shared" si="25"/>
        <v>28</v>
      </c>
      <c r="HV11" s="126" t="str">
        <f t="shared" ref="HV11:IN11" si="75">IF(E11="P",E40,"")</f>
        <v/>
      </c>
      <c r="HW11" s="127" t="str">
        <f t="shared" si="75"/>
        <v/>
      </c>
      <c r="HX11" s="127" t="str">
        <f t="shared" si="75"/>
        <v/>
      </c>
      <c r="HY11" s="127" t="str">
        <f t="shared" si="75"/>
        <v/>
      </c>
      <c r="HZ11" s="127" t="str">
        <f t="shared" si="75"/>
        <v/>
      </c>
      <c r="IA11" s="127" t="str">
        <f t="shared" si="75"/>
        <v/>
      </c>
      <c r="IB11" s="127" t="str">
        <f t="shared" si="75"/>
        <v/>
      </c>
      <c r="IC11" s="127" t="str">
        <f t="shared" si="75"/>
        <v/>
      </c>
      <c r="ID11" s="127" t="str">
        <f t="shared" si="75"/>
        <v/>
      </c>
      <c r="IE11" s="127" t="str">
        <f t="shared" si="75"/>
        <v/>
      </c>
      <c r="IF11" s="127" t="str">
        <f t="shared" si="75"/>
        <v/>
      </c>
      <c r="IG11" s="128" t="str">
        <f t="shared" si="75"/>
        <v/>
      </c>
      <c r="IH11" s="128" t="str">
        <f t="shared" si="75"/>
        <v/>
      </c>
      <c r="II11" s="128" t="str">
        <f t="shared" si="75"/>
        <v/>
      </c>
      <c r="IJ11" s="128" t="str">
        <f t="shared" si="75"/>
        <v/>
      </c>
      <c r="IK11" s="128" t="str">
        <f t="shared" si="75"/>
        <v/>
      </c>
      <c r="IL11" s="128" t="str">
        <f t="shared" si="75"/>
        <v/>
      </c>
      <c r="IM11" s="128" t="str">
        <f t="shared" si="75"/>
        <v/>
      </c>
      <c r="IN11" s="128" t="str">
        <f t="shared" si="75"/>
        <v/>
      </c>
      <c r="IO11" s="145"/>
      <c r="IP11" s="145"/>
      <c r="IQ11" s="145"/>
      <c r="IR11" s="145"/>
      <c r="IS11" s="145"/>
      <c r="IT11" s="129" t="str">
        <f>IF(AC11="P",AC40,"")</f>
        <v/>
      </c>
      <c r="IU11" s="27">
        <f t="shared" si="27"/>
        <v>0</v>
      </c>
    </row>
    <row r="12" spans="1:255" s="2" customFormat="1" ht="21.75" customHeight="1">
      <c r="A12" s="140" t="str">
        <f ca="1">('Game Summary'!B12)</f>
        <v>29</v>
      </c>
      <c r="B12" s="651" t="str">
        <f ca="1">('Game Summary'!C12)</f>
        <v>ShamPain4U</v>
      </c>
      <c r="C12" s="652"/>
      <c r="D12" s="653"/>
      <c r="E12" s="140"/>
      <c r="F12" s="141"/>
      <c r="G12" s="141"/>
      <c r="H12" s="141"/>
      <c r="I12" s="141" t="s">
        <v>41</v>
      </c>
      <c r="J12" s="141"/>
      <c r="K12" s="141" t="s">
        <v>41</v>
      </c>
      <c r="L12" s="141" t="s">
        <v>41</v>
      </c>
      <c r="M12" s="141"/>
      <c r="N12" s="141"/>
      <c r="O12" s="141"/>
      <c r="P12" s="141" t="s">
        <v>41</v>
      </c>
      <c r="Q12" s="141"/>
      <c r="R12" s="141"/>
      <c r="S12" s="141" t="s">
        <v>41</v>
      </c>
      <c r="T12" s="141" t="s">
        <v>41</v>
      </c>
      <c r="U12" s="141" t="s">
        <v>41</v>
      </c>
      <c r="V12" s="141"/>
      <c r="W12" s="141" t="s">
        <v>41</v>
      </c>
      <c r="X12" s="141"/>
      <c r="Y12" s="141"/>
      <c r="Z12" s="141"/>
      <c r="AA12" s="141"/>
      <c r="AB12" s="141"/>
      <c r="AC12" s="143"/>
      <c r="AE12" s="126" t="str">
        <f t="shared" ref="AE12:BC12" si="76">IF(E12="J",E20,"")</f>
        <v/>
      </c>
      <c r="AF12" s="127" t="str">
        <f t="shared" si="76"/>
        <v/>
      </c>
      <c r="AG12" s="127" t="str">
        <f t="shared" si="76"/>
        <v/>
      </c>
      <c r="AH12" s="127" t="str">
        <f t="shared" si="76"/>
        <v/>
      </c>
      <c r="AI12" s="127" t="str">
        <f t="shared" si="76"/>
        <v/>
      </c>
      <c r="AJ12" s="127" t="str">
        <f t="shared" si="76"/>
        <v/>
      </c>
      <c r="AK12" s="127" t="str">
        <f t="shared" si="76"/>
        <v/>
      </c>
      <c r="AL12" s="127" t="str">
        <f t="shared" si="76"/>
        <v/>
      </c>
      <c r="AM12" s="127" t="str">
        <f t="shared" si="76"/>
        <v/>
      </c>
      <c r="AN12" s="127" t="str">
        <f t="shared" si="76"/>
        <v/>
      </c>
      <c r="AO12" s="127" t="str">
        <f t="shared" si="76"/>
        <v/>
      </c>
      <c r="AP12" s="128" t="str">
        <f t="shared" si="76"/>
        <v/>
      </c>
      <c r="AQ12" s="128" t="str">
        <f t="shared" si="76"/>
        <v/>
      </c>
      <c r="AR12" s="128" t="str">
        <f t="shared" si="76"/>
        <v/>
      </c>
      <c r="AS12" s="128" t="str">
        <f t="shared" si="76"/>
        <v/>
      </c>
      <c r="AT12" s="128" t="str">
        <f t="shared" si="76"/>
        <v/>
      </c>
      <c r="AU12" s="128" t="str">
        <f t="shared" si="76"/>
        <v/>
      </c>
      <c r="AV12" s="128" t="str">
        <f t="shared" si="76"/>
        <v/>
      </c>
      <c r="AW12" s="128" t="str">
        <f t="shared" si="76"/>
        <v/>
      </c>
      <c r="AX12" s="128" t="str">
        <f t="shared" si="76"/>
        <v/>
      </c>
      <c r="AY12" s="128" t="str">
        <f t="shared" si="76"/>
        <v/>
      </c>
      <c r="AZ12" s="128" t="str">
        <f t="shared" si="76"/>
        <v/>
      </c>
      <c r="BA12" s="128" t="str">
        <f t="shared" si="76"/>
        <v/>
      </c>
      <c r="BB12" s="128" t="str">
        <f t="shared" si="76"/>
        <v/>
      </c>
      <c r="BC12" s="129" t="str">
        <f t="shared" si="76"/>
        <v/>
      </c>
      <c r="BD12" s="27">
        <f t="shared" si="1"/>
        <v>0</v>
      </c>
      <c r="BE12" s="126" t="str">
        <f t="shared" ref="BE12:CC12" si="77">IF(E12="LJ",E20,"")</f>
        <v/>
      </c>
      <c r="BF12" s="127" t="str">
        <f t="shared" si="77"/>
        <v/>
      </c>
      <c r="BG12" s="127" t="str">
        <f t="shared" si="77"/>
        <v/>
      </c>
      <c r="BH12" s="127" t="str">
        <f t="shared" si="77"/>
        <v/>
      </c>
      <c r="BI12" s="127" t="str">
        <f t="shared" si="77"/>
        <v/>
      </c>
      <c r="BJ12" s="127" t="str">
        <f t="shared" si="77"/>
        <v/>
      </c>
      <c r="BK12" s="127" t="str">
        <f t="shared" si="77"/>
        <v/>
      </c>
      <c r="BL12" s="127" t="str">
        <f t="shared" si="77"/>
        <v/>
      </c>
      <c r="BM12" s="127" t="str">
        <f t="shared" si="77"/>
        <v/>
      </c>
      <c r="BN12" s="127" t="str">
        <f t="shared" si="77"/>
        <v/>
      </c>
      <c r="BO12" s="127" t="str">
        <f t="shared" si="77"/>
        <v/>
      </c>
      <c r="BP12" s="127" t="str">
        <f t="shared" si="77"/>
        <v/>
      </c>
      <c r="BQ12" s="127" t="str">
        <f t="shared" si="77"/>
        <v/>
      </c>
      <c r="BR12" s="127" t="str">
        <f t="shared" si="77"/>
        <v/>
      </c>
      <c r="BS12" s="127" t="str">
        <f t="shared" si="77"/>
        <v/>
      </c>
      <c r="BT12" s="127" t="str">
        <f t="shared" si="77"/>
        <v/>
      </c>
      <c r="BU12" s="127" t="str">
        <f t="shared" si="77"/>
        <v/>
      </c>
      <c r="BV12" s="127" t="str">
        <f t="shared" si="77"/>
        <v/>
      </c>
      <c r="BW12" s="127" t="str">
        <f t="shared" si="77"/>
        <v/>
      </c>
      <c r="BX12" s="127" t="str">
        <f t="shared" si="77"/>
        <v/>
      </c>
      <c r="BY12" s="127" t="str">
        <f t="shared" si="77"/>
        <v/>
      </c>
      <c r="BZ12" s="127" t="str">
        <f t="shared" si="77"/>
        <v/>
      </c>
      <c r="CA12" s="127" t="str">
        <f t="shared" si="77"/>
        <v/>
      </c>
      <c r="CB12" s="127" t="str">
        <f t="shared" si="77"/>
        <v/>
      </c>
      <c r="CC12" s="130" t="str">
        <f t="shared" si="77"/>
        <v/>
      </c>
      <c r="CD12" s="27">
        <f t="shared" si="3"/>
        <v>0</v>
      </c>
      <c r="CE12" s="126" t="str">
        <f t="shared" ref="CE12:DC12" si="78">IF(E12="B",E20,"")</f>
        <v/>
      </c>
      <c r="CF12" s="127" t="str">
        <f t="shared" si="78"/>
        <v/>
      </c>
      <c r="CG12" s="127" t="str">
        <f t="shared" si="78"/>
        <v/>
      </c>
      <c r="CH12" s="127" t="str">
        <f t="shared" si="78"/>
        <v/>
      </c>
      <c r="CI12" s="127">
        <f t="shared" si="78"/>
        <v>0</v>
      </c>
      <c r="CJ12" s="127" t="str">
        <f t="shared" si="78"/>
        <v/>
      </c>
      <c r="CK12" s="127">
        <f t="shared" si="78"/>
        <v>0</v>
      </c>
      <c r="CL12" s="127">
        <f t="shared" si="78"/>
        <v>0</v>
      </c>
      <c r="CM12" s="127" t="str">
        <f t="shared" si="78"/>
        <v/>
      </c>
      <c r="CN12" s="127" t="str">
        <f t="shared" si="78"/>
        <v/>
      </c>
      <c r="CO12" s="127" t="str">
        <f t="shared" si="78"/>
        <v/>
      </c>
      <c r="CP12" s="128">
        <f t="shared" si="78"/>
        <v>2</v>
      </c>
      <c r="CQ12" s="128" t="str">
        <f t="shared" si="78"/>
        <v/>
      </c>
      <c r="CR12" s="128" t="str">
        <f t="shared" si="78"/>
        <v/>
      </c>
      <c r="CS12" s="128">
        <f t="shared" si="78"/>
        <v>0</v>
      </c>
      <c r="CT12" s="128">
        <f t="shared" si="78"/>
        <v>1</v>
      </c>
      <c r="CU12" s="128">
        <f t="shared" si="78"/>
        <v>4</v>
      </c>
      <c r="CV12" s="128" t="str">
        <f t="shared" si="78"/>
        <v/>
      </c>
      <c r="CW12" s="128">
        <f t="shared" si="78"/>
        <v>0</v>
      </c>
      <c r="CX12" s="128" t="str">
        <f t="shared" si="78"/>
        <v/>
      </c>
      <c r="CY12" s="128" t="str">
        <f t="shared" si="78"/>
        <v/>
      </c>
      <c r="CZ12" s="128" t="str">
        <f t="shared" si="78"/>
        <v/>
      </c>
      <c r="DA12" s="128" t="str">
        <f t="shared" si="78"/>
        <v/>
      </c>
      <c r="DB12" s="128" t="str">
        <f t="shared" si="78"/>
        <v/>
      </c>
      <c r="DC12" s="129" t="str">
        <f t="shared" si="78"/>
        <v/>
      </c>
      <c r="DD12" s="27">
        <f t="shared" si="5"/>
        <v>7</v>
      </c>
      <c r="DE12" s="126" t="str">
        <f t="shared" ref="DE12:EC12" si="79">IF(E12="P",E20,"")</f>
        <v/>
      </c>
      <c r="DF12" s="127" t="str">
        <f t="shared" si="79"/>
        <v/>
      </c>
      <c r="DG12" s="127" t="str">
        <f t="shared" si="79"/>
        <v/>
      </c>
      <c r="DH12" s="127" t="str">
        <f t="shared" si="79"/>
        <v/>
      </c>
      <c r="DI12" s="127" t="str">
        <f t="shared" si="79"/>
        <v/>
      </c>
      <c r="DJ12" s="127" t="str">
        <f t="shared" si="79"/>
        <v/>
      </c>
      <c r="DK12" s="127" t="str">
        <f t="shared" si="79"/>
        <v/>
      </c>
      <c r="DL12" s="127" t="str">
        <f t="shared" si="79"/>
        <v/>
      </c>
      <c r="DM12" s="127" t="str">
        <f t="shared" si="79"/>
        <v/>
      </c>
      <c r="DN12" s="127" t="str">
        <f t="shared" si="79"/>
        <v/>
      </c>
      <c r="DO12" s="127" t="str">
        <f t="shared" si="79"/>
        <v/>
      </c>
      <c r="DP12" s="127" t="str">
        <f t="shared" si="79"/>
        <v/>
      </c>
      <c r="DQ12" s="127" t="str">
        <f t="shared" si="79"/>
        <v/>
      </c>
      <c r="DR12" s="127" t="str">
        <f t="shared" si="79"/>
        <v/>
      </c>
      <c r="DS12" s="127" t="str">
        <f t="shared" si="79"/>
        <v/>
      </c>
      <c r="DT12" s="127" t="str">
        <f t="shared" si="79"/>
        <v/>
      </c>
      <c r="DU12" s="127" t="str">
        <f t="shared" si="79"/>
        <v/>
      </c>
      <c r="DV12" s="127" t="str">
        <f t="shared" si="79"/>
        <v/>
      </c>
      <c r="DW12" s="127" t="str">
        <f t="shared" si="79"/>
        <v/>
      </c>
      <c r="DX12" s="127" t="str">
        <f t="shared" si="79"/>
        <v/>
      </c>
      <c r="DY12" s="127" t="str">
        <f t="shared" si="79"/>
        <v/>
      </c>
      <c r="DZ12" s="127" t="str">
        <f t="shared" si="79"/>
        <v/>
      </c>
      <c r="EA12" s="127" t="str">
        <f t="shared" si="79"/>
        <v/>
      </c>
      <c r="EB12" s="127" t="str">
        <f t="shared" si="79"/>
        <v/>
      </c>
      <c r="EC12" s="129" t="str">
        <f t="shared" si="79"/>
        <v/>
      </c>
      <c r="ED12" s="27">
        <f t="shared" si="7"/>
        <v>0</v>
      </c>
      <c r="EE12" s="125"/>
      <c r="EF12" s="144">
        <f t="shared" si="8"/>
        <v>0</v>
      </c>
      <c r="EG12" s="128">
        <f t="shared" si="9"/>
        <v>0</v>
      </c>
      <c r="EH12" s="128">
        <f t="shared" si="10"/>
        <v>8</v>
      </c>
      <c r="EI12" s="145">
        <f t="shared" si="11"/>
        <v>8</v>
      </c>
      <c r="EJ12" s="146">
        <f>(SUM(EF12:EH12)/COUNT(E19:AC19))</f>
        <v>0.32</v>
      </c>
      <c r="EK12" s="144">
        <f t="shared" si="12"/>
        <v>0</v>
      </c>
      <c r="EL12" s="147" t="e">
        <f t="shared" si="13"/>
        <v>#DIV/0!</v>
      </c>
      <c r="EM12" s="148">
        <f t="shared" si="14"/>
        <v>0</v>
      </c>
      <c r="EN12" s="149" t="e">
        <f t="shared" si="15"/>
        <v>#DIV/0!</v>
      </c>
      <c r="EO12" s="27">
        <f t="shared" si="16"/>
        <v>0</v>
      </c>
      <c r="EP12" s="27">
        <f t="shared" si="17"/>
        <v>7</v>
      </c>
      <c r="EQ12" s="27">
        <f t="shared" si="18"/>
        <v>44</v>
      </c>
      <c r="ER12" s="27">
        <f>SUM((EP12/EI12)-(D2))</f>
        <v>-0.125</v>
      </c>
      <c r="ES12" s="27">
        <f>SUM((EQ12/EI12)-(D22))</f>
        <v>0.13157894736842124</v>
      </c>
      <c r="ET12" s="150">
        <f t="shared" si="19"/>
        <v>-0.25657894736842124</v>
      </c>
      <c r="EU12" s="125"/>
      <c r="EV12" s="126" t="str">
        <f t="shared" ref="EV12:FT12" si="80">IF(E12="J",SUM((E20)-(E40)),"")</f>
        <v/>
      </c>
      <c r="EW12" s="127" t="str">
        <f t="shared" si="80"/>
        <v/>
      </c>
      <c r="EX12" s="127" t="str">
        <f t="shared" si="80"/>
        <v/>
      </c>
      <c r="EY12" s="127" t="str">
        <f t="shared" si="80"/>
        <v/>
      </c>
      <c r="EZ12" s="127" t="str">
        <f t="shared" si="80"/>
        <v/>
      </c>
      <c r="FA12" s="127" t="str">
        <f t="shared" si="80"/>
        <v/>
      </c>
      <c r="FB12" s="127" t="str">
        <f t="shared" si="80"/>
        <v/>
      </c>
      <c r="FC12" s="127" t="str">
        <f t="shared" si="80"/>
        <v/>
      </c>
      <c r="FD12" s="127" t="str">
        <f t="shared" si="80"/>
        <v/>
      </c>
      <c r="FE12" s="127" t="str">
        <f t="shared" si="80"/>
        <v/>
      </c>
      <c r="FF12" s="127" t="str">
        <f t="shared" si="80"/>
        <v/>
      </c>
      <c r="FG12" s="127" t="str">
        <f t="shared" si="80"/>
        <v/>
      </c>
      <c r="FH12" s="127" t="str">
        <f t="shared" si="80"/>
        <v/>
      </c>
      <c r="FI12" s="127" t="str">
        <f t="shared" si="80"/>
        <v/>
      </c>
      <c r="FJ12" s="127" t="str">
        <f t="shared" si="80"/>
        <v/>
      </c>
      <c r="FK12" s="127" t="str">
        <f t="shared" si="80"/>
        <v/>
      </c>
      <c r="FL12" s="127" t="str">
        <f t="shared" si="80"/>
        <v/>
      </c>
      <c r="FM12" s="127" t="str">
        <f t="shared" si="80"/>
        <v/>
      </c>
      <c r="FN12" s="127" t="str">
        <f t="shared" si="80"/>
        <v/>
      </c>
      <c r="FO12" s="127" t="str">
        <f t="shared" si="80"/>
        <v/>
      </c>
      <c r="FP12" s="127" t="str">
        <f t="shared" si="80"/>
        <v/>
      </c>
      <c r="FQ12" s="127" t="str">
        <f t="shared" si="80"/>
        <v/>
      </c>
      <c r="FR12" s="127" t="str">
        <f t="shared" si="80"/>
        <v/>
      </c>
      <c r="FS12" s="127" t="str">
        <f t="shared" si="80"/>
        <v/>
      </c>
      <c r="FT12" s="130" t="str">
        <f t="shared" si="80"/>
        <v/>
      </c>
      <c r="FU12" s="27">
        <f t="shared" si="21"/>
        <v>0</v>
      </c>
      <c r="FV12" s="126" t="str">
        <f t="shared" ref="FV12:GT12" si="81">IF(E12="LJ",SUM((E20)-(E40)),"")</f>
        <v/>
      </c>
      <c r="FW12" s="127" t="str">
        <f t="shared" si="81"/>
        <v/>
      </c>
      <c r="FX12" s="127" t="str">
        <f t="shared" si="81"/>
        <v/>
      </c>
      <c r="FY12" s="127" t="str">
        <f t="shared" si="81"/>
        <v/>
      </c>
      <c r="FZ12" s="127" t="str">
        <f t="shared" si="81"/>
        <v/>
      </c>
      <c r="GA12" s="127" t="str">
        <f t="shared" si="81"/>
        <v/>
      </c>
      <c r="GB12" s="127" t="str">
        <f t="shared" si="81"/>
        <v/>
      </c>
      <c r="GC12" s="127" t="str">
        <f t="shared" si="81"/>
        <v/>
      </c>
      <c r="GD12" s="127" t="str">
        <f t="shared" si="81"/>
        <v/>
      </c>
      <c r="GE12" s="127" t="str">
        <f t="shared" si="81"/>
        <v/>
      </c>
      <c r="GF12" s="127" t="str">
        <f t="shared" si="81"/>
        <v/>
      </c>
      <c r="GG12" s="127" t="str">
        <f t="shared" si="81"/>
        <v/>
      </c>
      <c r="GH12" s="127" t="str">
        <f t="shared" si="81"/>
        <v/>
      </c>
      <c r="GI12" s="127" t="str">
        <f t="shared" si="81"/>
        <v/>
      </c>
      <c r="GJ12" s="127" t="str">
        <f t="shared" si="81"/>
        <v/>
      </c>
      <c r="GK12" s="127" t="str">
        <f t="shared" si="81"/>
        <v/>
      </c>
      <c r="GL12" s="127" t="str">
        <f t="shared" si="81"/>
        <v/>
      </c>
      <c r="GM12" s="127" t="str">
        <f t="shared" si="81"/>
        <v/>
      </c>
      <c r="GN12" s="127" t="str">
        <f t="shared" si="81"/>
        <v/>
      </c>
      <c r="GO12" s="127" t="str">
        <f t="shared" si="81"/>
        <v/>
      </c>
      <c r="GP12" s="127" t="str">
        <f t="shared" si="81"/>
        <v/>
      </c>
      <c r="GQ12" s="127" t="str">
        <f t="shared" si="81"/>
        <v/>
      </c>
      <c r="GR12" s="127" t="str">
        <f t="shared" si="81"/>
        <v/>
      </c>
      <c r="GS12" s="127" t="str">
        <f t="shared" si="81"/>
        <v/>
      </c>
      <c r="GT12" s="130" t="str">
        <f t="shared" si="81"/>
        <v/>
      </c>
      <c r="GU12" s="27">
        <f t="shared" si="23"/>
        <v>0</v>
      </c>
      <c r="GV12" s="126" t="str">
        <f t="shared" ref="GV12:HT12" si="82">IF(E12="B",E40,"")</f>
        <v/>
      </c>
      <c r="GW12" s="127" t="str">
        <f t="shared" si="82"/>
        <v/>
      </c>
      <c r="GX12" s="127" t="str">
        <f t="shared" si="82"/>
        <v/>
      </c>
      <c r="GY12" s="127" t="str">
        <f t="shared" si="82"/>
        <v/>
      </c>
      <c r="GZ12" s="127">
        <f t="shared" si="82"/>
        <v>4</v>
      </c>
      <c r="HA12" s="127" t="str">
        <f t="shared" si="82"/>
        <v/>
      </c>
      <c r="HB12" s="127">
        <f t="shared" si="82"/>
        <v>4</v>
      </c>
      <c r="HC12" s="127">
        <f t="shared" si="82"/>
        <v>4</v>
      </c>
      <c r="HD12" s="127" t="str">
        <f t="shared" si="82"/>
        <v/>
      </c>
      <c r="HE12" s="127" t="str">
        <f t="shared" si="82"/>
        <v/>
      </c>
      <c r="HF12" s="127" t="str">
        <f t="shared" si="82"/>
        <v/>
      </c>
      <c r="HG12" s="128">
        <f t="shared" si="82"/>
        <v>14</v>
      </c>
      <c r="HH12" s="128" t="str">
        <f t="shared" si="82"/>
        <v/>
      </c>
      <c r="HI12" s="128" t="str">
        <f t="shared" si="82"/>
        <v/>
      </c>
      <c r="HJ12" s="128">
        <f t="shared" si="82"/>
        <v>5</v>
      </c>
      <c r="HK12" s="128">
        <f t="shared" si="82"/>
        <v>2</v>
      </c>
      <c r="HL12" s="128">
        <f t="shared" si="82"/>
        <v>11</v>
      </c>
      <c r="HM12" s="128" t="str">
        <f t="shared" si="82"/>
        <v/>
      </c>
      <c r="HN12" s="128">
        <f t="shared" si="82"/>
        <v>0</v>
      </c>
      <c r="HO12" s="128" t="str">
        <f t="shared" si="82"/>
        <v/>
      </c>
      <c r="HP12" s="128" t="str">
        <f t="shared" si="82"/>
        <v/>
      </c>
      <c r="HQ12" s="128" t="str">
        <f t="shared" si="82"/>
        <v/>
      </c>
      <c r="HR12" s="128" t="str">
        <f t="shared" si="82"/>
        <v/>
      </c>
      <c r="HS12" s="128" t="str">
        <f t="shared" si="82"/>
        <v/>
      </c>
      <c r="HT12" s="129" t="str">
        <f t="shared" si="82"/>
        <v/>
      </c>
      <c r="HU12" s="27">
        <f t="shared" si="25"/>
        <v>44</v>
      </c>
      <c r="HV12" s="126" t="str">
        <f t="shared" ref="HV12:IN12" si="83">IF(E12="P",E40,"")</f>
        <v/>
      </c>
      <c r="HW12" s="127" t="str">
        <f t="shared" si="83"/>
        <v/>
      </c>
      <c r="HX12" s="127" t="str">
        <f t="shared" si="83"/>
        <v/>
      </c>
      <c r="HY12" s="127" t="str">
        <f t="shared" si="83"/>
        <v/>
      </c>
      <c r="HZ12" s="127" t="str">
        <f t="shared" si="83"/>
        <v/>
      </c>
      <c r="IA12" s="127" t="str">
        <f t="shared" si="83"/>
        <v/>
      </c>
      <c r="IB12" s="127" t="str">
        <f t="shared" si="83"/>
        <v/>
      </c>
      <c r="IC12" s="127" t="str">
        <f t="shared" si="83"/>
        <v/>
      </c>
      <c r="ID12" s="127" t="str">
        <f t="shared" si="83"/>
        <v/>
      </c>
      <c r="IE12" s="127" t="str">
        <f t="shared" si="83"/>
        <v/>
      </c>
      <c r="IF12" s="127" t="str">
        <f t="shared" si="83"/>
        <v/>
      </c>
      <c r="IG12" s="128" t="str">
        <f t="shared" si="83"/>
        <v/>
      </c>
      <c r="IH12" s="128" t="str">
        <f t="shared" si="83"/>
        <v/>
      </c>
      <c r="II12" s="128" t="str">
        <f t="shared" si="83"/>
        <v/>
      </c>
      <c r="IJ12" s="128" t="str">
        <f t="shared" si="83"/>
        <v/>
      </c>
      <c r="IK12" s="128" t="str">
        <f t="shared" si="83"/>
        <v/>
      </c>
      <c r="IL12" s="128" t="str">
        <f t="shared" si="83"/>
        <v/>
      </c>
      <c r="IM12" s="128" t="str">
        <f t="shared" si="83"/>
        <v/>
      </c>
      <c r="IN12" s="128" t="str">
        <f t="shared" si="83"/>
        <v/>
      </c>
      <c r="IO12" s="145"/>
      <c r="IP12" s="145"/>
      <c r="IQ12" s="145"/>
      <c r="IR12" s="145"/>
      <c r="IS12" s="145"/>
      <c r="IT12" s="129" t="str">
        <f>IF(AC12="P",AC40,"")</f>
        <v/>
      </c>
      <c r="IU12" s="27">
        <f t="shared" si="27"/>
        <v>0</v>
      </c>
    </row>
    <row r="13" spans="1:255" s="2" customFormat="1" ht="21.75" customHeight="1">
      <c r="A13" s="140">
        <f ca="1">('Game Summary'!B13)</f>
        <v>36</v>
      </c>
      <c r="B13" s="651" t="str">
        <f ca="1">('Game Summary'!C13)</f>
        <v>Viva LaBOOM</v>
      </c>
      <c r="C13" s="652"/>
      <c r="D13" s="653"/>
      <c r="E13" s="140" t="s">
        <v>41</v>
      </c>
      <c r="F13" s="141" t="s">
        <v>39</v>
      </c>
      <c r="G13" s="141"/>
      <c r="H13" s="141" t="s">
        <v>41</v>
      </c>
      <c r="I13" s="141"/>
      <c r="J13" s="141" t="s">
        <v>40</v>
      </c>
      <c r="K13" s="141"/>
      <c r="L13" s="141" t="s">
        <v>40</v>
      </c>
      <c r="M13" s="141"/>
      <c r="N13" s="141" t="s">
        <v>40</v>
      </c>
      <c r="O13" s="141" t="s">
        <v>39</v>
      </c>
      <c r="P13" s="141" t="s">
        <v>39</v>
      </c>
      <c r="Q13" s="141"/>
      <c r="R13" s="141"/>
      <c r="S13" s="141"/>
      <c r="T13" s="141" t="s">
        <v>38</v>
      </c>
      <c r="U13" s="141"/>
      <c r="V13" s="141" t="s">
        <v>38</v>
      </c>
      <c r="W13" s="141"/>
      <c r="X13" s="141"/>
      <c r="Y13" s="141"/>
      <c r="Z13" s="141"/>
      <c r="AA13" s="141"/>
      <c r="AB13" s="141"/>
      <c r="AC13" s="143"/>
      <c r="AE13" s="126" t="str">
        <f t="shared" ref="AE13:BC13" si="84">IF(E13="J",E20,"")</f>
        <v/>
      </c>
      <c r="AF13" s="127" t="str">
        <f t="shared" si="84"/>
        <v/>
      </c>
      <c r="AG13" s="127" t="str">
        <f t="shared" si="84"/>
        <v/>
      </c>
      <c r="AH13" s="127" t="str">
        <f t="shared" si="84"/>
        <v/>
      </c>
      <c r="AI13" s="127" t="str">
        <f t="shared" si="84"/>
        <v/>
      </c>
      <c r="AJ13" s="127">
        <f t="shared" si="84"/>
        <v>0</v>
      </c>
      <c r="AK13" s="127" t="str">
        <f t="shared" si="84"/>
        <v/>
      </c>
      <c r="AL13" s="127">
        <f t="shared" si="84"/>
        <v>0</v>
      </c>
      <c r="AM13" s="127" t="str">
        <f t="shared" si="84"/>
        <v/>
      </c>
      <c r="AN13" s="127">
        <f t="shared" si="84"/>
        <v>4</v>
      </c>
      <c r="AO13" s="127" t="str">
        <f t="shared" si="84"/>
        <v/>
      </c>
      <c r="AP13" s="128" t="str">
        <f t="shared" si="84"/>
        <v/>
      </c>
      <c r="AQ13" s="128" t="str">
        <f t="shared" si="84"/>
        <v/>
      </c>
      <c r="AR13" s="128" t="str">
        <f t="shared" si="84"/>
        <v/>
      </c>
      <c r="AS13" s="128" t="str">
        <f t="shared" si="84"/>
        <v/>
      </c>
      <c r="AT13" s="128" t="str">
        <f t="shared" si="84"/>
        <v/>
      </c>
      <c r="AU13" s="128" t="str">
        <f t="shared" si="84"/>
        <v/>
      </c>
      <c r="AV13" s="128" t="str">
        <f t="shared" si="84"/>
        <v/>
      </c>
      <c r="AW13" s="128" t="str">
        <f t="shared" si="84"/>
        <v/>
      </c>
      <c r="AX13" s="128" t="str">
        <f t="shared" si="84"/>
        <v/>
      </c>
      <c r="AY13" s="128" t="str">
        <f t="shared" si="84"/>
        <v/>
      </c>
      <c r="AZ13" s="128" t="str">
        <f t="shared" si="84"/>
        <v/>
      </c>
      <c r="BA13" s="128" t="str">
        <f t="shared" si="84"/>
        <v/>
      </c>
      <c r="BB13" s="128" t="str">
        <f t="shared" si="84"/>
        <v/>
      </c>
      <c r="BC13" s="129" t="str">
        <f t="shared" si="84"/>
        <v/>
      </c>
      <c r="BD13" s="27">
        <f t="shared" si="1"/>
        <v>4</v>
      </c>
      <c r="BE13" s="126" t="str">
        <f t="shared" ref="BE13:CC13" si="85">IF(E13="LJ",E20,"")</f>
        <v/>
      </c>
      <c r="BF13" s="127" t="str">
        <f t="shared" si="85"/>
        <v/>
      </c>
      <c r="BG13" s="127" t="str">
        <f t="shared" si="85"/>
        <v/>
      </c>
      <c r="BH13" s="127" t="str">
        <f t="shared" si="85"/>
        <v/>
      </c>
      <c r="BI13" s="127" t="str">
        <f t="shared" si="85"/>
        <v/>
      </c>
      <c r="BJ13" s="127" t="str">
        <f t="shared" si="85"/>
        <v/>
      </c>
      <c r="BK13" s="127" t="str">
        <f t="shared" si="85"/>
        <v/>
      </c>
      <c r="BL13" s="127" t="str">
        <f t="shared" si="85"/>
        <v/>
      </c>
      <c r="BM13" s="127" t="str">
        <f t="shared" si="85"/>
        <v/>
      </c>
      <c r="BN13" s="127" t="str">
        <f t="shared" si="85"/>
        <v/>
      </c>
      <c r="BO13" s="127" t="str">
        <f t="shared" si="85"/>
        <v/>
      </c>
      <c r="BP13" s="127" t="str">
        <f t="shared" si="85"/>
        <v/>
      </c>
      <c r="BQ13" s="127" t="str">
        <f t="shared" si="85"/>
        <v/>
      </c>
      <c r="BR13" s="127" t="str">
        <f t="shared" si="85"/>
        <v/>
      </c>
      <c r="BS13" s="127" t="str">
        <f t="shared" si="85"/>
        <v/>
      </c>
      <c r="BT13" s="127">
        <f t="shared" si="85"/>
        <v>1</v>
      </c>
      <c r="BU13" s="127" t="str">
        <f t="shared" si="85"/>
        <v/>
      </c>
      <c r="BV13" s="127">
        <f t="shared" si="85"/>
        <v>0</v>
      </c>
      <c r="BW13" s="127" t="str">
        <f t="shared" si="85"/>
        <v/>
      </c>
      <c r="BX13" s="127" t="str">
        <f t="shared" si="85"/>
        <v/>
      </c>
      <c r="BY13" s="127" t="str">
        <f t="shared" si="85"/>
        <v/>
      </c>
      <c r="BZ13" s="127" t="str">
        <f t="shared" si="85"/>
        <v/>
      </c>
      <c r="CA13" s="127" t="str">
        <f t="shared" si="85"/>
        <v/>
      </c>
      <c r="CB13" s="127" t="str">
        <f t="shared" si="85"/>
        <v/>
      </c>
      <c r="CC13" s="130" t="str">
        <f t="shared" si="85"/>
        <v/>
      </c>
      <c r="CD13" s="27">
        <f t="shared" si="3"/>
        <v>1</v>
      </c>
      <c r="CE13" s="126">
        <f t="shared" ref="CE13:DC13" si="86">IF(E13="B",E20,"")</f>
        <v>2</v>
      </c>
      <c r="CF13" s="127" t="str">
        <f t="shared" si="86"/>
        <v/>
      </c>
      <c r="CG13" s="127" t="str">
        <f t="shared" si="86"/>
        <v/>
      </c>
      <c r="CH13" s="127">
        <f t="shared" si="86"/>
        <v>0</v>
      </c>
      <c r="CI13" s="127" t="str">
        <f t="shared" si="86"/>
        <v/>
      </c>
      <c r="CJ13" s="127" t="str">
        <f t="shared" si="86"/>
        <v/>
      </c>
      <c r="CK13" s="127" t="str">
        <f t="shared" si="86"/>
        <v/>
      </c>
      <c r="CL13" s="127" t="str">
        <f t="shared" si="86"/>
        <v/>
      </c>
      <c r="CM13" s="127" t="str">
        <f t="shared" si="86"/>
        <v/>
      </c>
      <c r="CN13" s="127" t="str">
        <f t="shared" si="86"/>
        <v/>
      </c>
      <c r="CO13" s="127" t="str">
        <f t="shared" si="86"/>
        <v/>
      </c>
      <c r="CP13" s="128" t="str">
        <f t="shared" si="86"/>
        <v/>
      </c>
      <c r="CQ13" s="128" t="str">
        <f t="shared" si="86"/>
        <v/>
      </c>
      <c r="CR13" s="128" t="str">
        <f t="shared" si="86"/>
        <v/>
      </c>
      <c r="CS13" s="128" t="str">
        <f t="shared" si="86"/>
        <v/>
      </c>
      <c r="CT13" s="128" t="str">
        <f t="shared" si="86"/>
        <v/>
      </c>
      <c r="CU13" s="128" t="str">
        <f t="shared" si="86"/>
        <v/>
      </c>
      <c r="CV13" s="128" t="str">
        <f t="shared" si="86"/>
        <v/>
      </c>
      <c r="CW13" s="128" t="str">
        <f t="shared" si="86"/>
        <v/>
      </c>
      <c r="CX13" s="128" t="str">
        <f t="shared" si="86"/>
        <v/>
      </c>
      <c r="CY13" s="128" t="str">
        <f t="shared" si="86"/>
        <v/>
      </c>
      <c r="CZ13" s="128" t="str">
        <f t="shared" si="86"/>
        <v/>
      </c>
      <c r="DA13" s="128" t="str">
        <f t="shared" si="86"/>
        <v/>
      </c>
      <c r="DB13" s="128" t="str">
        <f t="shared" si="86"/>
        <v/>
      </c>
      <c r="DC13" s="129" t="str">
        <f t="shared" si="86"/>
        <v/>
      </c>
      <c r="DD13" s="27">
        <f t="shared" si="5"/>
        <v>2</v>
      </c>
      <c r="DE13" s="126" t="str">
        <f t="shared" ref="DE13:EC13" si="87">IF(E13="P",E20,"")</f>
        <v/>
      </c>
      <c r="DF13" s="127">
        <f t="shared" si="87"/>
        <v>5</v>
      </c>
      <c r="DG13" s="127" t="str">
        <f t="shared" si="87"/>
        <v/>
      </c>
      <c r="DH13" s="127" t="str">
        <f t="shared" si="87"/>
        <v/>
      </c>
      <c r="DI13" s="127" t="str">
        <f t="shared" si="87"/>
        <v/>
      </c>
      <c r="DJ13" s="127" t="str">
        <f t="shared" si="87"/>
        <v/>
      </c>
      <c r="DK13" s="127" t="str">
        <f t="shared" si="87"/>
        <v/>
      </c>
      <c r="DL13" s="127" t="str">
        <f t="shared" si="87"/>
        <v/>
      </c>
      <c r="DM13" s="127" t="str">
        <f t="shared" si="87"/>
        <v/>
      </c>
      <c r="DN13" s="127" t="str">
        <f t="shared" si="87"/>
        <v/>
      </c>
      <c r="DO13" s="127">
        <f t="shared" si="87"/>
        <v>0</v>
      </c>
      <c r="DP13" s="127">
        <f t="shared" si="87"/>
        <v>2</v>
      </c>
      <c r="DQ13" s="127" t="str">
        <f t="shared" si="87"/>
        <v/>
      </c>
      <c r="DR13" s="127" t="str">
        <f t="shared" si="87"/>
        <v/>
      </c>
      <c r="DS13" s="127" t="str">
        <f t="shared" si="87"/>
        <v/>
      </c>
      <c r="DT13" s="127" t="str">
        <f t="shared" si="87"/>
        <v/>
      </c>
      <c r="DU13" s="127" t="str">
        <f t="shared" si="87"/>
        <v/>
      </c>
      <c r="DV13" s="127" t="str">
        <f t="shared" si="87"/>
        <v/>
      </c>
      <c r="DW13" s="127" t="str">
        <f t="shared" si="87"/>
        <v/>
      </c>
      <c r="DX13" s="127" t="str">
        <f t="shared" si="87"/>
        <v/>
      </c>
      <c r="DY13" s="127" t="str">
        <f t="shared" si="87"/>
        <v/>
      </c>
      <c r="DZ13" s="127" t="str">
        <f t="shared" si="87"/>
        <v/>
      </c>
      <c r="EA13" s="127" t="str">
        <f t="shared" si="87"/>
        <v/>
      </c>
      <c r="EB13" s="127" t="str">
        <f t="shared" si="87"/>
        <v/>
      </c>
      <c r="EC13" s="129" t="str">
        <f t="shared" si="87"/>
        <v/>
      </c>
      <c r="ED13" s="27">
        <f t="shared" si="7"/>
        <v>7</v>
      </c>
      <c r="EE13" s="125"/>
      <c r="EF13" s="144">
        <f t="shared" si="8"/>
        <v>5</v>
      </c>
      <c r="EG13" s="151">
        <f t="shared" si="9"/>
        <v>3</v>
      </c>
      <c r="EH13" s="151">
        <f t="shared" si="10"/>
        <v>2</v>
      </c>
      <c r="EI13" s="152">
        <f t="shared" si="11"/>
        <v>5</v>
      </c>
      <c r="EJ13" s="153">
        <f>(SUM(EF13:EH13)/COUNT(E19:AC19))</f>
        <v>0.4</v>
      </c>
      <c r="EK13" s="144">
        <f t="shared" si="12"/>
        <v>2</v>
      </c>
      <c r="EL13" s="154">
        <f t="shared" si="13"/>
        <v>0.4</v>
      </c>
      <c r="EM13" s="148">
        <f t="shared" si="14"/>
        <v>5</v>
      </c>
      <c r="EN13" s="155">
        <f t="shared" si="15"/>
        <v>1</v>
      </c>
      <c r="EO13" s="27">
        <f t="shared" si="16"/>
        <v>-21</v>
      </c>
      <c r="EP13" s="27">
        <f t="shared" si="17"/>
        <v>9</v>
      </c>
      <c r="EQ13" s="27">
        <f t="shared" si="18"/>
        <v>31</v>
      </c>
      <c r="ER13" s="27">
        <f>SUM((EP13/EI13)-(D2))</f>
        <v>0.8</v>
      </c>
      <c r="ES13" s="27">
        <f>SUM((EQ13/EI13)-(D22))</f>
        <v>0.83157894736842142</v>
      </c>
      <c r="ET13" s="150">
        <f t="shared" si="19"/>
        <v>-3.1578947368421373E-2</v>
      </c>
      <c r="EU13" s="125"/>
      <c r="EV13" s="126" t="str">
        <f t="shared" ref="EV13:FT13" si="88">IF(E13="J",SUM((E20)-(E40)),"")</f>
        <v/>
      </c>
      <c r="EW13" s="127" t="str">
        <f t="shared" si="88"/>
        <v/>
      </c>
      <c r="EX13" s="127" t="str">
        <f t="shared" si="88"/>
        <v/>
      </c>
      <c r="EY13" s="127" t="str">
        <f t="shared" si="88"/>
        <v/>
      </c>
      <c r="EZ13" s="127" t="str">
        <f t="shared" si="88"/>
        <v/>
      </c>
      <c r="FA13" s="127">
        <f t="shared" si="88"/>
        <v>-9</v>
      </c>
      <c r="FB13" s="127" t="str">
        <f t="shared" si="88"/>
        <v/>
      </c>
      <c r="FC13" s="127">
        <f t="shared" si="88"/>
        <v>-4</v>
      </c>
      <c r="FD13" s="127" t="str">
        <f t="shared" si="88"/>
        <v/>
      </c>
      <c r="FE13" s="127">
        <f t="shared" si="88"/>
        <v>-7</v>
      </c>
      <c r="FF13" s="127" t="str">
        <f t="shared" si="88"/>
        <v/>
      </c>
      <c r="FG13" s="127" t="str">
        <f t="shared" si="88"/>
        <v/>
      </c>
      <c r="FH13" s="127" t="str">
        <f t="shared" si="88"/>
        <v/>
      </c>
      <c r="FI13" s="127" t="str">
        <f t="shared" si="88"/>
        <v/>
      </c>
      <c r="FJ13" s="127" t="str">
        <f t="shared" si="88"/>
        <v/>
      </c>
      <c r="FK13" s="127" t="str">
        <f t="shared" si="88"/>
        <v/>
      </c>
      <c r="FL13" s="127" t="str">
        <f t="shared" si="88"/>
        <v/>
      </c>
      <c r="FM13" s="127" t="str">
        <f t="shared" si="88"/>
        <v/>
      </c>
      <c r="FN13" s="127" t="str">
        <f t="shared" si="88"/>
        <v/>
      </c>
      <c r="FO13" s="127" t="str">
        <f t="shared" si="88"/>
        <v/>
      </c>
      <c r="FP13" s="127" t="str">
        <f t="shared" si="88"/>
        <v/>
      </c>
      <c r="FQ13" s="127" t="str">
        <f t="shared" si="88"/>
        <v/>
      </c>
      <c r="FR13" s="127" t="str">
        <f t="shared" si="88"/>
        <v/>
      </c>
      <c r="FS13" s="127" t="str">
        <f t="shared" si="88"/>
        <v/>
      </c>
      <c r="FT13" s="130" t="str">
        <f t="shared" si="88"/>
        <v/>
      </c>
      <c r="FU13" s="27">
        <f t="shared" si="21"/>
        <v>-20</v>
      </c>
      <c r="FV13" s="126" t="str">
        <f t="shared" ref="FV13:GT13" si="89">IF(E13="LJ",SUM((E20)-(E40)),"")</f>
        <v/>
      </c>
      <c r="FW13" s="127" t="str">
        <f t="shared" si="89"/>
        <v/>
      </c>
      <c r="FX13" s="127" t="str">
        <f t="shared" si="89"/>
        <v/>
      </c>
      <c r="FY13" s="127" t="str">
        <f t="shared" si="89"/>
        <v/>
      </c>
      <c r="FZ13" s="127" t="str">
        <f t="shared" si="89"/>
        <v/>
      </c>
      <c r="GA13" s="127" t="str">
        <f t="shared" si="89"/>
        <v/>
      </c>
      <c r="GB13" s="127" t="str">
        <f t="shared" si="89"/>
        <v/>
      </c>
      <c r="GC13" s="127" t="str">
        <f t="shared" si="89"/>
        <v/>
      </c>
      <c r="GD13" s="127" t="str">
        <f t="shared" si="89"/>
        <v/>
      </c>
      <c r="GE13" s="127" t="str">
        <f t="shared" si="89"/>
        <v/>
      </c>
      <c r="GF13" s="127" t="str">
        <f t="shared" si="89"/>
        <v/>
      </c>
      <c r="GG13" s="127" t="str">
        <f t="shared" si="89"/>
        <v/>
      </c>
      <c r="GH13" s="127" t="str">
        <f t="shared" si="89"/>
        <v/>
      </c>
      <c r="GI13" s="127" t="str">
        <f t="shared" si="89"/>
        <v/>
      </c>
      <c r="GJ13" s="127" t="str">
        <f t="shared" si="89"/>
        <v/>
      </c>
      <c r="GK13" s="127">
        <f t="shared" si="89"/>
        <v>-1</v>
      </c>
      <c r="GL13" s="127" t="str">
        <f t="shared" si="89"/>
        <v/>
      </c>
      <c r="GM13" s="127">
        <f t="shared" si="89"/>
        <v>0</v>
      </c>
      <c r="GN13" s="127" t="str">
        <f t="shared" si="89"/>
        <v/>
      </c>
      <c r="GO13" s="127" t="str">
        <f t="shared" si="89"/>
        <v/>
      </c>
      <c r="GP13" s="127" t="str">
        <f t="shared" si="89"/>
        <v/>
      </c>
      <c r="GQ13" s="127" t="str">
        <f t="shared" si="89"/>
        <v/>
      </c>
      <c r="GR13" s="127" t="str">
        <f t="shared" si="89"/>
        <v/>
      </c>
      <c r="GS13" s="127" t="str">
        <f t="shared" si="89"/>
        <v/>
      </c>
      <c r="GT13" s="130" t="str">
        <f t="shared" si="89"/>
        <v/>
      </c>
      <c r="GU13" s="27">
        <f t="shared" si="23"/>
        <v>-1</v>
      </c>
      <c r="GV13" s="126">
        <f t="shared" ref="GV13:HT13" si="90">IF(E13="B",E40,"")</f>
        <v>4</v>
      </c>
      <c r="GW13" s="127" t="str">
        <f t="shared" si="90"/>
        <v/>
      </c>
      <c r="GX13" s="127" t="str">
        <f t="shared" si="90"/>
        <v/>
      </c>
      <c r="GY13" s="127">
        <f t="shared" si="90"/>
        <v>4</v>
      </c>
      <c r="GZ13" s="127" t="str">
        <f t="shared" si="90"/>
        <v/>
      </c>
      <c r="HA13" s="127" t="str">
        <f t="shared" si="90"/>
        <v/>
      </c>
      <c r="HB13" s="127" t="str">
        <f t="shared" si="90"/>
        <v/>
      </c>
      <c r="HC13" s="127" t="str">
        <f t="shared" si="90"/>
        <v/>
      </c>
      <c r="HD13" s="127" t="str">
        <f t="shared" si="90"/>
        <v/>
      </c>
      <c r="HE13" s="127" t="str">
        <f t="shared" si="90"/>
        <v/>
      </c>
      <c r="HF13" s="127" t="str">
        <f t="shared" si="90"/>
        <v/>
      </c>
      <c r="HG13" s="128" t="str">
        <f t="shared" si="90"/>
        <v/>
      </c>
      <c r="HH13" s="128" t="str">
        <f t="shared" si="90"/>
        <v/>
      </c>
      <c r="HI13" s="128" t="str">
        <f t="shared" si="90"/>
        <v/>
      </c>
      <c r="HJ13" s="128" t="str">
        <f t="shared" si="90"/>
        <v/>
      </c>
      <c r="HK13" s="128" t="str">
        <f t="shared" si="90"/>
        <v/>
      </c>
      <c r="HL13" s="128" t="str">
        <f t="shared" si="90"/>
        <v/>
      </c>
      <c r="HM13" s="128" t="str">
        <f t="shared" si="90"/>
        <v/>
      </c>
      <c r="HN13" s="128" t="str">
        <f t="shared" si="90"/>
        <v/>
      </c>
      <c r="HO13" s="128" t="str">
        <f t="shared" si="90"/>
        <v/>
      </c>
      <c r="HP13" s="128" t="str">
        <f t="shared" si="90"/>
        <v/>
      </c>
      <c r="HQ13" s="128" t="str">
        <f t="shared" si="90"/>
        <v/>
      </c>
      <c r="HR13" s="128" t="str">
        <f t="shared" si="90"/>
        <v/>
      </c>
      <c r="HS13" s="128" t="str">
        <f t="shared" si="90"/>
        <v/>
      </c>
      <c r="HT13" s="129" t="str">
        <f t="shared" si="90"/>
        <v/>
      </c>
      <c r="HU13" s="27">
        <f t="shared" si="25"/>
        <v>8</v>
      </c>
      <c r="HV13" s="126" t="str">
        <f t="shared" ref="HV13:IN13" si="91">IF(E13="P",E40,"")</f>
        <v/>
      </c>
      <c r="HW13" s="127">
        <f t="shared" si="91"/>
        <v>9</v>
      </c>
      <c r="HX13" s="127" t="str">
        <f t="shared" si="91"/>
        <v/>
      </c>
      <c r="HY13" s="127" t="str">
        <f t="shared" si="91"/>
        <v/>
      </c>
      <c r="HZ13" s="127" t="str">
        <f t="shared" si="91"/>
        <v/>
      </c>
      <c r="IA13" s="127" t="str">
        <f t="shared" si="91"/>
        <v/>
      </c>
      <c r="IB13" s="127" t="str">
        <f t="shared" si="91"/>
        <v/>
      </c>
      <c r="IC13" s="127" t="str">
        <f t="shared" si="91"/>
        <v/>
      </c>
      <c r="ID13" s="127" t="str">
        <f t="shared" si="91"/>
        <v/>
      </c>
      <c r="IE13" s="127" t="str">
        <f t="shared" si="91"/>
        <v/>
      </c>
      <c r="IF13" s="127">
        <f t="shared" si="91"/>
        <v>0</v>
      </c>
      <c r="IG13" s="128">
        <f t="shared" si="91"/>
        <v>14</v>
      </c>
      <c r="IH13" s="128" t="str">
        <f t="shared" si="91"/>
        <v/>
      </c>
      <c r="II13" s="128" t="str">
        <f t="shared" si="91"/>
        <v/>
      </c>
      <c r="IJ13" s="128" t="str">
        <f t="shared" si="91"/>
        <v/>
      </c>
      <c r="IK13" s="128" t="str">
        <f t="shared" si="91"/>
        <v/>
      </c>
      <c r="IL13" s="128" t="str">
        <f t="shared" si="91"/>
        <v/>
      </c>
      <c r="IM13" s="128" t="str">
        <f t="shared" si="91"/>
        <v/>
      </c>
      <c r="IN13" s="128" t="str">
        <f t="shared" si="91"/>
        <v/>
      </c>
      <c r="IO13" s="145"/>
      <c r="IP13" s="145"/>
      <c r="IQ13" s="145"/>
      <c r="IR13" s="145"/>
      <c r="IS13" s="145"/>
      <c r="IT13" s="129" t="str">
        <f>IF(AC13="P",AC40,"")</f>
        <v/>
      </c>
      <c r="IU13" s="27">
        <f t="shared" si="27"/>
        <v>23</v>
      </c>
    </row>
    <row r="14" spans="1:255" s="2" customFormat="1" ht="21.75" customHeight="1">
      <c r="A14" s="140" t="str">
        <f ca="1">('Game Summary'!B14)</f>
        <v>41</v>
      </c>
      <c r="B14" s="651" t="str">
        <f ca="1">('Game Summary'!C14)</f>
        <v>Tone Loco</v>
      </c>
      <c r="C14" s="652"/>
      <c r="D14" s="653"/>
      <c r="E14" s="140"/>
      <c r="F14" s="141"/>
      <c r="G14" s="141" t="s">
        <v>41</v>
      </c>
      <c r="H14" s="141" t="s">
        <v>41</v>
      </c>
      <c r="I14" s="141"/>
      <c r="J14" s="141"/>
      <c r="K14" s="141"/>
      <c r="L14" s="141"/>
      <c r="M14" s="141"/>
      <c r="N14" s="141"/>
      <c r="O14" s="141"/>
      <c r="P14" s="141" t="s">
        <v>41</v>
      </c>
      <c r="Q14" s="141" t="s">
        <v>41</v>
      </c>
      <c r="R14" s="141"/>
      <c r="S14" s="141"/>
      <c r="T14" s="141"/>
      <c r="U14" s="141"/>
      <c r="V14" s="141"/>
      <c r="W14" s="141"/>
      <c r="X14" s="141"/>
      <c r="Y14" s="141"/>
      <c r="Z14" s="141"/>
      <c r="AA14" s="141"/>
      <c r="AB14" s="141"/>
      <c r="AC14" s="143"/>
      <c r="AE14" s="126" t="str">
        <f t="shared" ref="AE14:BC14" si="92">IF(E14="J",E20,"")</f>
        <v/>
      </c>
      <c r="AF14" s="127" t="str">
        <f t="shared" si="92"/>
        <v/>
      </c>
      <c r="AG14" s="127" t="str">
        <f t="shared" si="92"/>
        <v/>
      </c>
      <c r="AH14" s="127" t="str">
        <f t="shared" si="92"/>
        <v/>
      </c>
      <c r="AI14" s="127" t="str">
        <f t="shared" si="92"/>
        <v/>
      </c>
      <c r="AJ14" s="127" t="str">
        <f t="shared" si="92"/>
        <v/>
      </c>
      <c r="AK14" s="127" t="str">
        <f t="shared" si="92"/>
        <v/>
      </c>
      <c r="AL14" s="127" t="str">
        <f t="shared" si="92"/>
        <v/>
      </c>
      <c r="AM14" s="127" t="str">
        <f t="shared" si="92"/>
        <v/>
      </c>
      <c r="AN14" s="127" t="str">
        <f t="shared" si="92"/>
        <v/>
      </c>
      <c r="AO14" s="127" t="str">
        <f t="shared" si="92"/>
        <v/>
      </c>
      <c r="AP14" s="128" t="str">
        <f t="shared" si="92"/>
        <v/>
      </c>
      <c r="AQ14" s="128" t="str">
        <f t="shared" si="92"/>
        <v/>
      </c>
      <c r="AR14" s="128" t="str">
        <f t="shared" si="92"/>
        <v/>
      </c>
      <c r="AS14" s="128" t="str">
        <f t="shared" si="92"/>
        <v/>
      </c>
      <c r="AT14" s="128" t="str">
        <f t="shared" si="92"/>
        <v/>
      </c>
      <c r="AU14" s="128" t="str">
        <f t="shared" si="92"/>
        <v/>
      </c>
      <c r="AV14" s="128" t="str">
        <f t="shared" si="92"/>
        <v/>
      </c>
      <c r="AW14" s="128" t="str">
        <f t="shared" si="92"/>
        <v/>
      </c>
      <c r="AX14" s="128" t="str">
        <f t="shared" si="92"/>
        <v/>
      </c>
      <c r="AY14" s="128" t="str">
        <f t="shared" si="92"/>
        <v/>
      </c>
      <c r="AZ14" s="128" t="str">
        <f t="shared" si="92"/>
        <v/>
      </c>
      <c r="BA14" s="128" t="str">
        <f t="shared" si="92"/>
        <v/>
      </c>
      <c r="BB14" s="128" t="str">
        <f t="shared" si="92"/>
        <v/>
      </c>
      <c r="BC14" s="129" t="str">
        <f t="shared" si="92"/>
        <v/>
      </c>
      <c r="BD14" s="27">
        <f t="shared" si="1"/>
        <v>0</v>
      </c>
      <c r="BE14" s="126" t="str">
        <f t="shared" ref="BE14:CC14" si="93">IF(E14="LJ",E20,"")</f>
        <v/>
      </c>
      <c r="BF14" s="127" t="str">
        <f t="shared" si="93"/>
        <v/>
      </c>
      <c r="BG14" s="127" t="str">
        <f t="shared" si="93"/>
        <v/>
      </c>
      <c r="BH14" s="127" t="str">
        <f t="shared" si="93"/>
        <v/>
      </c>
      <c r="BI14" s="127" t="str">
        <f t="shared" si="93"/>
        <v/>
      </c>
      <c r="BJ14" s="127" t="str">
        <f t="shared" si="93"/>
        <v/>
      </c>
      <c r="BK14" s="127" t="str">
        <f t="shared" si="93"/>
        <v/>
      </c>
      <c r="BL14" s="127" t="str">
        <f t="shared" si="93"/>
        <v/>
      </c>
      <c r="BM14" s="127" t="str">
        <f t="shared" si="93"/>
        <v/>
      </c>
      <c r="BN14" s="127" t="str">
        <f t="shared" si="93"/>
        <v/>
      </c>
      <c r="BO14" s="127" t="str">
        <f t="shared" si="93"/>
        <v/>
      </c>
      <c r="BP14" s="127" t="str">
        <f t="shared" si="93"/>
        <v/>
      </c>
      <c r="BQ14" s="127" t="str">
        <f t="shared" si="93"/>
        <v/>
      </c>
      <c r="BR14" s="127" t="str">
        <f t="shared" si="93"/>
        <v/>
      </c>
      <c r="BS14" s="127" t="str">
        <f t="shared" si="93"/>
        <v/>
      </c>
      <c r="BT14" s="127" t="str">
        <f t="shared" si="93"/>
        <v/>
      </c>
      <c r="BU14" s="127" t="str">
        <f t="shared" si="93"/>
        <v/>
      </c>
      <c r="BV14" s="127" t="str">
        <f t="shared" si="93"/>
        <v/>
      </c>
      <c r="BW14" s="127" t="str">
        <f t="shared" si="93"/>
        <v/>
      </c>
      <c r="BX14" s="127" t="str">
        <f t="shared" si="93"/>
        <v/>
      </c>
      <c r="BY14" s="127" t="str">
        <f t="shared" si="93"/>
        <v/>
      </c>
      <c r="BZ14" s="127" t="str">
        <f t="shared" si="93"/>
        <v/>
      </c>
      <c r="CA14" s="127" t="str">
        <f t="shared" si="93"/>
        <v/>
      </c>
      <c r="CB14" s="127" t="str">
        <f t="shared" si="93"/>
        <v/>
      </c>
      <c r="CC14" s="130" t="str">
        <f t="shared" si="93"/>
        <v/>
      </c>
      <c r="CD14" s="27">
        <f t="shared" si="3"/>
        <v>0</v>
      </c>
      <c r="CE14" s="126" t="str">
        <f t="shared" ref="CE14:DC14" si="94">IF(E14="B",E20,"")</f>
        <v/>
      </c>
      <c r="CF14" s="127" t="str">
        <f t="shared" si="94"/>
        <v/>
      </c>
      <c r="CG14" s="127">
        <f t="shared" si="94"/>
        <v>1</v>
      </c>
      <c r="CH14" s="127">
        <f t="shared" si="94"/>
        <v>0</v>
      </c>
      <c r="CI14" s="127" t="str">
        <f t="shared" si="94"/>
        <v/>
      </c>
      <c r="CJ14" s="127" t="str">
        <f t="shared" si="94"/>
        <v/>
      </c>
      <c r="CK14" s="127" t="str">
        <f t="shared" si="94"/>
        <v/>
      </c>
      <c r="CL14" s="127" t="str">
        <f t="shared" si="94"/>
        <v/>
      </c>
      <c r="CM14" s="127" t="str">
        <f t="shared" si="94"/>
        <v/>
      </c>
      <c r="CN14" s="127" t="str">
        <f t="shared" si="94"/>
        <v/>
      </c>
      <c r="CO14" s="127" t="str">
        <f t="shared" si="94"/>
        <v/>
      </c>
      <c r="CP14" s="128">
        <f t="shared" si="94"/>
        <v>2</v>
      </c>
      <c r="CQ14" s="128">
        <f t="shared" si="94"/>
        <v>0</v>
      </c>
      <c r="CR14" s="128" t="str">
        <f t="shared" si="94"/>
        <v/>
      </c>
      <c r="CS14" s="128" t="str">
        <f t="shared" si="94"/>
        <v/>
      </c>
      <c r="CT14" s="128" t="str">
        <f t="shared" si="94"/>
        <v/>
      </c>
      <c r="CU14" s="128" t="str">
        <f t="shared" si="94"/>
        <v/>
      </c>
      <c r="CV14" s="128" t="str">
        <f t="shared" si="94"/>
        <v/>
      </c>
      <c r="CW14" s="128" t="str">
        <f t="shared" si="94"/>
        <v/>
      </c>
      <c r="CX14" s="128" t="str">
        <f t="shared" si="94"/>
        <v/>
      </c>
      <c r="CY14" s="128" t="str">
        <f t="shared" si="94"/>
        <v/>
      </c>
      <c r="CZ14" s="128" t="str">
        <f t="shared" si="94"/>
        <v/>
      </c>
      <c r="DA14" s="128" t="str">
        <f t="shared" si="94"/>
        <v/>
      </c>
      <c r="DB14" s="128" t="str">
        <f t="shared" si="94"/>
        <v/>
      </c>
      <c r="DC14" s="129" t="str">
        <f t="shared" si="94"/>
        <v/>
      </c>
      <c r="DD14" s="27">
        <f t="shared" si="5"/>
        <v>3</v>
      </c>
      <c r="DE14" s="126" t="str">
        <f t="shared" ref="DE14:EC14" si="95">IF(E14="P",E20,"")</f>
        <v/>
      </c>
      <c r="DF14" s="127" t="str">
        <f t="shared" si="95"/>
        <v/>
      </c>
      <c r="DG14" s="127" t="str">
        <f t="shared" si="95"/>
        <v/>
      </c>
      <c r="DH14" s="127" t="str">
        <f t="shared" si="95"/>
        <v/>
      </c>
      <c r="DI14" s="127" t="str">
        <f t="shared" si="95"/>
        <v/>
      </c>
      <c r="DJ14" s="127" t="str">
        <f t="shared" si="95"/>
        <v/>
      </c>
      <c r="DK14" s="127" t="str">
        <f t="shared" si="95"/>
        <v/>
      </c>
      <c r="DL14" s="127" t="str">
        <f t="shared" si="95"/>
        <v/>
      </c>
      <c r="DM14" s="127" t="str">
        <f t="shared" si="95"/>
        <v/>
      </c>
      <c r="DN14" s="127" t="str">
        <f t="shared" si="95"/>
        <v/>
      </c>
      <c r="DO14" s="127" t="str">
        <f t="shared" si="95"/>
        <v/>
      </c>
      <c r="DP14" s="127" t="str">
        <f t="shared" si="95"/>
        <v/>
      </c>
      <c r="DQ14" s="127" t="str">
        <f t="shared" si="95"/>
        <v/>
      </c>
      <c r="DR14" s="127" t="str">
        <f t="shared" si="95"/>
        <v/>
      </c>
      <c r="DS14" s="127" t="str">
        <f t="shared" si="95"/>
        <v/>
      </c>
      <c r="DT14" s="127" t="str">
        <f t="shared" si="95"/>
        <v/>
      </c>
      <c r="DU14" s="127" t="str">
        <f t="shared" si="95"/>
        <v/>
      </c>
      <c r="DV14" s="127" t="str">
        <f t="shared" si="95"/>
        <v/>
      </c>
      <c r="DW14" s="127" t="str">
        <f t="shared" si="95"/>
        <v/>
      </c>
      <c r="DX14" s="127" t="str">
        <f t="shared" si="95"/>
        <v/>
      </c>
      <c r="DY14" s="127" t="str">
        <f t="shared" si="95"/>
        <v/>
      </c>
      <c r="DZ14" s="127" t="str">
        <f t="shared" si="95"/>
        <v/>
      </c>
      <c r="EA14" s="127" t="str">
        <f t="shared" si="95"/>
        <v/>
      </c>
      <c r="EB14" s="127" t="str">
        <f t="shared" si="95"/>
        <v/>
      </c>
      <c r="EC14" s="129" t="str">
        <f t="shared" si="95"/>
        <v/>
      </c>
      <c r="ED14" s="27">
        <f t="shared" si="7"/>
        <v>0</v>
      </c>
      <c r="EE14" s="125"/>
      <c r="EF14" s="144">
        <f t="shared" si="8"/>
        <v>0</v>
      </c>
      <c r="EG14" s="151">
        <f t="shared" si="9"/>
        <v>0</v>
      </c>
      <c r="EH14" s="151">
        <f t="shared" si="10"/>
        <v>4</v>
      </c>
      <c r="EI14" s="152">
        <f t="shared" si="11"/>
        <v>4</v>
      </c>
      <c r="EJ14" s="153">
        <f>(SUM(EF14:EH14)/COUNT(E19:AC19))</f>
        <v>0.16</v>
      </c>
      <c r="EK14" s="144">
        <f t="shared" si="12"/>
        <v>0</v>
      </c>
      <c r="EL14" s="154" t="e">
        <f t="shared" si="13"/>
        <v>#DIV/0!</v>
      </c>
      <c r="EM14" s="156">
        <f t="shared" si="14"/>
        <v>0</v>
      </c>
      <c r="EN14" s="155" t="e">
        <f t="shared" si="15"/>
        <v>#DIV/0!</v>
      </c>
      <c r="EO14" s="27">
        <f t="shared" si="16"/>
        <v>0</v>
      </c>
      <c r="EP14" s="27">
        <f t="shared" si="17"/>
        <v>3</v>
      </c>
      <c r="EQ14" s="27">
        <f t="shared" si="18"/>
        <v>25</v>
      </c>
      <c r="ER14" s="27">
        <f>SUM((EP14/EI14)-(D2))</f>
        <v>-0.25</v>
      </c>
      <c r="ES14" s="27">
        <f>SUM((EQ14/EI14)-(D22))</f>
        <v>0.88157894736842124</v>
      </c>
      <c r="ET14" s="150">
        <f t="shared" si="19"/>
        <v>-1.1315789473684212</v>
      </c>
      <c r="EU14" s="125"/>
      <c r="EV14" s="126" t="str">
        <f t="shared" ref="EV14:FT14" si="96">IF(E14="J",SUM((E20)-(E40)),"")</f>
        <v/>
      </c>
      <c r="EW14" s="127" t="str">
        <f t="shared" si="96"/>
        <v/>
      </c>
      <c r="EX14" s="127" t="str">
        <f t="shared" si="96"/>
        <v/>
      </c>
      <c r="EY14" s="127" t="str">
        <f t="shared" si="96"/>
        <v/>
      </c>
      <c r="EZ14" s="127" t="str">
        <f t="shared" si="96"/>
        <v/>
      </c>
      <c r="FA14" s="127" t="str">
        <f t="shared" si="96"/>
        <v/>
      </c>
      <c r="FB14" s="127" t="str">
        <f t="shared" si="96"/>
        <v/>
      </c>
      <c r="FC14" s="127" t="str">
        <f t="shared" si="96"/>
        <v/>
      </c>
      <c r="FD14" s="127" t="str">
        <f t="shared" si="96"/>
        <v/>
      </c>
      <c r="FE14" s="127" t="str">
        <f t="shared" si="96"/>
        <v/>
      </c>
      <c r="FF14" s="127" t="str">
        <f t="shared" si="96"/>
        <v/>
      </c>
      <c r="FG14" s="127" t="str">
        <f t="shared" si="96"/>
        <v/>
      </c>
      <c r="FH14" s="127" t="str">
        <f t="shared" si="96"/>
        <v/>
      </c>
      <c r="FI14" s="127" t="str">
        <f t="shared" si="96"/>
        <v/>
      </c>
      <c r="FJ14" s="127" t="str">
        <f t="shared" si="96"/>
        <v/>
      </c>
      <c r="FK14" s="127" t="str">
        <f t="shared" si="96"/>
        <v/>
      </c>
      <c r="FL14" s="127" t="str">
        <f t="shared" si="96"/>
        <v/>
      </c>
      <c r="FM14" s="127" t="str">
        <f t="shared" si="96"/>
        <v/>
      </c>
      <c r="FN14" s="127" t="str">
        <f t="shared" si="96"/>
        <v/>
      </c>
      <c r="FO14" s="127" t="str">
        <f t="shared" si="96"/>
        <v/>
      </c>
      <c r="FP14" s="127" t="str">
        <f t="shared" si="96"/>
        <v/>
      </c>
      <c r="FQ14" s="127" t="str">
        <f t="shared" si="96"/>
        <v/>
      </c>
      <c r="FR14" s="127" t="str">
        <f t="shared" si="96"/>
        <v/>
      </c>
      <c r="FS14" s="127" t="str">
        <f t="shared" si="96"/>
        <v/>
      </c>
      <c r="FT14" s="130" t="str">
        <f t="shared" si="96"/>
        <v/>
      </c>
      <c r="FU14" s="27">
        <f t="shared" si="21"/>
        <v>0</v>
      </c>
      <c r="FV14" s="126" t="str">
        <f t="shared" ref="FV14:GT14" si="97">IF(E14="LJ",SUM((E20)-(E40)),"")</f>
        <v/>
      </c>
      <c r="FW14" s="127" t="str">
        <f t="shared" si="97"/>
        <v/>
      </c>
      <c r="FX14" s="127" t="str">
        <f t="shared" si="97"/>
        <v/>
      </c>
      <c r="FY14" s="127" t="str">
        <f t="shared" si="97"/>
        <v/>
      </c>
      <c r="FZ14" s="127" t="str">
        <f t="shared" si="97"/>
        <v/>
      </c>
      <c r="GA14" s="127" t="str">
        <f t="shared" si="97"/>
        <v/>
      </c>
      <c r="GB14" s="127" t="str">
        <f t="shared" si="97"/>
        <v/>
      </c>
      <c r="GC14" s="127" t="str">
        <f t="shared" si="97"/>
        <v/>
      </c>
      <c r="GD14" s="127" t="str">
        <f t="shared" si="97"/>
        <v/>
      </c>
      <c r="GE14" s="127" t="str">
        <f t="shared" si="97"/>
        <v/>
      </c>
      <c r="GF14" s="127" t="str">
        <f t="shared" si="97"/>
        <v/>
      </c>
      <c r="GG14" s="127" t="str">
        <f t="shared" si="97"/>
        <v/>
      </c>
      <c r="GH14" s="127" t="str">
        <f t="shared" si="97"/>
        <v/>
      </c>
      <c r="GI14" s="127" t="str">
        <f t="shared" si="97"/>
        <v/>
      </c>
      <c r="GJ14" s="127" t="str">
        <f t="shared" si="97"/>
        <v/>
      </c>
      <c r="GK14" s="127" t="str">
        <f t="shared" si="97"/>
        <v/>
      </c>
      <c r="GL14" s="127" t="str">
        <f t="shared" si="97"/>
        <v/>
      </c>
      <c r="GM14" s="127" t="str">
        <f t="shared" si="97"/>
        <v/>
      </c>
      <c r="GN14" s="127" t="str">
        <f t="shared" si="97"/>
        <v/>
      </c>
      <c r="GO14" s="127" t="str">
        <f t="shared" si="97"/>
        <v/>
      </c>
      <c r="GP14" s="127" t="str">
        <f t="shared" si="97"/>
        <v/>
      </c>
      <c r="GQ14" s="127" t="str">
        <f t="shared" si="97"/>
        <v/>
      </c>
      <c r="GR14" s="127" t="str">
        <f t="shared" si="97"/>
        <v/>
      </c>
      <c r="GS14" s="127" t="str">
        <f t="shared" si="97"/>
        <v/>
      </c>
      <c r="GT14" s="130" t="str">
        <f t="shared" si="97"/>
        <v/>
      </c>
      <c r="GU14" s="27">
        <f t="shared" si="23"/>
        <v>0</v>
      </c>
      <c r="GV14" s="126" t="str">
        <f t="shared" ref="GV14:HT14" si="98">IF(E14="B",E40,"")</f>
        <v/>
      </c>
      <c r="GW14" s="127" t="str">
        <f t="shared" si="98"/>
        <v/>
      </c>
      <c r="GX14" s="127">
        <f t="shared" si="98"/>
        <v>3</v>
      </c>
      <c r="GY14" s="127">
        <f t="shared" si="98"/>
        <v>4</v>
      </c>
      <c r="GZ14" s="127" t="str">
        <f t="shared" si="98"/>
        <v/>
      </c>
      <c r="HA14" s="127" t="str">
        <f t="shared" si="98"/>
        <v/>
      </c>
      <c r="HB14" s="127" t="str">
        <f t="shared" si="98"/>
        <v/>
      </c>
      <c r="HC14" s="127" t="str">
        <f t="shared" si="98"/>
        <v/>
      </c>
      <c r="HD14" s="127" t="str">
        <f t="shared" si="98"/>
        <v/>
      </c>
      <c r="HE14" s="127" t="str">
        <f t="shared" si="98"/>
        <v/>
      </c>
      <c r="HF14" s="127" t="str">
        <f t="shared" si="98"/>
        <v/>
      </c>
      <c r="HG14" s="128">
        <f t="shared" si="98"/>
        <v>14</v>
      </c>
      <c r="HH14" s="128">
        <f t="shared" si="98"/>
        <v>4</v>
      </c>
      <c r="HI14" s="128" t="str">
        <f t="shared" si="98"/>
        <v/>
      </c>
      <c r="HJ14" s="128" t="str">
        <f t="shared" si="98"/>
        <v/>
      </c>
      <c r="HK14" s="128" t="str">
        <f t="shared" si="98"/>
        <v/>
      </c>
      <c r="HL14" s="128" t="str">
        <f t="shared" si="98"/>
        <v/>
      </c>
      <c r="HM14" s="128" t="str">
        <f t="shared" si="98"/>
        <v/>
      </c>
      <c r="HN14" s="128" t="str">
        <f t="shared" si="98"/>
        <v/>
      </c>
      <c r="HO14" s="128" t="str">
        <f t="shared" si="98"/>
        <v/>
      </c>
      <c r="HP14" s="128" t="str">
        <f t="shared" si="98"/>
        <v/>
      </c>
      <c r="HQ14" s="128" t="str">
        <f t="shared" si="98"/>
        <v/>
      </c>
      <c r="HR14" s="128" t="str">
        <f t="shared" si="98"/>
        <v/>
      </c>
      <c r="HS14" s="128" t="str">
        <f t="shared" si="98"/>
        <v/>
      </c>
      <c r="HT14" s="129" t="str">
        <f t="shared" si="98"/>
        <v/>
      </c>
      <c r="HU14" s="27">
        <f t="shared" si="25"/>
        <v>25</v>
      </c>
      <c r="HV14" s="126" t="str">
        <f t="shared" ref="HV14:IN14" si="99">IF(E14="P",E40,"")</f>
        <v/>
      </c>
      <c r="HW14" s="127" t="str">
        <f t="shared" si="99"/>
        <v/>
      </c>
      <c r="HX14" s="127" t="str">
        <f t="shared" si="99"/>
        <v/>
      </c>
      <c r="HY14" s="127" t="str">
        <f t="shared" si="99"/>
        <v/>
      </c>
      <c r="HZ14" s="127" t="str">
        <f t="shared" si="99"/>
        <v/>
      </c>
      <c r="IA14" s="127" t="str">
        <f t="shared" si="99"/>
        <v/>
      </c>
      <c r="IB14" s="127" t="str">
        <f t="shared" si="99"/>
        <v/>
      </c>
      <c r="IC14" s="127" t="str">
        <f t="shared" si="99"/>
        <v/>
      </c>
      <c r="ID14" s="127" t="str">
        <f t="shared" si="99"/>
        <v/>
      </c>
      <c r="IE14" s="127" t="str">
        <f t="shared" si="99"/>
        <v/>
      </c>
      <c r="IF14" s="127" t="str">
        <f t="shared" si="99"/>
        <v/>
      </c>
      <c r="IG14" s="128" t="str">
        <f t="shared" si="99"/>
        <v/>
      </c>
      <c r="IH14" s="128" t="str">
        <f t="shared" si="99"/>
        <v/>
      </c>
      <c r="II14" s="128" t="str">
        <f t="shared" si="99"/>
        <v/>
      </c>
      <c r="IJ14" s="128" t="str">
        <f t="shared" si="99"/>
        <v/>
      </c>
      <c r="IK14" s="128" t="str">
        <f t="shared" si="99"/>
        <v/>
      </c>
      <c r="IL14" s="128" t="str">
        <f t="shared" si="99"/>
        <v/>
      </c>
      <c r="IM14" s="128" t="str">
        <f t="shared" si="99"/>
        <v/>
      </c>
      <c r="IN14" s="128" t="str">
        <f t="shared" si="99"/>
        <v/>
      </c>
      <c r="IO14" s="145"/>
      <c r="IP14" s="145"/>
      <c r="IQ14" s="145"/>
      <c r="IR14" s="145"/>
      <c r="IS14" s="145"/>
      <c r="IT14" s="129" t="str">
        <f>IF(AC14="P",AC40,"")</f>
        <v/>
      </c>
      <c r="IU14" s="27">
        <f t="shared" si="27"/>
        <v>0</v>
      </c>
    </row>
    <row r="15" spans="1:255" s="2" customFormat="1" ht="21.75" customHeight="1">
      <c r="A15" s="140">
        <f ca="1">('Game Summary'!B15)</f>
        <v>69</v>
      </c>
      <c r="B15" s="651" t="str">
        <f ca="1">('Game Summary'!C15)</f>
        <v>QuarterBoy</v>
      </c>
      <c r="C15" s="652"/>
      <c r="D15" s="653"/>
      <c r="E15" s="140" t="s">
        <v>39</v>
      </c>
      <c r="F15" s="141"/>
      <c r="G15" s="141"/>
      <c r="H15" s="141"/>
      <c r="I15" s="141" t="s">
        <v>39</v>
      </c>
      <c r="J15" s="141"/>
      <c r="K15" s="141" t="s">
        <v>39</v>
      </c>
      <c r="L15" s="141" t="s">
        <v>39</v>
      </c>
      <c r="M15" s="141" t="s">
        <v>39</v>
      </c>
      <c r="N15" s="141"/>
      <c r="O15" s="141" t="s">
        <v>41</v>
      </c>
      <c r="P15" s="141"/>
      <c r="Q15" s="141" t="s">
        <v>39</v>
      </c>
      <c r="R15" s="141" t="s">
        <v>39</v>
      </c>
      <c r="S15" s="141"/>
      <c r="T15" s="141" t="s">
        <v>39</v>
      </c>
      <c r="U15" s="141" t="s">
        <v>39</v>
      </c>
      <c r="V15" s="141"/>
      <c r="W15" s="141"/>
      <c r="X15" s="141"/>
      <c r="Y15" s="141"/>
      <c r="Z15" s="141"/>
      <c r="AA15" s="141"/>
      <c r="AB15" s="141"/>
      <c r="AC15" s="143"/>
      <c r="AE15" s="126" t="str">
        <f t="shared" ref="AE15:BC15" si="100">IF(E15="J",E20,"")</f>
        <v/>
      </c>
      <c r="AF15" s="127" t="str">
        <f t="shared" si="100"/>
        <v/>
      </c>
      <c r="AG15" s="127" t="str">
        <f t="shared" si="100"/>
        <v/>
      </c>
      <c r="AH15" s="127" t="str">
        <f t="shared" si="100"/>
        <v/>
      </c>
      <c r="AI15" s="127" t="str">
        <f t="shared" si="100"/>
        <v/>
      </c>
      <c r="AJ15" s="127" t="str">
        <f t="shared" si="100"/>
        <v/>
      </c>
      <c r="AK15" s="127" t="str">
        <f t="shared" si="100"/>
        <v/>
      </c>
      <c r="AL15" s="127" t="str">
        <f t="shared" si="100"/>
        <v/>
      </c>
      <c r="AM15" s="127" t="str">
        <f t="shared" si="100"/>
        <v/>
      </c>
      <c r="AN15" s="127" t="str">
        <f t="shared" si="100"/>
        <v/>
      </c>
      <c r="AO15" s="127" t="str">
        <f t="shared" si="100"/>
        <v/>
      </c>
      <c r="AP15" s="128" t="str">
        <f t="shared" si="100"/>
        <v/>
      </c>
      <c r="AQ15" s="128" t="str">
        <f t="shared" si="100"/>
        <v/>
      </c>
      <c r="AR15" s="128" t="str">
        <f t="shared" si="100"/>
        <v/>
      </c>
      <c r="AS15" s="128" t="str">
        <f t="shared" si="100"/>
        <v/>
      </c>
      <c r="AT15" s="128" t="str">
        <f t="shared" si="100"/>
        <v/>
      </c>
      <c r="AU15" s="128" t="str">
        <f t="shared" si="100"/>
        <v/>
      </c>
      <c r="AV15" s="128" t="str">
        <f t="shared" si="100"/>
        <v/>
      </c>
      <c r="AW15" s="128" t="str">
        <f t="shared" si="100"/>
        <v/>
      </c>
      <c r="AX15" s="128" t="str">
        <f t="shared" si="100"/>
        <v/>
      </c>
      <c r="AY15" s="128" t="str">
        <f t="shared" si="100"/>
        <v/>
      </c>
      <c r="AZ15" s="128" t="str">
        <f t="shared" si="100"/>
        <v/>
      </c>
      <c r="BA15" s="128" t="str">
        <f t="shared" si="100"/>
        <v/>
      </c>
      <c r="BB15" s="128" t="str">
        <f t="shared" si="100"/>
        <v/>
      </c>
      <c r="BC15" s="129" t="str">
        <f t="shared" si="100"/>
        <v/>
      </c>
      <c r="BD15" s="27">
        <f t="shared" si="1"/>
        <v>0</v>
      </c>
      <c r="BE15" s="126" t="str">
        <f t="shared" ref="BE15:CC15" si="101">IF(E15="LJ",E20,"")</f>
        <v/>
      </c>
      <c r="BF15" s="127" t="str">
        <f t="shared" si="101"/>
        <v/>
      </c>
      <c r="BG15" s="127" t="str">
        <f t="shared" si="101"/>
        <v/>
      </c>
      <c r="BH15" s="127" t="str">
        <f t="shared" si="101"/>
        <v/>
      </c>
      <c r="BI15" s="127" t="str">
        <f t="shared" si="101"/>
        <v/>
      </c>
      <c r="BJ15" s="127" t="str">
        <f t="shared" si="101"/>
        <v/>
      </c>
      <c r="BK15" s="127" t="str">
        <f t="shared" si="101"/>
        <v/>
      </c>
      <c r="BL15" s="127" t="str">
        <f t="shared" si="101"/>
        <v/>
      </c>
      <c r="BM15" s="127" t="str">
        <f t="shared" si="101"/>
        <v/>
      </c>
      <c r="BN15" s="127" t="str">
        <f t="shared" si="101"/>
        <v/>
      </c>
      <c r="BO15" s="127" t="str">
        <f t="shared" si="101"/>
        <v/>
      </c>
      <c r="BP15" s="127" t="str">
        <f t="shared" si="101"/>
        <v/>
      </c>
      <c r="BQ15" s="127" t="str">
        <f t="shared" si="101"/>
        <v/>
      </c>
      <c r="BR15" s="127" t="str">
        <f t="shared" si="101"/>
        <v/>
      </c>
      <c r="BS15" s="127" t="str">
        <f t="shared" si="101"/>
        <v/>
      </c>
      <c r="BT15" s="127" t="str">
        <f t="shared" si="101"/>
        <v/>
      </c>
      <c r="BU15" s="127" t="str">
        <f t="shared" si="101"/>
        <v/>
      </c>
      <c r="BV15" s="127" t="str">
        <f t="shared" si="101"/>
        <v/>
      </c>
      <c r="BW15" s="127" t="str">
        <f t="shared" si="101"/>
        <v/>
      </c>
      <c r="BX15" s="127" t="str">
        <f t="shared" si="101"/>
        <v/>
      </c>
      <c r="BY15" s="127" t="str">
        <f t="shared" si="101"/>
        <v/>
      </c>
      <c r="BZ15" s="127" t="str">
        <f t="shared" si="101"/>
        <v/>
      </c>
      <c r="CA15" s="127" t="str">
        <f t="shared" si="101"/>
        <v/>
      </c>
      <c r="CB15" s="127" t="str">
        <f t="shared" si="101"/>
        <v/>
      </c>
      <c r="CC15" s="130" t="str">
        <f t="shared" si="101"/>
        <v/>
      </c>
      <c r="CD15" s="27">
        <f t="shared" si="3"/>
        <v>0</v>
      </c>
      <c r="CE15" s="126" t="str">
        <f t="shared" ref="CE15:DC15" si="102">IF(E15="B",E20,"")</f>
        <v/>
      </c>
      <c r="CF15" s="127" t="str">
        <f t="shared" si="102"/>
        <v/>
      </c>
      <c r="CG15" s="127" t="str">
        <f t="shared" si="102"/>
        <v/>
      </c>
      <c r="CH15" s="127" t="str">
        <f t="shared" si="102"/>
        <v/>
      </c>
      <c r="CI15" s="127" t="str">
        <f t="shared" si="102"/>
        <v/>
      </c>
      <c r="CJ15" s="127" t="str">
        <f t="shared" si="102"/>
        <v/>
      </c>
      <c r="CK15" s="127" t="str">
        <f t="shared" si="102"/>
        <v/>
      </c>
      <c r="CL15" s="127" t="str">
        <f t="shared" si="102"/>
        <v/>
      </c>
      <c r="CM15" s="127" t="str">
        <f t="shared" si="102"/>
        <v/>
      </c>
      <c r="CN15" s="127" t="str">
        <f t="shared" si="102"/>
        <v/>
      </c>
      <c r="CO15" s="127">
        <f t="shared" si="102"/>
        <v>0</v>
      </c>
      <c r="CP15" s="128" t="str">
        <f t="shared" si="102"/>
        <v/>
      </c>
      <c r="CQ15" s="128" t="str">
        <f t="shared" si="102"/>
        <v/>
      </c>
      <c r="CR15" s="128" t="str">
        <f t="shared" si="102"/>
        <v/>
      </c>
      <c r="CS15" s="128" t="str">
        <f t="shared" si="102"/>
        <v/>
      </c>
      <c r="CT15" s="128" t="str">
        <f t="shared" si="102"/>
        <v/>
      </c>
      <c r="CU15" s="128" t="str">
        <f t="shared" si="102"/>
        <v/>
      </c>
      <c r="CV15" s="128" t="str">
        <f t="shared" si="102"/>
        <v/>
      </c>
      <c r="CW15" s="128" t="str">
        <f t="shared" si="102"/>
        <v/>
      </c>
      <c r="CX15" s="128" t="str">
        <f t="shared" si="102"/>
        <v/>
      </c>
      <c r="CY15" s="128" t="str">
        <f t="shared" si="102"/>
        <v/>
      </c>
      <c r="CZ15" s="128" t="str">
        <f t="shared" si="102"/>
        <v/>
      </c>
      <c r="DA15" s="128" t="str">
        <f t="shared" si="102"/>
        <v/>
      </c>
      <c r="DB15" s="128" t="str">
        <f t="shared" si="102"/>
        <v/>
      </c>
      <c r="DC15" s="129" t="str">
        <f t="shared" si="102"/>
        <v/>
      </c>
      <c r="DD15" s="27">
        <f t="shared" si="5"/>
        <v>0</v>
      </c>
      <c r="DE15" s="126">
        <f t="shared" ref="DE15:EC15" si="103">IF(E15="P",E20,"")</f>
        <v>2</v>
      </c>
      <c r="DF15" s="127" t="str">
        <f t="shared" si="103"/>
        <v/>
      </c>
      <c r="DG15" s="127" t="str">
        <f t="shared" si="103"/>
        <v/>
      </c>
      <c r="DH15" s="127" t="str">
        <f t="shared" si="103"/>
        <v/>
      </c>
      <c r="DI15" s="127">
        <f t="shared" si="103"/>
        <v>0</v>
      </c>
      <c r="DJ15" s="127" t="str">
        <f t="shared" si="103"/>
        <v/>
      </c>
      <c r="DK15" s="127">
        <f t="shared" si="103"/>
        <v>0</v>
      </c>
      <c r="DL15" s="127">
        <f t="shared" si="103"/>
        <v>0</v>
      </c>
      <c r="DM15" s="127">
        <f t="shared" si="103"/>
        <v>0</v>
      </c>
      <c r="DN15" s="127" t="str">
        <f t="shared" si="103"/>
        <v/>
      </c>
      <c r="DO15" s="127" t="str">
        <f t="shared" si="103"/>
        <v/>
      </c>
      <c r="DP15" s="127" t="str">
        <f t="shared" si="103"/>
        <v/>
      </c>
      <c r="DQ15" s="127">
        <f t="shared" si="103"/>
        <v>0</v>
      </c>
      <c r="DR15" s="127">
        <f t="shared" si="103"/>
        <v>0</v>
      </c>
      <c r="DS15" s="127" t="str">
        <f t="shared" si="103"/>
        <v/>
      </c>
      <c r="DT15" s="127">
        <f t="shared" si="103"/>
        <v>1</v>
      </c>
      <c r="DU15" s="127">
        <f t="shared" si="103"/>
        <v>4</v>
      </c>
      <c r="DV15" s="127" t="str">
        <f t="shared" si="103"/>
        <v/>
      </c>
      <c r="DW15" s="127" t="str">
        <f t="shared" si="103"/>
        <v/>
      </c>
      <c r="DX15" s="127" t="str">
        <f t="shared" si="103"/>
        <v/>
      </c>
      <c r="DY15" s="127" t="str">
        <f t="shared" si="103"/>
        <v/>
      </c>
      <c r="DZ15" s="127" t="str">
        <f t="shared" si="103"/>
        <v/>
      </c>
      <c r="EA15" s="127" t="str">
        <f t="shared" si="103"/>
        <v/>
      </c>
      <c r="EB15" s="127" t="str">
        <f t="shared" si="103"/>
        <v/>
      </c>
      <c r="EC15" s="129" t="str">
        <f t="shared" si="103"/>
        <v/>
      </c>
      <c r="ED15" s="27">
        <f t="shared" si="7"/>
        <v>7</v>
      </c>
      <c r="EE15" s="125"/>
      <c r="EF15" s="144">
        <f t="shared" si="8"/>
        <v>0</v>
      </c>
      <c r="EG15" s="128">
        <f t="shared" si="9"/>
        <v>9</v>
      </c>
      <c r="EH15" s="128">
        <f t="shared" si="10"/>
        <v>1</v>
      </c>
      <c r="EI15" s="145">
        <f t="shared" si="11"/>
        <v>10</v>
      </c>
      <c r="EJ15" s="146">
        <f>(SUM(EF15:EH15)/COUNT(E19:AC19))</f>
        <v>0.4</v>
      </c>
      <c r="EK15" s="144">
        <f t="shared" si="12"/>
        <v>0</v>
      </c>
      <c r="EL15" s="147" t="e">
        <f t="shared" si="13"/>
        <v>#DIV/0!</v>
      </c>
      <c r="EM15" s="148">
        <f t="shared" si="14"/>
        <v>0</v>
      </c>
      <c r="EN15" s="149" t="e">
        <f t="shared" si="15"/>
        <v>#DIV/0!</v>
      </c>
      <c r="EO15" s="27">
        <f t="shared" si="16"/>
        <v>0</v>
      </c>
      <c r="EP15" s="27">
        <f t="shared" si="17"/>
        <v>7</v>
      </c>
      <c r="EQ15" s="27">
        <f t="shared" si="18"/>
        <v>47</v>
      </c>
      <c r="ER15" s="27">
        <f>SUM((EP15/EI15)-(D2))</f>
        <v>-0.30000000000000004</v>
      </c>
      <c r="ES15" s="27">
        <f>SUM((EQ15/EI15)-(D22))</f>
        <v>-0.66842105263157858</v>
      </c>
      <c r="ET15" s="150">
        <f t="shared" si="19"/>
        <v>0.36842105263157854</v>
      </c>
      <c r="EU15" s="125"/>
      <c r="EV15" s="126" t="str">
        <f t="shared" ref="EV15:FT15" si="104">IF(E15="J",SUM((E20)-(E40)),"")</f>
        <v/>
      </c>
      <c r="EW15" s="127" t="str">
        <f t="shared" si="104"/>
        <v/>
      </c>
      <c r="EX15" s="127" t="str">
        <f t="shared" si="104"/>
        <v/>
      </c>
      <c r="EY15" s="127" t="str">
        <f t="shared" si="104"/>
        <v/>
      </c>
      <c r="EZ15" s="127" t="str">
        <f t="shared" si="104"/>
        <v/>
      </c>
      <c r="FA15" s="127" t="str">
        <f t="shared" si="104"/>
        <v/>
      </c>
      <c r="FB15" s="127" t="str">
        <f t="shared" si="104"/>
        <v/>
      </c>
      <c r="FC15" s="127" t="str">
        <f t="shared" si="104"/>
        <v/>
      </c>
      <c r="FD15" s="127" t="str">
        <f t="shared" si="104"/>
        <v/>
      </c>
      <c r="FE15" s="127" t="str">
        <f t="shared" si="104"/>
        <v/>
      </c>
      <c r="FF15" s="127" t="str">
        <f t="shared" si="104"/>
        <v/>
      </c>
      <c r="FG15" s="127" t="str">
        <f t="shared" si="104"/>
        <v/>
      </c>
      <c r="FH15" s="127" t="str">
        <f t="shared" si="104"/>
        <v/>
      </c>
      <c r="FI15" s="127" t="str">
        <f t="shared" si="104"/>
        <v/>
      </c>
      <c r="FJ15" s="127" t="str">
        <f t="shared" si="104"/>
        <v/>
      </c>
      <c r="FK15" s="127" t="str">
        <f t="shared" si="104"/>
        <v/>
      </c>
      <c r="FL15" s="127" t="str">
        <f t="shared" si="104"/>
        <v/>
      </c>
      <c r="FM15" s="127" t="str">
        <f t="shared" si="104"/>
        <v/>
      </c>
      <c r="FN15" s="127" t="str">
        <f t="shared" si="104"/>
        <v/>
      </c>
      <c r="FO15" s="127" t="str">
        <f t="shared" si="104"/>
        <v/>
      </c>
      <c r="FP15" s="127" t="str">
        <f t="shared" si="104"/>
        <v/>
      </c>
      <c r="FQ15" s="127" t="str">
        <f t="shared" si="104"/>
        <v/>
      </c>
      <c r="FR15" s="127" t="str">
        <f t="shared" si="104"/>
        <v/>
      </c>
      <c r="FS15" s="127" t="str">
        <f t="shared" si="104"/>
        <v/>
      </c>
      <c r="FT15" s="130" t="str">
        <f t="shared" si="104"/>
        <v/>
      </c>
      <c r="FU15" s="27">
        <f t="shared" si="21"/>
        <v>0</v>
      </c>
      <c r="FV15" s="126" t="str">
        <f t="shared" ref="FV15:GT15" si="105">IF(E15="LJ",SUM((E20)-(E40)),"")</f>
        <v/>
      </c>
      <c r="FW15" s="127" t="str">
        <f t="shared" si="105"/>
        <v/>
      </c>
      <c r="FX15" s="127" t="str">
        <f t="shared" si="105"/>
        <v/>
      </c>
      <c r="FY15" s="127" t="str">
        <f t="shared" si="105"/>
        <v/>
      </c>
      <c r="FZ15" s="127" t="str">
        <f t="shared" si="105"/>
        <v/>
      </c>
      <c r="GA15" s="127" t="str">
        <f t="shared" si="105"/>
        <v/>
      </c>
      <c r="GB15" s="127" t="str">
        <f t="shared" si="105"/>
        <v/>
      </c>
      <c r="GC15" s="127" t="str">
        <f t="shared" si="105"/>
        <v/>
      </c>
      <c r="GD15" s="127" t="str">
        <f t="shared" si="105"/>
        <v/>
      </c>
      <c r="GE15" s="127" t="str">
        <f t="shared" si="105"/>
        <v/>
      </c>
      <c r="GF15" s="127" t="str">
        <f t="shared" si="105"/>
        <v/>
      </c>
      <c r="GG15" s="127" t="str">
        <f t="shared" si="105"/>
        <v/>
      </c>
      <c r="GH15" s="127" t="str">
        <f t="shared" si="105"/>
        <v/>
      </c>
      <c r="GI15" s="127" t="str">
        <f t="shared" si="105"/>
        <v/>
      </c>
      <c r="GJ15" s="127" t="str">
        <f t="shared" si="105"/>
        <v/>
      </c>
      <c r="GK15" s="127" t="str">
        <f t="shared" si="105"/>
        <v/>
      </c>
      <c r="GL15" s="127" t="str">
        <f t="shared" si="105"/>
        <v/>
      </c>
      <c r="GM15" s="127" t="str">
        <f t="shared" si="105"/>
        <v/>
      </c>
      <c r="GN15" s="127" t="str">
        <f t="shared" si="105"/>
        <v/>
      </c>
      <c r="GO15" s="127" t="str">
        <f t="shared" si="105"/>
        <v/>
      </c>
      <c r="GP15" s="127" t="str">
        <f t="shared" si="105"/>
        <v/>
      </c>
      <c r="GQ15" s="127" t="str">
        <f t="shared" si="105"/>
        <v/>
      </c>
      <c r="GR15" s="127" t="str">
        <f t="shared" si="105"/>
        <v/>
      </c>
      <c r="GS15" s="127" t="str">
        <f t="shared" si="105"/>
        <v/>
      </c>
      <c r="GT15" s="130" t="str">
        <f t="shared" si="105"/>
        <v/>
      </c>
      <c r="GU15" s="27">
        <f t="shared" si="23"/>
        <v>0</v>
      </c>
      <c r="GV15" s="126" t="str">
        <f t="shared" ref="GV15:HT15" si="106">IF(E15="B",E40,"")</f>
        <v/>
      </c>
      <c r="GW15" s="127" t="str">
        <f t="shared" si="106"/>
        <v/>
      </c>
      <c r="GX15" s="127" t="str">
        <f t="shared" si="106"/>
        <v/>
      </c>
      <c r="GY15" s="127" t="str">
        <f t="shared" si="106"/>
        <v/>
      </c>
      <c r="GZ15" s="127" t="str">
        <f t="shared" si="106"/>
        <v/>
      </c>
      <c r="HA15" s="127" t="str">
        <f t="shared" si="106"/>
        <v/>
      </c>
      <c r="HB15" s="127" t="str">
        <f t="shared" si="106"/>
        <v/>
      </c>
      <c r="HC15" s="127" t="str">
        <f t="shared" si="106"/>
        <v/>
      </c>
      <c r="HD15" s="127" t="str">
        <f t="shared" si="106"/>
        <v/>
      </c>
      <c r="HE15" s="127" t="str">
        <f t="shared" si="106"/>
        <v/>
      </c>
      <c r="HF15" s="127">
        <f t="shared" si="106"/>
        <v>0</v>
      </c>
      <c r="HG15" s="128" t="str">
        <f t="shared" si="106"/>
        <v/>
      </c>
      <c r="HH15" s="128" t="str">
        <f t="shared" si="106"/>
        <v/>
      </c>
      <c r="HI15" s="128" t="str">
        <f t="shared" si="106"/>
        <v/>
      </c>
      <c r="HJ15" s="128" t="str">
        <f t="shared" si="106"/>
        <v/>
      </c>
      <c r="HK15" s="128" t="str">
        <f t="shared" si="106"/>
        <v/>
      </c>
      <c r="HL15" s="128" t="str">
        <f t="shared" si="106"/>
        <v/>
      </c>
      <c r="HM15" s="128" t="str">
        <f t="shared" si="106"/>
        <v/>
      </c>
      <c r="HN15" s="128" t="str">
        <f t="shared" si="106"/>
        <v/>
      </c>
      <c r="HO15" s="128" t="str">
        <f t="shared" si="106"/>
        <v/>
      </c>
      <c r="HP15" s="128" t="str">
        <f t="shared" si="106"/>
        <v/>
      </c>
      <c r="HQ15" s="128" t="str">
        <f t="shared" si="106"/>
        <v/>
      </c>
      <c r="HR15" s="128" t="str">
        <f t="shared" si="106"/>
        <v/>
      </c>
      <c r="HS15" s="128" t="str">
        <f t="shared" si="106"/>
        <v/>
      </c>
      <c r="HT15" s="129" t="str">
        <f t="shared" si="106"/>
        <v/>
      </c>
      <c r="HU15" s="27">
        <f t="shared" si="25"/>
        <v>0</v>
      </c>
      <c r="HV15" s="126">
        <f t="shared" ref="HV15:IN15" si="107">IF(E15="P",E40,"")</f>
        <v>4</v>
      </c>
      <c r="HW15" s="127" t="str">
        <f t="shared" si="107"/>
        <v/>
      </c>
      <c r="HX15" s="127" t="str">
        <f t="shared" si="107"/>
        <v/>
      </c>
      <c r="HY15" s="127" t="str">
        <f t="shared" si="107"/>
        <v/>
      </c>
      <c r="HZ15" s="127">
        <f t="shared" si="107"/>
        <v>4</v>
      </c>
      <c r="IA15" s="127" t="str">
        <f t="shared" si="107"/>
        <v/>
      </c>
      <c r="IB15" s="127">
        <f t="shared" si="107"/>
        <v>4</v>
      </c>
      <c r="IC15" s="127">
        <f t="shared" si="107"/>
        <v>4</v>
      </c>
      <c r="ID15" s="127">
        <f t="shared" si="107"/>
        <v>10</v>
      </c>
      <c r="IE15" s="127" t="str">
        <f t="shared" si="107"/>
        <v/>
      </c>
      <c r="IF15" s="127" t="str">
        <f t="shared" si="107"/>
        <v/>
      </c>
      <c r="IG15" s="128" t="str">
        <f t="shared" si="107"/>
        <v/>
      </c>
      <c r="IH15" s="128">
        <f t="shared" si="107"/>
        <v>4</v>
      </c>
      <c r="II15" s="128">
        <f t="shared" si="107"/>
        <v>4</v>
      </c>
      <c r="IJ15" s="128" t="str">
        <f t="shared" si="107"/>
        <v/>
      </c>
      <c r="IK15" s="128">
        <f t="shared" si="107"/>
        <v>2</v>
      </c>
      <c r="IL15" s="128">
        <f t="shared" si="107"/>
        <v>11</v>
      </c>
      <c r="IM15" s="128" t="str">
        <f t="shared" si="107"/>
        <v/>
      </c>
      <c r="IN15" s="128" t="str">
        <f t="shared" si="107"/>
        <v/>
      </c>
      <c r="IO15" s="145"/>
      <c r="IP15" s="145"/>
      <c r="IQ15" s="145"/>
      <c r="IR15" s="145"/>
      <c r="IS15" s="145"/>
      <c r="IT15" s="129" t="str">
        <f>IF(AC15="P",AC40,"")</f>
        <v/>
      </c>
      <c r="IU15" s="27">
        <f t="shared" si="27"/>
        <v>47</v>
      </c>
    </row>
    <row r="16" spans="1:255" s="2" customFormat="1" ht="21.75" customHeight="1">
      <c r="A16" s="140">
        <f ca="1">('Game Summary'!B16)</f>
        <v>77</v>
      </c>
      <c r="B16" s="651" t="str">
        <f ca="1">('Game Summary'!C16)</f>
        <v>Lucy Morals</v>
      </c>
      <c r="C16" s="652"/>
      <c r="D16" s="653"/>
      <c r="E16" s="140"/>
      <c r="F16" s="141" t="s">
        <v>41</v>
      </c>
      <c r="G16" s="141" t="s">
        <v>41</v>
      </c>
      <c r="H16" s="141"/>
      <c r="I16" s="141"/>
      <c r="J16" s="141" t="s">
        <v>41</v>
      </c>
      <c r="K16" s="141"/>
      <c r="L16" s="141" t="s">
        <v>41</v>
      </c>
      <c r="M16" s="141"/>
      <c r="N16" s="141" t="s">
        <v>41</v>
      </c>
      <c r="O16" s="141" t="s">
        <v>41</v>
      </c>
      <c r="P16" s="141" t="s">
        <v>41</v>
      </c>
      <c r="Q16" s="141"/>
      <c r="R16" s="141" t="s">
        <v>41</v>
      </c>
      <c r="S16" s="141"/>
      <c r="T16" s="141" t="s">
        <v>41</v>
      </c>
      <c r="U16" s="141"/>
      <c r="V16" s="141" t="s">
        <v>41</v>
      </c>
      <c r="W16" s="141"/>
      <c r="X16" s="141"/>
      <c r="Y16" s="141"/>
      <c r="Z16" s="141"/>
      <c r="AA16" s="141"/>
      <c r="AB16" s="141"/>
      <c r="AC16" s="143"/>
      <c r="AE16" s="126" t="str">
        <f t="shared" ref="AE16:BC16" si="108">IF(E16="J",E20,"")</f>
        <v/>
      </c>
      <c r="AF16" s="127" t="str">
        <f t="shared" si="108"/>
        <v/>
      </c>
      <c r="AG16" s="127" t="str">
        <f t="shared" si="108"/>
        <v/>
      </c>
      <c r="AH16" s="127" t="str">
        <f t="shared" si="108"/>
        <v/>
      </c>
      <c r="AI16" s="127" t="str">
        <f t="shared" si="108"/>
        <v/>
      </c>
      <c r="AJ16" s="127" t="str">
        <f t="shared" si="108"/>
        <v/>
      </c>
      <c r="AK16" s="127" t="str">
        <f t="shared" si="108"/>
        <v/>
      </c>
      <c r="AL16" s="127" t="str">
        <f t="shared" si="108"/>
        <v/>
      </c>
      <c r="AM16" s="127" t="str">
        <f t="shared" si="108"/>
        <v/>
      </c>
      <c r="AN16" s="127" t="str">
        <f t="shared" si="108"/>
        <v/>
      </c>
      <c r="AO16" s="127" t="str">
        <f t="shared" si="108"/>
        <v/>
      </c>
      <c r="AP16" s="128" t="str">
        <f t="shared" si="108"/>
        <v/>
      </c>
      <c r="AQ16" s="128" t="str">
        <f t="shared" si="108"/>
        <v/>
      </c>
      <c r="AR16" s="128" t="str">
        <f t="shared" si="108"/>
        <v/>
      </c>
      <c r="AS16" s="128" t="str">
        <f t="shared" si="108"/>
        <v/>
      </c>
      <c r="AT16" s="128" t="str">
        <f t="shared" si="108"/>
        <v/>
      </c>
      <c r="AU16" s="128" t="str">
        <f t="shared" si="108"/>
        <v/>
      </c>
      <c r="AV16" s="128" t="str">
        <f t="shared" si="108"/>
        <v/>
      </c>
      <c r="AW16" s="128" t="str">
        <f t="shared" si="108"/>
        <v/>
      </c>
      <c r="AX16" s="128" t="str">
        <f t="shared" si="108"/>
        <v/>
      </c>
      <c r="AY16" s="128" t="str">
        <f t="shared" si="108"/>
        <v/>
      </c>
      <c r="AZ16" s="128" t="str">
        <f t="shared" si="108"/>
        <v/>
      </c>
      <c r="BA16" s="128" t="str">
        <f t="shared" si="108"/>
        <v/>
      </c>
      <c r="BB16" s="128" t="str">
        <f t="shared" si="108"/>
        <v/>
      </c>
      <c r="BC16" s="129" t="str">
        <f t="shared" si="108"/>
        <v/>
      </c>
      <c r="BD16" s="27">
        <f t="shared" si="1"/>
        <v>0</v>
      </c>
      <c r="BE16" s="126" t="str">
        <f t="shared" ref="BE16:CC16" si="109">IF(E16="LJ",E20,"")</f>
        <v/>
      </c>
      <c r="BF16" s="127" t="str">
        <f t="shared" si="109"/>
        <v/>
      </c>
      <c r="BG16" s="127" t="str">
        <f t="shared" si="109"/>
        <v/>
      </c>
      <c r="BH16" s="127" t="str">
        <f t="shared" si="109"/>
        <v/>
      </c>
      <c r="BI16" s="127" t="str">
        <f t="shared" si="109"/>
        <v/>
      </c>
      <c r="BJ16" s="127" t="str">
        <f t="shared" si="109"/>
        <v/>
      </c>
      <c r="BK16" s="127" t="str">
        <f t="shared" si="109"/>
        <v/>
      </c>
      <c r="BL16" s="127" t="str">
        <f t="shared" si="109"/>
        <v/>
      </c>
      <c r="BM16" s="127" t="str">
        <f t="shared" si="109"/>
        <v/>
      </c>
      <c r="BN16" s="127" t="str">
        <f t="shared" si="109"/>
        <v/>
      </c>
      <c r="BO16" s="127" t="str">
        <f t="shared" si="109"/>
        <v/>
      </c>
      <c r="BP16" s="127" t="str">
        <f t="shared" si="109"/>
        <v/>
      </c>
      <c r="BQ16" s="127" t="str">
        <f t="shared" si="109"/>
        <v/>
      </c>
      <c r="BR16" s="127" t="str">
        <f t="shared" si="109"/>
        <v/>
      </c>
      <c r="BS16" s="127" t="str">
        <f t="shared" si="109"/>
        <v/>
      </c>
      <c r="BT16" s="127" t="str">
        <f t="shared" si="109"/>
        <v/>
      </c>
      <c r="BU16" s="127" t="str">
        <f t="shared" si="109"/>
        <v/>
      </c>
      <c r="BV16" s="127" t="str">
        <f t="shared" si="109"/>
        <v/>
      </c>
      <c r="BW16" s="127" t="str">
        <f t="shared" si="109"/>
        <v/>
      </c>
      <c r="BX16" s="127" t="str">
        <f t="shared" si="109"/>
        <v/>
      </c>
      <c r="BY16" s="127" t="str">
        <f t="shared" si="109"/>
        <v/>
      </c>
      <c r="BZ16" s="127" t="str">
        <f t="shared" si="109"/>
        <v/>
      </c>
      <c r="CA16" s="127" t="str">
        <f t="shared" si="109"/>
        <v/>
      </c>
      <c r="CB16" s="127" t="str">
        <f t="shared" si="109"/>
        <v/>
      </c>
      <c r="CC16" s="130" t="str">
        <f t="shared" si="109"/>
        <v/>
      </c>
      <c r="CD16" s="27">
        <f t="shared" si="3"/>
        <v>0</v>
      </c>
      <c r="CE16" s="126" t="str">
        <f t="shared" ref="CE16:DC16" si="110">IF(E16="B",E20,"")</f>
        <v/>
      </c>
      <c r="CF16" s="127">
        <f t="shared" si="110"/>
        <v>5</v>
      </c>
      <c r="CG16" s="127">
        <f t="shared" si="110"/>
        <v>1</v>
      </c>
      <c r="CH16" s="127" t="str">
        <f t="shared" si="110"/>
        <v/>
      </c>
      <c r="CI16" s="127" t="str">
        <f t="shared" si="110"/>
        <v/>
      </c>
      <c r="CJ16" s="127">
        <f t="shared" si="110"/>
        <v>0</v>
      </c>
      <c r="CK16" s="127" t="str">
        <f t="shared" si="110"/>
        <v/>
      </c>
      <c r="CL16" s="127">
        <f t="shared" si="110"/>
        <v>0</v>
      </c>
      <c r="CM16" s="127" t="str">
        <f t="shared" si="110"/>
        <v/>
      </c>
      <c r="CN16" s="127">
        <f t="shared" si="110"/>
        <v>4</v>
      </c>
      <c r="CO16" s="127">
        <f t="shared" si="110"/>
        <v>0</v>
      </c>
      <c r="CP16" s="128">
        <f t="shared" si="110"/>
        <v>2</v>
      </c>
      <c r="CQ16" s="128" t="str">
        <f t="shared" si="110"/>
        <v/>
      </c>
      <c r="CR16" s="128">
        <f t="shared" si="110"/>
        <v>0</v>
      </c>
      <c r="CS16" s="128" t="str">
        <f t="shared" si="110"/>
        <v/>
      </c>
      <c r="CT16" s="128">
        <f t="shared" si="110"/>
        <v>1</v>
      </c>
      <c r="CU16" s="128" t="str">
        <f t="shared" si="110"/>
        <v/>
      </c>
      <c r="CV16" s="128">
        <f t="shared" si="110"/>
        <v>0</v>
      </c>
      <c r="CW16" s="128" t="str">
        <f t="shared" si="110"/>
        <v/>
      </c>
      <c r="CX16" s="128" t="str">
        <f t="shared" si="110"/>
        <v/>
      </c>
      <c r="CY16" s="128" t="str">
        <f t="shared" si="110"/>
        <v/>
      </c>
      <c r="CZ16" s="128" t="str">
        <f t="shared" si="110"/>
        <v/>
      </c>
      <c r="DA16" s="128" t="str">
        <f t="shared" si="110"/>
        <v/>
      </c>
      <c r="DB16" s="128" t="str">
        <f t="shared" si="110"/>
        <v/>
      </c>
      <c r="DC16" s="129" t="str">
        <f t="shared" si="110"/>
        <v/>
      </c>
      <c r="DD16" s="27">
        <f t="shared" si="5"/>
        <v>13</v>
      </c>
      <c r="DE16" s="126" t="str">
        <f t="shared" ref="DE16:EC16" si="111">IF(E16="P",E20,"")</f>
        <v/>
      </c>
      <c r="DF16" s="127" t="str">
        <f t="shared" si="111"/>
        <v/>
      </c>
      <c r="DG16" s="127" t="str">
        <f t="shared" si="111"/>
        <v/>
      </c>
      <c r="DH16" s="127" t="str">
        <f t="shared" si="111"/>
        <v/>
      </c>
      <c r="DI16" s="127" t="str">
        <f t="shared" si="111"/>
        <v/>
      </c>
      <c r="DJ16" s="127" t="str">
        <f t="shared" si="111"/>
        <v/>
      </c>
      <c r="DK16" s="127" t="str">
        <f t="shared" si="111"/>
        <v/>
      </c>
      <c r="DL16" s="127" t="str">
        <f t="shared" si="111"/>
        <v/>
      </c>
      <c r="DM16" s="127" t="str">
        <f t="shared" si="111"/>
        <v/>
      </c>
      <c r="DN16" s="127" t="str">
        <f t="shared" si="111"/>
        <v/>
      </c>
      <c r="DO16" s="127" t="str">
        <f t="shared" si="111"/>
        <v/>
      </c>
      <c r="DP16" s="127" t="str">
        <f t="shared" si="111"/>
        <v/>
      </c>
      <c r="DQ16" s="127" t="str">
        <f t="shared" si="111"/>
        <v/>
      </c>
      <c r="DR16" s="127" t="str">
        <f t="shared" si="111"/>
        <v/>
      </c>
      <c r="DS16" s="127" t="str">
        <f t="shared" si="111"/>
        <v/>
      </c>
      <c r="DT16" s="127" t="str">
        <f t="shared" si="111"/>
        <v/>
      </c>
      <c r="DU16" s="127" t="str">
        <f t="shared" si="111"/>
        <v/>
      </c>
      <c r="DV16" s="127" t="str">
        <f t="shared" si="111"/>
        <v/>
      </c>
      <c r="DW16" s="127" t="str">
        <f t="shared" si="111"/>
        <v/>
      </c>
      <c r="DX16" s="127" t="str">
        <f t="shared" si="111"/>
        <v/>
      </c>
      <c r="DY16" s="127" t="str">
        <f t="shared" si="111"/>
        <v/>
      </c>
      <c r="DZ16" s="127" t="str">
        <f t="shared" si="111"/>
        <v/>
      </c>
      <c r="EA16" s="127" t="str">
        <f t="shared" si="111"/>
        <v/>
      </c>
      <c r="EB16" s="127" t="str">
        <f t="shared" si="111"/>
        <v/>
      </c>
      <c r="EC16" s="129" t="str">
        <f t="shared" si="111"/>
        <v/>
      </c>
      <c r="ED16" s="27">
        <f t="shared" si="7"/>
        <v>0</v>
      </c>
      <c r="EE16" s="125"/>
      <c r="EF16" s="144">
        <f t="shared" si="8"/>
        <v>0</v>
      </c>
      <c r="EG16" s="128">
        <f t="shared" si="9"/>
        <v>0</v>
      </c>
      <c r="EH16" s="128">
        <f t="shared" si="10"/>
        <v>10</v>
      </c>
      <c r="EI16" s="145">
        <f t="shared" si="11"/>
        <v>10</v>
      </c>
      <c r="EJ16" s="146">
        <f>(SUM(EF16:EH16)/COUNT(E19:AC19))</f>
        <v>0.4</v>
      </c>
      <c r="EK16" s="144">
        <f t="shared" si="12"/>
        <v>0</v>
      </c>
      <c r="EL16" s="147" t="e">
        <f t="shared" si="13"/>
        <v>#DIV/0!</v>
      </c>
      <c r="EM16" s="148">
        <f t="shared" si="14"/>
        <v>0</v>
      </c>
      <c r="EN16" s="149" t="e">
        <f t="shared" si="15"/>
        <v>#DIV/0!</v>
      </c>
      <c r="EO16" s="27">
        <f t="shared" si="16"/>
        <v>0</v>
      </c>
      <c r="EP16" s="27">
        <f t="shared" si="17"/>
        <v>13</v>
      </c>
      <c r="EQ16" s="27">
        <f t="shared" si="18"/>
        <v>56</v>
      </c>
      <c r="ER16" s="27">
        <f>SUM((EP16/EI16)-(D2))</f>
        <v>0.30000000000000004</v>
      </c>
      <c r="ES16" s="27">
        <f>SUM((EQ16/EI16)-(D22))</f>
        <v>0.23157894736842088</v>
      </c>
      <c r="ET16" s="150">
        <f t="shared" si="19"/>
        <v>6.842105263157916E-2</v>
      </c>
      <c r="EU16" s="125"/>
      <c r="EV16" s="126" t="str">
        <f t="shared" ref="EV16:FT16" si="112">IF(E16="J",SUM((E20)-(E40)),"")</f>
        <v/>
      </c>
      <c r="EW16" s="127" t="str">
        <f t="shared" si="112"/>
        <v/>
      </c>
      <c r="EX16" s="127" t="str">
        <f t="shared" si="112"/>
        <v/>
      </c>
      <c r="EY16" s="127" t="str">
        <f t="shared" si="112"/>
        <v/>
      </c>
      <c r="EZ16" s="127" t="str">
        <f t="shared" si="112"/>
        <v/>
      </c>
      <c r="FA16" s="127" t="str">
        <f t="shared" si="112"/>
        <v/>
      </c>
      <c r="FB16" s="127" t="str">
        <f t="shared" si="112"/>
        <v/>
      </c>
      <c r="FC16" s="127" t="str">
        <f t="shared" si="112"/>
        <v/>
      </c>
      <c r="FD16" s="127" t="str">
        <f t="shared" si="112"/>
        <v/>
      </c>
      <c r="FE16" s="127" t="str">
        <f t="shared" si="112"/>
        <v/>
      </c>
      <c r="FF16" s="127" t="str">
        <f t="shared" si="112"/>
        <v/>
      </c>
      <c r="FG16" s="127" t="str">
        <f t="shared" si="112"/>
        <v/>
      </c>
      <c r="FH16" s="127" t="str">
        <f t="shared" si="112"/>
        <v/>
      </c>
      <c r="FI16" s="127" t="str">
        <f t="shared" si="112"/>
        <v/>
      </c>
      <c r="FJ16" s="127" t="str">
        <f t="shared" si="112"/>
        <v/>
      </c>
      <c r="FK16" s="127" t="str">
        <f t="shared" si="112"/>
        <v/>
      </c>
      <c r="FL16" s="127" t="str">
        <f t="shared" si="112"/>
        <v/>
      </c>
      <c r="FM16" s="127" t="str">
        <f t="shared" si="112"/>
        <v/>
      </c>
      <c r="FN16" s="127" t="str">
        <f t="shared" si="112"/>
        <v/>
      </c>
      <c r="FO16" s="127" t="str">
        <f t="shared" si="112"/>
        <v/>
      </c>
      <c r="FP16" s="127" t="str">
        <f t="shared" si="112"/>
        <v/>
      </c>
      <c r="FQ16" s="127" t="str">
        <f t="shared" si="112"/>
        <v/>
      </c>
      <c r="FR16" s="127" t="str">
        <f t="shared" si="112"/>
        <v/>
      </c>
      <c r="FS16" s="127" t="str">
        <f t="shared" si="112"/>
        <v/>
      </c>
      <c r="FT16" s="130" t="str">
        <f t="shared" si="112"/>
        <v/>
      </c>
      <c r="FU16" s="27">
        <f t="shared" si="21"/>
        <v>0</v>
      </c>
      <c r="FV16" s="126" t="str">
        <f t="shared" ref="FV16:GT16" si="113">IF(E16="LJ",SUM((E20)-(E40)),"")</f>
        <v/>
      </c>
      <c r="FW16" s="127" t="str">
        <f t="shared" si="113"/>
        <v/>
      </c>
      <c r="FX16" s="127" t="str">
        <f t="shared" si="113"/>
        <v/>
      </c>
      <c r="FY16" s="127" t="str">
        <f t="shared" si="113"/>
        <v/>
      </c>
      <c r="FZ16" s="127" t="str">
        <f t="shared" si="113"/>
        <v/>
      </c>
      <c r="GA16" s="127" t="str">
        <f t="shared" si="113"/>
        <v/>
      </c>
      <c r="GB16" s="127" t="str">
        <f t="shared" si="113"/>
        <v/>
      </c>
      <c r="GC16" s="127" t="str">
        <f t="shared" si="113"/>
        <v/>
      </c>
      <c r="GD16" s="127" t="str">
        <f t="shared" si="113"/>
        <v/>
      </c>
      <c r="GE16" s="127" t="str">
        <f t="shared" si="113"/>
        <v/>
      </c>
      <c r="GF16" s="127" t="str">
        <f t="shared" si="113"/>
        <v/>
      </c>
      <c r="GG16" s="127" t="str">
        <f t="shared" si="113"/>
        <v/>
      </c>
      <c r="GH16" s="127" t="str">
        <f t="shared" si="113"/>
        <v/>
      </c>
      <c r="GI16" s="127" t="str">
        <f t="shared" si="113"/>
        <v/>
      </c>
      <c r="GJ16" s="127" t="str">
        <f t="shared" si="113"/>
        <v/>
      </c>
      <c r="GK16" s="127" t="str">
        <f t="shared" si="113"/>
        <v/>
      </c>
      <c r="GL16" s="127" t="str">
        <f t="shared" si="113"/>
        <v/>
      </c>
      <c r="GM16" s="127" t="str">
        <f t="shared" si="113"/>
        <v/>
      </c>
      <c r="GN16" s="127" t="str">
        <f t="shared" si="113"/>
        <v/>
      </c>
      <c r="GO16" s="127" t="str">
        <f t="shared" si="113"/>
        <v/>
      </c>
      <c r="GP16" s="127" t="str">
        <f t="shared" si="113"/>
        <v/>
      </c>
      <c r="GQ16" s="127" t="str">
        <f t="shared" si="113"/>
        <v/>
      </c>
      <c r="GR16" s="127" t="str">
        <f t="shared" si="113"/>
        <v/>
      </c>
      <c r="GS16" s="127" t="str">
        <f t="shared" si="113"/>
        <v/>
      </c>
      <c r="GT16" s="130" t="str">
        <f t="shared" si="113"/>
        <v/>
      </c>
      <c r="GU16" s="27">
        <f t="shared" si="23"/>
        <v>0</v>
      </c>
      <c r="GV16" s="126" t="str">
        <f t="shared" ref="GV16:HT16" si="114">IF(E16="B",E40,"")</f>
        <v/>
      </c>
      <c r="GW16" s="127">
        <f t="shared" si="114"/>
        <v>9</v>
      </c>
      <c r="GX16" s="127">
        <f t="shared" si="114"/>
        <v>3</v>
      </c>
      <c r="GY16" s="127" t="str">
        <f t="shared" si="114"/>
        <v/>
      </c>
      <c r="GZ16" s="127" t="str">
        <f t="shared" si="114"/>
        <v/>
      </c>
      <c r="HA16" s="127">
        <f t="shared" si="114"/>
        <v>9</v>
      </c>
      <c r="HB16" s="127" t="str">
        <f t="shared" si="114"/>
        <v/>
      </c>
      <c r="HC16" s="127">
        <f t="shared" si="114"/>
        <v>4</v>
      </c>
      <c r="HD16" s="127" t="str">
        <f t="shared" si="114"/>
        <v/>
      </c>
      <c r="HE16" s="127">
        <f t="shared" si="114"/>
        <v>11</v>
      </c>
      <c r="HF16" s="127">
        <f t="shared" si="114"/>
        <v>0</v>
      </c>
      <c r="HG16" s="128">
        <f t="shared" si="114"/>
        <v>14</v>
      </c>
      <c r="HH16" s="128" t="str">
        <f t="shared" si="114"/>
        <v/>
      </c>
      <c r="HI16" s="128">
        <f t="shared" si="114"/>
        <v>4</v>
      </c>
      <c r="HJ16" s="128" t="str">
        <f t="shared" si="114"/>
        <v/>
      </c>
      <c r="HK16" s="128">
        <f t="shared" si="114"/>
        <v>2</v>
      </c>
      <c r="HL16" s="128" t="str">
        <f t="shared" si="114"/>
        <v/>
      </c>
      <c r="HM16" s="128">
        <f t="shared" si="114"/>
        <v>0</v>
      </c>
      <c r="HN16" s="128" t="str">
        <f t="shared" si="114"/>
        <v/>
      </c>
      <c r="HO16" s="128" t="str">
        <f t="shared" si="114"/>
        <v/>
      </c>
      <c r="HP16" s="128" t="str">
        <f t="shared" si="114"/>
        <v/>
      </c>
      <c r="HQ16" s="128" t="str">
        <f t="shared" si="114"/>
        <v/>
      </c>
      <c r="HR16" s="128" t="str">
        <f t="shared" si="114"/>
        <v/>
      </c>
      <c r="HS16" s="128" t="str">
        <f t="shared" si="114"/>
        <v/>
      </c>
      <c r="HT16" s="129" t="str">
        <f t="shared" si="114"/>
        <v/>
      </c>
      <c r="HU16" s="27">
        <f t="shared" si="25"/>
        <v>56</v>
      </c>
      <c r="HV16" s="126" t="str">
        <f t="shared" ref="HV16:IN16" si="115">IF(E16="P",E40,"")</f>
        <v/>
      </c>
      <c r="HW16" s="127" t="str">
        <f t="shared" si="115"/>
        <v/>
      </c>
      <c r="HX16" s="127" t="str">
        <f t="shared" si="115"/>
        <v/>
      </c>
      <c r="HY16" s="127" t="str">
        <f t="shared" si="115"/>
        <v/>
      </c>
      <c r="HZ16" s="127" t="str">
        <f t="shared" si="115"/>
        <v/>
      </c>
      <c r="IA16" s="127" t="str">
        <f t="shared" si="115"/>
        <v/>
      </c>
      <c r="IB16" s="127" t="str">
        <f t="shared" si="115"/>
        <v/>
      </c>
      <c r="IC16" s="127" t="str">
        <f t="shared" si="115"/>
        <v/>
      </c>
      <c r="ID16" s="127" t="str">
        <f t="shared" si="115"/>
        <v/>
      </c>
      <c r="IE16" s="127" t="str">
        <f t="shared" si="115"/>
        <v/>
      </c>
      <c r="IF16" s="127" t="str">
        <f t="shared" si="115"/>
        <v/>
      </c>
      <c r="IG16" s="128" t="str">
        <f t="shared" si="115"/>
        <v/>
      </c>
      <c r="IH16" s="128" t="str">
        <f t="shared" si="115"/>
        <v/>
      </c>
      <c r="II16" s="128" t="str">
        <f t="shared" si="115"/>
        <v/>
      </c>
      <c r="IJ16" s="128" t="str">
        <f t="shared" si="115"/>
        <v/>
      </c>
      <c r="IK16" s="128" t="str">
        <f t="shared" si="115"/>
        <v/>
      </c>
      <c r="IL16" s="128" t="str">
        <f t="shared" si="115"/>
        <v/>
      </c>
      <c r="IM16" s="128" t="str">
        <f t="shared" si="115"/>
        <v/>
      </c>
      <c r="IN16" s="128" t="str">
        <f t="shared" si="115"/>
        <v/>
      </c>
      <c r="IO16" s="145"/>
      <c r="IP16" s="145"/>
      <c r="IQ16" s="145"/>
      <c r="IR16" s="145"/>
      <c r="IS16" s="145"/>
      <c r="IT16" s="129" t="str">
        <f>IF(AC16="P",AC40,"")</f>
        <v/>
      </c>
      <c r="IU16" s="27">
        <f t="shared" si="27"/>
        <v>0</v>
      </c>
    </row>
    <row r="17" spans="1:255" s="2" customFormat="1" ht="21.75" customHeight="1">
      <c r="A17" s="140">
        <f ca="1">('Game Summary'!B17)</f>
        <v>0</v>
      </c>
      <c r="B17" s="651">
        <f ca="1">('Game Summary'!C17)</f>
        <v>0</v>
      </c>
      <c r="C17" s="652"/>
      <c r="D17" s="653"/>
      <c r="E17" s="140"/>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3"/>
      <c r="AE17" s="126" t="str">
        <f t="shared" ref="AE17:BC17" si="116">IF(E17="J",E20,"")</f>
        <v/>
      </c>
      <c r="AF17" s="127" t="str">
        <f t="shared" si="116"/>
        <v/>
      </c>
      <c r="AG17" s="127" t="str">
        <f t="shared" si="116"/>
        <v/>
      </c>
      <c r="AH17" s="127" t="str">
        <f t="shared" si="116"/>
        <v/>
      </c>
      <c r="AI17" s="127" t="str">
        <f t="shared" si="116"/>
        <v/>
      </c>
      <c r="AJ17" s="127" t="str">
        <f t="shared" si="116"/>
        <v/>
      </c>
      <c r="AK17" s="127" t="str">
        <f t="shared" si="116"/>
        <v/>
      </c>
      <c r="AL17" s="127" t="str">
        <f t="shared" si="116"/>
        <v/>
      </c>
      <c r="AM17" s="127" t="str">
        <f t="shared" si="116"/>
        <v/>
      </c>
      <c r="AN17" s="127" t="str">
        <f t="shared" si="116"/>
        <v/>
      </c>
      <c r="AO17" s="127" t="str">
        <f t="shared" si="116"/>
        <v/>
      </c>
      <c r="AP17" s="128" t="str">
        <f t="shared" si="116"/>
        <v/>
      </c>
      <c r="AQ17" s="128" t="str">
        <f t="shared" si="116"/>
        <v/>
      </c>
      <c r="AR17" s="128" t="str">
        <f t="shared" si="116"/>
        <v/>
      </c>
      <c r="AS17" s="128" t="str">
        <f t="shared" si="116"/>
        <v/>
      </c>
      <c r="AT17" s="128" t="str">
        <f t="shared" si="116"/>
        <v/>
      </c>
      <c r="AU17" s="128" t="str">
        <f t="shared" si="116"/>
        <v/>
      </c>
      <c r="AV17" s="128" t="str">
        <f t="shared" si="116"/>
        <v/>
      </c>
      <c r="AW17" s="128" t="str">
        <f t="shared" si="116"/>
        <v/>
      </c>
      <c r="AX17" s="128" t="str">
        <f t="shared" si="116"/>
        <v/>
      </c>
      <c r="AY17" s="128" t="str">
        <f t="shared" si="116"/>
        <v/>
      </c>
      <c r="AZ17" s="128" t="str">
        <f t="shared" si="116"/>
        <v/>
      </c>
      <c r="BA17" s="128" t="str">
        <f t="shared" si="116"/>
        <v/>
      </c>
      <c r="BB17" s="128" t="str">
        <f t="shared" si="116"/>
        <v/>
      </c>
      <c r="BC17" s="129" t="str">
        <f t="shared" si="116"/>
        <v/>
      </c>
      <c r="BD17" s="27">
        <f t="shared" si="1"/>
        <v>0</v>
      </c>
      <c r="BE17" s="126" t="str">
        <f t="shared" ref="BE17:CC17" si="117">IF(E17="LJ",E20,"")</f>
        <v/>
      </c>
      <c r="BF17" s="127" t="str">
        <f t="shared" si="117"/>
        <v/>
      </c>
      <c r="BG17" s="127" t="str">
        <f t="shared" si="117"/>
        <v/>
      </c>
      <c r="BH17" s="127" t="str">
        <f t="shared" si="117"/>
        <v/>
      </c>
      <c r="BI17" s="127" t="str">
        <f t="shared" si="117"/>
        <v/>
      </c>
      <c r="BJ17" s="127" t="str">
        <f t="shared" si="117"/>
        <v/>
      </c>
      <c r="BK17" s="127" t="str">
        <f t="shared" si="117"/>
        <v/>
      </c>
      <c r="BL17" s="127" t="str">
        <f t="shared" si="117"/>
        <v/>
      </c>
      <c r="BM17" s="127" t="str">
        <f t="shared" si="117"/>
        <v/>
      </c>
      <c r="BN17" s="127" t="str">
        <f t="shared" si="117"/>
        <v/>
      </c>
      <c r="BO17" s="127" t="str">
        <f t="shared" si="117"/>
        <v/>
      </c>
      <c r="BP17" s="127" t="str">
        <f t="shared" si="117"/>
        <v/>
      </c>
      <c r="BQ17" s="127" t="str">
        <f t="shared" si="117"/>
        <v/>
      </c>
      <c r="BR17" s="127" t="str">
        <f t="shared" si="117"/>
        <v/>
      </c>
      <c r="BS17" s="127" t="str">
        <f t="shared" si="117"/>
        <v/>
      </c>
      <c r="BT17" s="127" t="str">
        <f t="shared" si="117"/>
        <v/>
      </c>
      <c r="BU17" s="127" t="str">
        <f t="shared" si="117"/>
        <v/>
      </c>
      <c r="BV17" s="127" t="str">
        <f t="shared" si="117"/>
        <v/>
      </c>
      <c r="BW17" s="127" t="str">
        <f t="shared" si="117"/>
        <v/>
      </c>
      <c r="BX17" s="127" t="str">
        <f t="shared" si="117"/>
        <v/>
      </c>
      <c r="BY17" s="127" t="str">
        <f t="shared" si="117"/>
        <v/>
      </c>
      <c r="BZ17" s="127" t="str">
        <f t="shared" si="117"/>
        <v/>
      </c>
      <c r="CA17" s="127" t="str">
        <f t="shared" si="117"/>
        <v/>
      </c>
      <c r="CB17" s="127" t="str">
        <f t="shared" si="117"/>
        <v/>
      </c>
      <c r="CC17" s="130" t="str">
        <f t="shared" si="117"/>
        <v/>
      </c>
      <c r="CD17" s="27">
        <f t="shared" si="3"/>
        <v>0</v>
      </c>
      <c r="CE17" s="126" t="str">
        <f t="shared" ref="CE17:DC17" si="118">IF(E17="B",E20,"")</f>
        <v/>
      </c>
      <c r="CF17" s="127" t="str">
        <f t="shared" si="118"/>
        <v/>
      </c>
      <c r="CG17" s="127" t="str">
        <f t="shared" si="118"/>
        <v/>
      </c>
      <c r="CH17" s="127" t="str">
        <f t="shared" si="118"/>
        <v/>
      </c>
      <c r="CI17" s="127" t="str">
        <f t="shared" si="118"/>
        <v/>
      </c>
      <c r="CJ17" s="127" t="str">
        <f t="shared" si="118"/>
        <v/>
      </c>
      <c r="CK17" s="127" t="str">
        <f t="shared" si="118"/>
        <v/>
      </c>
      <c r="CL17" s="127" t="str">
        <f t="shared" si="118"/>
        <v/>
      </c>
      <c r="CM17" s="127" t="str">
        <f t="shared" si="118"/>
        <v/>
      </c>
      <c r="CN17" s="127" t="str">
        <f t="shared" si="118"/>
        <v/>
      </c>
      <c r="CO17" s="127" t="str">
        <f t="shared" si="118"/>
        <v/>
      </c>
      <c r="CP17" s="128" t="str">
        <f t="shared" si="118"/>
        <v/>
      </c>
      <c r="CQ17" s="128" t="str">
        <f t="shared" si="118"/>
        <v/>
      </c>
      <c r="CR17" s="128" t="str">
        <f t="shared" si="118"/>
        <v/>
      </c>
      <c r="CS17" s="128" t="str">
        <f t="shared" si="118"/>
        <v/>
      </c>
      <c r="CT17" s="128" t="str">
        <f t="shared" si="118"/>
        <v/>
      </c>
      <c r="CU17" s="128" t="str">
        <f t="shared" si="118"/>
        <v/>
      </c>
      <c r="CV17" s="128" t="str">
        <f t="shared" si="118"/>
        <v/>
      </c>
      <c r="CW17" s="128" t="str">
        <f t="shared" si="118"/>
        <v/>
      </c>
      <c r="CX17" s="128" t="str">
        <f t="shared" si="118"/>
        <v/>
      </c>
      <c r="CY17" s="128" t="str">
        <f t="shared" si="118"/>
        <v/>
      </c>
      <c r="CZ17" s="128" t="str">
        <f t="shared" si="118"/>
        <v/>
      </c>
      <c r="DA17" s="128" t="str">
        <f t="shared" si="118"/>
        <v/>
      </c>
      <c r="DB17" s="128" t="str">
        <f t="shared" si="118"/>
        <v/>
      </c>
      <c r="DC17" s="129" t="str">
        <f t="shared" si="118"/>
        <v/>
      </c>
      <c r="DD17" s="27">
        <f t="shared" si="5"/>
        <v>0</v>
      </c>
      <c r="DE17" s="126" t="str">
        <f t="shared" ref="DE17:DJ17" si="119">IF(E17="P",E20,"")</f>
        <v/>
      </c>
      <c r="DF17" s="127" t="str">
        <f t="shared" si="119"/>
        <v/>
      </c>
      <c r="DG17" s="127" t="str">
        <f t="shared" si="119"/>
        <v/>
      </c>
      <c r="DH17" s="127" t="str">
        <f t="shared" si="119"/>
        <v/>
      </c>
      <c r="DI17" s="127" t="str">
        <f t="shared" si="119"/>
        <v/>
      </c>
      <c r="DJ17" s="127" t="str">
        <f t="shared" si="119"/>
        <v/>
      </c>
      <c r="DK17" s="127" t="str">
        <f t="shared" ref="DK17:EC17" si="120">IF(K17="P",K20,"")</f>
        <v/>
      </c>
      <c r="DL17" s="127" t="str">
        <f t="shared" si="120"/>
        <v/>
      </c>
      <c r="DM17" s="127" t="str">
        <f t="shared" si="120"/>
        <v/>
      </c>
      <c r="DN17" s="127" t="str">
        <f t="shared" si="120"/>
        <v/>
      </c>
      <c r="DO17" s="127" t="str">
        <f t="shared" si="120"/>
        <v/>
      </c>
      <c r="DP17" s="127" t="str">
        <f t="shared" si="120"/>
        <v/>
      </c>
      <c r="DQ17" s="127" t="str">
        <f t="shared" si="120"/>
        <v/>
      </c>
      <c r="DR17" s="127" t="str">
        <f t="shared" si="120"/>
        <v/>
      </c>
      <c r="DS17" s="127" t="str">
        <f t="shared" si="120"/>
        <v/>
      </c>
      <c r="DT17" s="127" t="str">
        <f t="shared" si="120"/>
        <v/>
      </c>
      <c r="DU17" s="127" t="str">
        <f t="shared" si="120"/>
        <v/>
      </c>
      <c r="DV17" s="127" t="str">
        <f t="shared" si="120"/>
        <v/>
      </c>
      <c r="DW17" s="127" t="str">
        <f t="shared" si="120"/>
        <v/>
      </c>
      <c r="DX17" s="127" t="str">
        <f t="shared" si="120"/>
        <v/>
      </c>
      <c r="DY17" s="127" t="str">
        <f t="shared" si="120"/>
        <v/>
      </c>
      <c r="DZ17" s="127" t="str">
        <f t="shared" si="120"/>
        <v/>
      </c>
      <c r="EA17" s="127" t="str">
        <f t="shared" si="120"/>
        <v/>
      </c>
      <c r="EB17" s="127" t="str">
        <f t="shared" si="120"/>
        <v/>
      </c>
      <c r="EC17" s="129" t="str">
        <f t="shared" si="120"/>
        <v/>
      </c>
      <c r="ED17" s="27">
        <f t="shared" si="7"/>
        <v>0</v>
      </c>
      <c r="EE17" s="125"/>
      <c r="EF17" s="157">
        <f t="shared" si="8"/>
        <v>0</v>
      </c>
      <c r="EG17" s="158">
        <f t="shared" si="9"/>
        <v>0</v>
      </c>
      <c r="EH17" s="158">
        <f t="shared" si="10"/>
        <v>0</v>
      </c>
      <c r="EI17" s="159">
        <f t="shared" si="11"/>
        <v>0</v>
      </c>
      <c r="EJ17" s="146">
        <f>(SUM(EF17:EH17)/COUNT(E19:AC19))</f>
        <v>0</v>
      </c>
      <c r="EK17" s="144">
        <f t="shared" si="12"/>
        <v>0</v>
      </c>
      <c r="EL17" s="147" t="e">
        <f t="shared" si="13"/>
        <v>#DIV/0!</v>
      </c>
      <c r="EM17" s="148">
        <f t="shared" si="14"/>
        <v>0</v>
      </c>
      <c r="EN17" s="149" t="e">
        <f t="shared" si="15"/>
        <v>#DIV/0!</v>
      </c>
      <c r="EO17" s="27">
        <f t="shared" si="16"/>
        <v>0</v>
      </c>
      <c r="EP17" s="27">
        <f t="shared" si="17"/>
        <v>0</v>
      </c>
      <c r="EQ17" s="27">
        <f t="shared" si="18"/>
        <v>0</v>
      </c>
      <c r="ER17" s="27" t="e">
        <f>SUM((EP17/EI17)-(D2))</f>
        <v>#DIV/0!</v>
      </c>
      <c r="ES17" s="27" t="e">
        <f>SUM((EQ17/EI17)-(D22))</f>
        <v>#DIV/0!</v>
      </c>
      <c r="ET17" s="150" t="e">
        <f t="shared" si="19"/>
        <v>#DIV/0!</v>
      </c>
      <c r="EU17" s="125"/>
      <c r="EV17" s="126" t="str">
        <f t="shared" ref="EV17:FT17" si="121">IF(E17="J",SUM((E20)-(E40)),"")</f>
        <v/>
      </c>
      <c r="EW17" s="127" t="str">
        <f t="shared" si="121"/>
        <v/>
      </c>
      <c r="EX17" s="127" t="str">
        <f t="shared" si="121"/>
        <v/>
      </c>
      <c r="EY17" s="127" t="str">
        <f t="shared" si="121"/>
        <v/>
      </c>
      <c r="EZ17" s="127" t="str">
        <f t="shared" si="121"/>
        <v/>
      </c>
      <c r="FA17" s="127" t="str">
        <f t="shared" si="121"/>
        <v/>
      </c>
      <c r="FB17" s="127" t="str">
        <f t="shared" si="121"/>
        <v/>
      </c>
      <c r="FC17" s="127" t="str">
        <f t="shared" si="121"/>
        <v/>
      </c>
      <c r="FD17" s="127" t="str">
        <f t="shared" si="121"/>
        <v/>
      </c>
      <c r="FE17" s="127" t="str">
        <f t="shared" si="121"/>
        <v/>
      </c>
      <c r="FF17" s="127" t="str">
        <f t="shared" si="121"/>
        <v/>
      </c>
      <c r="FG17" s="127" t="str">
        <f t="shared" si="121"/>
        <v/>
      </c>
      <c r="FH17" s="127" t="str">
        <f t="shared" si="121"/>
        <v/>
      </c>
      <c r="FI17" s="127" t="str">
        <f t="shared" si="121"/>
        <v/>
      </c>
      <c r="FJ17" s="127" t="str">
        <f t="shared" si="121"/>
        <v/>
      </c>
      <c r="FK17" s="127" t="str">
        <f t="shared" si="121"/>
        <v/>
      </c>
      <c r="FL17" s="127" t="str">
        <f t="shared" si="121"/>
        <v/>
      </c>
      <c r="FM17" s="127" t="str">
        <f t="shared" si="121"/>
        <v/>
      </c>
      <c r="FN17" s="127" t="str">
        <f t="shared" si="121"/>
        <v/>
      </c>
      <c r="FO17" s="127" t="str">
        <f t="shared" si="121"/>
        <v/>
      </c>
      <c r="FP17" s="127" t="str">
        <f t="shared" si="121"/>
        <v/>
      </c>
      <c r="FQ17" s="127" t="str">
        <f t="shared" si="121"/>
        <v/>
      </c>
      <c r="FR17" s="127" t="str">
        <f t="shared" si="121"/>
        <v/>
      </c>
      <c r="FS17" s="127" t="str">
        <f t="shared" si="121"/>
        <v/>
      </c>
      <c r="FT17" s="130" t="str">
        <f t="shared" si="121"/>
        <v/>
      </c>
      <c r="FU17" s="27">
        <f t="shared" si="21"/>
        <v>0</v>
      </c>
      <c r="FV17" s="126" t="str">
        <f t="shared" ref="FV17:GT17" si="122">IF(E17="LJ",SUM((E20)-(E40)),"")</f>
        <v/>
      </c>
      <c r="FW17" s="127" t="str">
        <f t="shared" si="122"/>
        <v/>
      </c>
      <c r="FX17" s="127" t="str">
        <f t="shared" si="122"/>
        <v/>
      </c>
      <c r="FY17" s="127" t="str">
        <f t="shared" si="122"/>
        <v/>
      </c>
      <c r="FZ17" s="127" t="str">
        <f t="shared" si="122"/>
        <v/>
      </c>
      <c r="GA17" s="127" t="str">
        <f t="shared" si="122"/>
        <v/>
      </c>
      <c r="GB17" s="127" t="str">
        <f t="shared" si="122"/>
        <v/>
      </c>
      <c r="GC17" s="127" t="str">
        <f t="shared" si="122"/>
        <v/>
      </c>
      <c r="GD17" s="127" t="str">
        <f t="shared" si="122"/>
        <v/>
      </c>
      <c r="GE17" s="127" t="str">
        <f t="shared" si="122"/>
        <v/>
      </c>
      <c r="GF17" s="127" t="str">
        <f t="shared" si="122"/>
        <v/>
      </c>
      <c r="GG17" s="127" t="str">
        <f t="shared" si="122"/>
        <v/>
      </c>
      <c r="GH17" s="127" t="str">
        <f t="shared" si="122"/>
        <v/>
      </c>
      <c r="GI17" s="127" t="str">
        <f t="shared" si="122"/>
        <v/>
      </c>
      <c r="GJ17" s="127" t="str">
        <f t="shared" si="122"/>
        <v/>
      </c>
      <c r="GK17" s="127" t="str">
        <f t="shared" si="122"/>
        <v/>
      </c>
      <c r="GL17" s="127" t="str">
        <f t="shared" si="122"/>
        <v/>
      </c>
      <c r="GM17" s="127" t="str">
        <f t="shared" si="122"/>
        <v/>
      </c>
      <c r="GN17" s="127" t="str">
        <f t="shared" si="122"/>
        <v/>
      </c>
      <c r="GO17" s="127" t="str">
        <f t="shared" si="122"/>
        <v/>
      </c>
      <c r="GP17" s="127" t="str">
        <f t="shared" si="122"/>
        <v/>
      </c>
      <c r="GQ17" s="127" t="str">
        <f t="shared" si="122"/>
        <v/>
      </c>
      <c r="GR17" s="127" t="str">
        <f t="shared" si="122"/>
        <v/>
      </c>
      <c r="GS17" s="127" t="str">
        <f t="shared" si="122"/>
        <v/>
      </c>
      <c r="GT17" s="130" t="str">
        <f t="shared" si="122"/>
        <v/>
      </c>
      <c r="GU17" s="27">
        <f t="shared" si="23"/>
        <v>0</v>
      </c>
      <c r="GV17" s="126" t="str">
        <f t="shared" ref="GV17:HT17" si="123">IF(E17="B",E40,"")</f>
        <v/>
      </c>
      <c r="GW17" s="127" t="str">
        <f t="shared" si="123"/>
        <v/>
      </c>
      <c r="GX17" s="127" t="str">
        <f t="shared" si="123"/>
        <v/>
      </c>
      <c r="GY17" s="127" t="str">
        <f t="shared" si="123"/>
        <v/>
      </c>
      <c r="GZ17" s="127" t="str">
        <f t="shared" si="123"/>
        <v/>
      </c>
      <c r="HA17" s="127" t="str">
        <f t="shared" si="123"/>
        <v/>
      </c>
      <c r="HB17" s="127" t="str">
        <f t="shared" si="123"/>
        <v/>
      </c>
      <c r="HC17" s="127" t="str">
        <f t="shared" si="123"/>
        <v/>
      </c>
      <c r="HD17" s="127" t="str">
        <f t="shared" si="123"/>
        <v/>
      </c>
      <c r="HE17" s="127" t="str">
        <f t="shared" si="123"/>
        <v/>
      </c>
      <c r="HF17" s="127" t="str">
        <f t="shared" si="123"/>
        <v/>
      </c>
      <c r="HG17" s="128" t="str">
        <f t="shared" si="123"/>
        <v/>
      </c>
      <c r="HH17" s="128" t="str">
        <f t="shared" si="123"/>
        <v/>
      </c>
      <c r="HI17" s="128" t="str">
        <f t="shared" si="123"/>
        <v/>
      </c>
      <c r="HJ17" s="128" t="str">
        <f t="shared" si="123"/>
        <v/>
      </c>
      <c r="HK17" s="128" t="str">
        <f t="shared" si="123"/>
        <v/>
      </c>
      <c r="HL17" s="128" t="str">
        <f t="shared" si="123"/>
        <v/>
      </c>
      <c r="HM17" s="128" t="str">
        <f t="shared" si="123"/>
        <v/>
      </c>
      <c r="HN17" s="128" t="str">
        <f t="shared" si="123"/>
        <v/>
      </c>
      <c r="HO17" s="128" t="str">
        <f t="shared" si="123"/>
        <v/>
      </c>
      <c r="HP17" s="128" t="str">
        <f t="shared" si="123"/>
        <v/>
      </c>
      <c r="HQ17" s="128" t="str">
        <f t="shared" si="123"/>
        <v/>
      </c>
      <c r="HR17" s="128" t="str">
        <f t="shared" si="123"/>
        <v/>
      </c>
      <c r="HS17" s="128" t="str">
        <f t="shared" si="123"/>
        <v/>
      </c>
      <c r="HT17" s="129" t="str">
        <f t="shared" si="123"/>
        <v/>
      </c>
      <c r="HU17" s="27">
        <f t="shared" si="25"/>
        <v>0</v>
      </c>
      <c r="HV17" s="126" t="str">
        <f t="shared" ref="HV17:IA17" si="124">IF(E17="P",E40,"")</f>
        <v/>
      </c>
      <c r="HW17" s="127" t="str">
        <f t="shared" si="124"/>
        <v/>
      </c>
      <c r="HX17" s="127" t="str">
        <f t="shared" si="124"/>
        <v/>
      </c>
      <c r="HY17" s="127" t="str">
        <f t="shared" si="124"/>
        <v/>
      </c>
      <c r="HZ17" s="127" t="str">
        <f t="shared" si="124"/>
        <v/>
      </c>
      <c r="IA17" s="127" t="str">
        <f t="shared" si="124"/>
        <v/>
      </c>
      <c r="IB17" s="127" t="str">
        <f t="shared" ref="IB17:IN17" si="125">IF(K17="P",K40,"")</f>
        <v/>
      </c>
      <c r="IC17" s="127" t="str">
        <f t="shared" si="125"/>
        <v/>
      </c>
      <c r="ID17" s="127" t="str">
        <f t="shared" si="125"/>
        <v/>
      </c>
      <c r="IE17" s="127" t="str">
        <f t="shared" si="125"/>
        <v/>
      </c>
      <c r="IF17" s="127" t="str">
        <f t="shared" si="125"/>
        <v/>
      </c>
      <c r="IG17" s="128" t="str">
        <f t="shared" si="125"/>
        <v/>
      </c>
      <c r="IH17" s="128" t="str">
        <f t="shared" si="125"/>
        <v/>
      </c>
      <c r="II17" s="128" t="str">
        <f t="shared" si="125"/>
        <v/>
      </c>
      <c r="IJ17" s="128" t="str">
        <f t="shared" si="125"/>
        <v/>
      </c>
      <c r="IK17" s="128" t="str">
        <f t="shared" si="125"/>
        <v/>
      </c>
      <c r="IL17" s="128" t="str">
        <f t="shared" si="125"/>
        <v/>
      </c>
      <c r="IM17" s="128" t="str">
        <f t="shared" si="125"/>
        <v/>
      </c>
      <c r="IN17" s="128" t="str">
        <f t="shared" si="125"/>
        <v/>
      </c>
      <c r="IO17" s="145"/>
      <c r="IP17" s="145"/>
      <c r="IQ17" s="145"/>
      <c r="IR17" s="145"/>
      <c r="IS17" s="145"/>
      <c r="IT17" s="129" t="str">
        <f>IF(AC17="P",AC40,"")</f>
        <v/>
      </c>
      <c r="IU17" s="27">
        <f t="shared" si="27"/>
        <v>0</v>
      </c>
    </row>
    <row r="18" spans="1:255" s="2" customFormat="1" ht="21.75" customHeight="1" thickBot="1">
      <c r="A18" s="160">
        <f ca="1">('Game Summary'!B18)</f>
        <v>0</v>
      </c>
      <c r="B18" s="673">
        <f ca="1">('Game Summary'!C18)</f>
        <v>0</v>
      </c>
      <c r="C18" s="674"/>
      <c r="D18" s="675"/>
      <c r="E18" s="160"/>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3"/>
      <c r="AE18" s="164" t="str">
        <f t="shared" ref="AE18:BC18" si="126">IF(E18="J",E20,"")</f>
        <v/>
      </c>
      <c r="AF18" s="165" t="str">
        <f t="shared" si="126"/>
        <v/>
      </c>
      <c r="AG18" s="165" t="str">
        <f t="shared" si="126"/>
        <v/>
      </c>
      <c r="AH18" s="165" t="str">
        <f t="shared" si="126"/>
        <v/>
      </c>
      <c r="AI18" s="165" t="str">
        <f t="shared" si="126"/>
        <v/>
      </c>
      <c r="AJ18" s="165" t="str">
        <f t="shared" si="126"/>
        <v/>
      </c>
      <c r="AK18" s="165" t="str">
        <f t="shared" si="126"/>
        <v/>
      </c>
      <c r="AL18" s="165" t="str">
        <f t="shared" si="126"/>
        <v/>
      </c>
      <c r="AM18" s="165" t="str">
        <f t="shared" si="126"/>
        <v/>
      </c>
      <c r="AN18" s="165" t="str">
        <f t="shared" si="126"/>
        <v/>
      </c>
      <c r="AO18" s="165" t="str">
        <f t="shared" si="126"/>
        <v/>
      </c>
      <c r="AP18" s="166" t="str">
        <f t="shared" si="126"/>
        <v/>
      </c>
      <c r="AQ18" s="166" t="str">
        <f t="shared" si="126"/>
        <v/>
      </c>
      <c r="AR18" s="166" t="str">
        <f t="shared" si="126"/>
        <v/>
      </c>
      <c r="AS18" s="166" t="str">
        <f t="shared" si="126"/>
        <v/>
      </c>
      <c r="AT18" s="166" t="str">
        <f t="shared" si="126"/>
        <v/>
      </c>
      <c r="AU18" s="166" t="str">
        <f t="shared" si="126"/>
        <v/>
      </c>
      <c r="AV18" s="166" t="str">
        <f t="shared" si="126"/>
        <v/>
      </c>
      <c r="AW18" s="166" t="str">
        <f t="shared" si="126"/>
        <v/>
      </c>
      <c r="AX18" s="166" t="str">
        <f t="shared" si="126"/>
        <v/>
      </c>
      <c r="AY18" s="166" t="str">
        <f t="shared" si="126"/>
        <v/>
      </c>
      <c r="AZ18" s="166" t="str">
        <f t="shared" si="126"/>
        <v/>
      </c>
      <c r="BA18" s="166" t="str">
        <f t="shared" si="126"/>
        <v/>
      </c>
      <c r="BB18" s="166" t="str">
        <f t="shared" si="126"/>
        <v/>
      </c>
      <c r="BC18" s="167" t="str">
        <f t="shared" si="126"/>
        <v/>
      </c>
      <c r="BD18" s="27">
        <f t="shared" si="1"/>
        <v>0</v>
      </c>
      <c r="BE18" s="164" t="str">
        <f t="shared" ref="BE18:CC18" si="127">IF(E18="LJ",E20,"")</f>
        <v/>
      </c>
      <c r="BF18" s="165" t="str">
        <f t="shared" si="127"/>
        <v/>
      </c>
      <c r="BG18" s="165" t="str">
        <f t="shared" si="127"/>
        <v/>
      </c>
      <c r="BH18" s="165" t="str">
        <f t="shared" si="127"/>
        <v/>
      </c>
      <c r="BI18" s="165" t="str">
        <f t="shared" si="127"/>
        <v/>
      </c>
      <c r="BJ18" s="165" t="str">
        <f t="shared" si="127"/>
        <v/>
      </c>
      <c r="BK18" s="165" t="str">
        <f t="shared" si="127"/>
        <v/>
      </c>
      <c r="BL18" s="165" t="str">
        <f t="shared" si="127"/>
        <v/>
      </c>
      <c r="BM18" s="165" t="str">
        <f t="shared" si="127"/>
        <v/>
      </c>
      <c r="BN18" s="165" t="str">
        <f t="shared" si="127"/>
        <v/>
      </c>
      <c r="BO18" s="165" t="str">
        <f t="shared" si="127"/>
        <v/>
      </c>
      <c r="BP18" s="165" t="str">
        <f t="shared" si="127"/>
        <v/>
      </c>
      <c r="BQ18" s="165" t="str">
        <f t="shared" si="127"/>
        <v/>
      </c>
      <c r="BR18" s="165" t="str">
        <f t="shared" si="127"/>
        <v/>
      </c>
      <c r="BS18" s="165" t="str">
        <f t="shared" si="127"/>
        <v/>
      </c>
      <c r="BT18" s="165" t="str">
        <f t="shared" si="127"/>
        <v/>
      </c>
      <c r="BU18" s="165" t="str">
        <f t="shared" si="127"/>
        <v/>
      </c>
      <c r="BV18" s="165" t="str">
        <f t="shared" si="127"/>
        <v/>
      </c>
      <c r="BW18" s="165" t="str">
        <f t="shared" si="127"/>
        <v/>
      </c>
      <c r="BX18" s="165" t="str">
        <f t="shared" si="127"/>
        <v/>
      </c>
      <c r="BY18" s="165" t="str">
        <f t="shared" si="127"/>
        <v/>
      </c>
      <c r="BZ18" s="165" t="str">
        <f t="shared" si="127"/>
        <v/>
      </c>
      <c r="CA18" s="165" t="str">
        <f t="shared" si="127"/>
        <v/>
      </c>
      <c r="CB18" s="165" t="str">
        <f t="shared" si="127"/>
        <v/>
      </c>
      <c r="CC18" s="168" t="str">
        <f t="shared" si="127"/>
        <v/>
      </c>
      <c r="CD18" s="27">
        <f t="shared" si="3"/>
        <v>0</v>
      </c>
      <c r="CE18" s="164" t="str">
        <f t="shared" ref="CE18:DC18" si="128">IF(E18="B",E20,"")</f>
        <v/>
      </c>
      <c r="CF18" s="165" t="str">
        <f t="shared" si="128"/>
        <v/>
      </c>
      <c r="CG18" s="165" t="str">
        <f t="shared" si="128"/>
        <v/>
      </c>
      <c r="CH18" s="165" t="str">
        <f t="shared" si="128"/>
        <v/>
      </c>
      <c r="CI18" s="165" t="str">
        <f t="shared" si="128"/>
        <v/>
      </c>
      <c r="CJ18" s="165" t="str">
        <f t="shared" si="128"/>
        <v/>
      </c>
      <c r="CK18" s="165" t="str">
        <f t="shared" si="128"/>
        <v/>
      </c>
      <c r="CL18" s="165" t="str">
        <f t="shared" si="128"/>
        <v/>
      </c>
      <c r="CM18" s="165" t="str">
        <f t="shared" si="128"/>
        <v/>
      </c>
      <c r="CN18" s="165" t="str">
        <f t="shared" si="128"/>
        <v/>
      </c>
      <c r="CO18" s="165" t="str">
        <f t="shared" si="128"/>
        <v/>
      </c>
      <c r="CP18" s="166" t="str">
        <f t="shared" si="128"/>
        <v/>
      </c>
      <c r="CQ18" s="166" t="str">
        <f t="shared" si="128"/>
        <v/>
      </c>
      <c r="CR18" s="166" t="str">
        <f t="shared" si="128"/>
        <v/>
      </c>
      <c r="CS18" s="166" t="str">
        <f t="shared" si="128"/>
        <v/>
      </c>
      <c r="CT18" s="166" t="str">
        <f t="shared" si="128"/>
        <v/>
      </c>
      <c r="CU18" s="166" t="str">
        <f t="shared" si="128"/>
        <v/>
      </c>
      <c r="CV18" s="166" t="str">
        <f t="shared" si="128"/>
        <v/>
      </c>
      <c r="CW18" s="166" t="str">
        <f t="shared" si="128"/>
        <v/>
      </c>
      <c r="CX18" s="166" t="str">
        <f t="shared" si="128"/>
        <v/>
      </c>
      <c r="CY18" s="166" t="str">
        <f t="shared" si="128"/>
        <v/>
      </c>
      <c r="CZ18" s="166" t="str">
        <f t="shared" si="128"/>
        <v/>
      </c>
      <c r="DA18" s="166" t="str">
        <f t="shared" si="128"/>
        <v/>
      </c>
      <c r="DB18" s="166" t="str">
        <f t="shared" si="128"/>
        <v/>
      </c>
      <c r="DC18" s="167" t="str">
        <f t="shared" si="128"/>
        <v/>
      </c>
      <c r="DD18" s="27">
        <f t="shared" si="5"/>
        <v>0</v>
      </c>
      <c r="DE18" s="164" t="str">
        <f t="shared" ref="DE18:DJ18" si="129">IF(E18="P",E20,"")</f>
        <v/>
      </c>
      <c r="DF18" s="165" t="str">
        <f t="shared" si="129"/>
        <v/>
      </c>
      <c r="DG18" s="165" t="str">
        <f t="shared" si="129"/>
        <v/>
      </c>
      <c r="DH18" s="165" t="str">
        <f t="shared" si="129"/>
        <v/>
      </c>
      <c r="DI18" s="165" t="str">
        <f t="shared" si="129"/>
        <v/>
      </c>
      <c r="DJ18" s="165" t="str">
        <f t="shared" si="129"/>
        <v/>
      </c>
      <c r="DK18" s="165" t="str">
        <f t="shared" ref="DK18:EC18" si="130">IF(K18="P",K20,"")</f>
        <v/>
      </c>
      <c r="DL18" s="165" t="str">
        <f t="shared" si="130"/>
        <v/>
      </c>
      <c r="DM18" s="165" t="str">
        <f t="shared" si="130"/>
        <v/>
      </c>
      <c r="DN18" s="165" t="str">
        <f t="shared" si="130"/>
        <v/>
      </c>
      <c r="DO18" s="165" t="str">
        <f t="shared" si="130"/>
        <v/>
      </c>
      <c r="DP18" s="165" t="str">
        <f t="shared" si="130"/>
        <v/>
      </c>
      <c r="DQ18" s="165" t="str">
        <f t="shared" si="130"/>
        <v/>
      </c>
      <c r="DR18" s="165" t="str">
        <f t="shared" si="130"/>
        <v/>
      </c>
      <c r="DS18" s="165" t="str">
        <f t="shared" si="130"/>
        <v/>
      </c>
      <c r="DT18" s="165" t="str">
        <f t="shared" si="130"/>
        <v/>
      </c>
      <c r="DU18" s="165" t="str">
        <f t="shared" si="130"/>
        <v/>
      </c>
      <c r="DV18" s="165" t="str">
        <f t="shared" si="130"/>
        <v/>
      </c>
      <c r="DW18" s="165" t="str">
        <f t="shared" si="130"/>
        <v/>
      </c>
      <c r="DX18" s="165" t="str">
        <f t="shared" si="130"/>
        <v/>
      </c>
      <c r="DY18" s="165" t="str">
        <f t="shared" si="130"/>
        <v/>
      </c>
      <c r="DZ18" s="165" t="str">
        <f t="shared" si="130"/>
        <v/>
      </c>
      <c r="EA18" s="165" t="str">
        <f t="shared" si="130"/>
        <v/>
      </c>
      <c r="EB18" s="165" t="str">
        <f t="shared" si="130"/>
        <v/>
      </c>
      <c r="EC18" s="167" t="str">
        <f t="shared" si="130"/>
        <v/>
      </c>
      <c r="ED18" s="27">
        <f t="shared" si="7"/>
        <v>0</v>
      </c>
      <c r="EE18" s="125"/>
      <c r="EF18" s="169">
        <f t="shared" si="8"/>
        <v>0</v>
      </c>
      <c r="EG18" s="166">
        <f t="shared" si="9"/>
        <v>0</v>
      </c>
      <c r="EH18" s="166">
        <f t="shared" si="10"/>
        <v>0</v>
      </c>
      <c r="EI18" s="170">
        <f t="shared" si="11"/>
        <v>0</v>
      </c>
      <c r="EJ18" s="171">
        <f>(SUM(EF18:EH18)/COUNT(E19:AC19))</f>
        <v>0</v>
      </c>
      <c r="EK18" s="169">
        <f t="shared" si="12"/>
        <v>0</v>
      </c>
      <c r="EL18" s="172" t="e">
        <f t="shared" si="13"/>
        <v>#DIV/0!</v>
      </c>
      <c r="EM18" s="173">
        <f t="shared" si="14"/>
        <v>0</v>
      </c>
      <c r="EN18" s="174" t="e">
        <f t="shared" si="15"/>
        <v>#DIV/0!</v>
      </c>
      <c r="EO18" s="175">
        <f t="shared" si="16"/>
        <v>0</v>
      </c>
      <c r="EP18" s="175">
        <f t="shared" si="17"/>
        <v>0</v>
      </c>
      <c r="EQ18" s="175">
        <f t="shared" si="18"/>
        <v>0</v>
      </c>
      <c r="ER18" s="175" t="e">
        <f>SUM((EP18/EI18)-(D2))</f>
        <v>#DIV/0!</v>
      </c>
      <c r="ES18" s="175" t="e">
        <f>SUM((EQ18/EI18)-(D22))</f>
        <v>#DIV/0!</v>
      </c>
      <c r="ET18" s="176" t="e">
        <f t="shared" si="19"/>
        <v>#DIV/0!</v>
      </c>
      <c r="EU18" s="125"/>
      <c r="EV18" s="164" t="str">
        <f t="shared" ref="EV18:FT18" si="131">IF(E18="J",SUM((E20)-(E40)),"")</f>
        <v/>
      </c>
      <c r="EW18" s="165" t="str">
        <f t="shared" si="131"/>
        <v/>
      </c>
      <c r="EX18" s="165" t="str">
        <f t="shared" si="131"/>
        <v/>
      </c>
      <c r="EY18" s="165" t="str">
        <f t="shared" si="131"/>
        <v/>
      </c>
      <c r="EZ18" s="165" t="str">
        <f t="shared" si="131"/>
        <v/>
      </c>
      <c r="FA18" s="165" t="str">
        <f t="shared" si="131"/>
        <v/>
      </c>
      <c r="FB18" s="165" t="str">
        <f t="shared" si="131"/>
        <v/>
      </c>
      <c r="FC18" s="165" t="str">
        <f t="shared" si="131"/>
        <v/>
      </c>
      <c r="FD18" s="165" t="str">
        <f t="shared" si="131"/>
        <v/>
      </c>
      <c r="FE18" s="165" t="str">
        <f t="shared" si="131"/>
        <v/>
      </c>
      <c r="FF18" s="165" t="str">
        <f t="shared" si="131"/>
        <v/>
      </c>
      <c r="FG18" s="165" t="str">
        <f t="shared" si="131"/>
        <v/>
      </c>
      <c r="FH18" s="165" t="str">
        <f t="shared" si="131"/>
        <v/>
      </c>
      <c r="FI18" s="165" t="str">
        <f t="shared" si="131"/>
        <v/>
      </c>
      <c r="FJ18" s="165" t="str">
        <f t="shared" si="131"/>
        <v/>
      </c>
      <c r="FK18" s="165" t="str">
        <f t="shared" si="131"/>
        <v/>
      </c>
      <c r="FL18" s="165" t="str">
        <f t="shared" si="131"/>
        <v/>
      </c>
      <c r="FM18" s="165" t="str">
        <f t="shared" si="131"/>
        <v/>
      </c>
      <c r="FN18" s="165" t="str">
        <f t="shared" si="131"/>
        <v/>
      </c>
      <c r="FO18" s="165" t="str">
        <f t="shared" si="131"/>
        <v/>
      </c>
      <c r="FP18" s="165" t="str">
        <f t="shared" si="131"/>
        <v/>
      </c>
      <c r="FQ18" s="165" t="str">
        <f t="shared" si="131"/>
        <v/>
      </c>
      <c r="FR18" s="165" t="str">
        <f t="shared" si="131"/>
        <v/>
      </c>
      <c r="FS18" s="165" t="str">
        <f t="shared" si="131"/>
        <v/>
      </c>
      <c r="FT18" s="168" t="str">
        <f t="shared" si="131"/>
        <v/>
      </c>
      <c r="FU18" s="27">
        <f t="shared" si="21"/>
        <v>0</v>
      </c>
      <c r="FV18" s="164" t="str">
        <f t="shared" ref="FV18:GT18" si="132">IF(E18="LJ",SUM((E20)-(E40)),"")</f>
        <v/>
      </c>
      <c r="FW18" s="165" t="str">
        <f t="shared" si="132"/>
        <v/>
      </c>
      <c r="FX18" s="165" t="str">
        <f t="shared" si="132"/>
        <v/>
      </c>
      <c r="FY18" s="165" t="str">
        <f t="shared" si="132"/>
        <v/>
      </c>
      <c r="FZ18" s="165" t="str">
        <f t="shared" si="132"/>
        <v/>
      </c>
      <c r="GA18" s="165" t="str">
        <f t="shared" si="132"/>
        <v/>
      </c>
      <c r="GB18" s="165" t="str">
        <f t="shared" si="132"/>
        <v/>
      </c>
      <c r="GC18" s="165" t="str">
        <f t="shared" si="132"/>
        <v/>
      </c>
      <c r="GD18" s="165" t="str">
        <f t="shared" si="132"/>
        <v/>
      </c>
      <c r="GE18" s="165" t="str">
        <f t="shared" si="132"/>
        <v/>
      </c>
      <c r="GF18" s="165" t="str">
        <f t="shared" si="132"/>
        <v/>
      </c>
      <c r="GG18" s="165" t="str">
        <f t="shared" si="132"/>
        <v/>
      </c>
      <c r="GH18" s="165" t="str">
        <f t="shared" si="132"/>
        <v/>
      </c>
      <c r="GI18" s="165" t="str">
        <f t="shared" si="132"/>
        <v/>
      </c>
      <c r="GJ18" s="165" t="str">
        <f t="shared" si="132"/>
        <v/>
      </c>
      <c r="GK18" s="165" t="str">
        <f t="shared" si="132"/>
        <v/>
      </c>
      <c r="GL18" s="165" t="str">
        <f t="shared" si="132"/>
        <v/>
      </c>
      <c r="GM18" s="165" t="str">
        <f t="shared" si="132"/>
        <v/>
      </c>
      <c r="GN18" s="165" t="str">
        <f t="shared" si="132"/>
        <v/>
      </c>
      <c r="GO18" s="165" t="str">
        <f t="shared" si="132"/>
        <v/>
      </c>
      <c r="GP18" s="165" t="str">
        <f t="shared" si="132"/>
        <v/>
      </c>
      <c r="GQ18" s="165" t="str">
        <f t="shared" si="132"/>
        <v/>
      </c>
      <c r="GR18" s="165" t="str">
        <f t="shared" si="132"/>
        <v/>
      </c>
      <c r="GS18" s="165" t="str">
        <f t="shared" si="132"/>
        <v/>
      </c>
      <c r="GT18" s="168" t="str">
        <f t="shared" si="132"/>
        <v/>
      </c>
      <c r="GU18" s="27">
        <f t="shared" si="23"/>
        <v>0</v>
      </c>
      <c r="GV18" s="164" t="str">
        <f t="shared" ref="GV18:HT18" si="133">IF(E18="B",E40,"")</f>
        <v/>
      </c>
      <c r="GW18" s="165" t="str">
        <f t="shared" si="133"/>
        <v/>
      </c>
      <c r="GX18" s="165" t="str">
        <f t="shared" si="133"/>
        <v/>
      </c>
      <c r="GY18" s="165" t="str">
        <f t="shared" si="133"/>
        <v/>
      </c>
      <c r="GZ18" s="165" t="str">
        <f t="shared" si="133"/>
        <v/>
      </c>
      <c r="HA18" s="165" t="str">
        <f t="shared" si="133"/>
        <v/>
      </c>
      <c r="HB18" s="165" t="str">
        <f t="shared" si="133"/>
        <v/>
      </c>
      <c r="HC18" s="165" t="str">
        <f t="shared" si="133"/>
        <v/>
      </c>
      <c r="HD18" s="165" t="str">
        <f t="shared" si="133"/>
        <v/>
      </c>
      <c r="HE18" s="165" t="str">
        <f t="shared" si="133"/>
        <v/>
      </c>
      <c r="HF18" s="165" t="str">
        <f t="shared" si="133"/>
        <v/>
      </c>
      <c r="HG18" s="166" t="str">
        <f t="shared" si="133"/>
        <v/>
      </c>
      <c r="HH18" s="166" t="str">
        <f t="shared" si="133"/>
        <v/>
      </c>
      <c r="HI18" s="166" t="str">
        <f t="shared" si="133"/>
        <v/>
      </c>
      <c r="HJ18" s="166" t="str">
        <f t="shared" si="133"/>
        <v/>
      </c>
      <c r="HK18" s="166" t="str">
        <f t="shared" si="133"/>
        <v/>
      </c>
      <c r="HL18" s="166" t="str">
        <f t="shared" si="133"/>
        <v/>
      </c>
      <c r="HM18" s="166" t="str">
        <f t="shared" si="133"/>
        <v/>
      </c>
      <c r="HN18" s="166" t="str">
        <f t="shared" si="133"/>
        <v/>
      </c>
      <c r="HO18" s="166" t="str">
        <f t="shared" si="133"/>
        <v/>
      </c>
      <c r="HP18" s="166" t="str">
        <f t="shared" si="133"/>
        <v/>
      </c>
      <c r="HQ18" s="166" t="str">
        <f t="shared" si="133"/>
        <v/>
      </c>
      <c r="HR18" s="166" t="str">
        <f t="shared" si="133"/>
        <v/>
      </c>
      <c r="HS18" s="166" t="str">
        <f t="shared" si="133"/>
        <v/>
      </c>
      <c r="HT18" s="167" t="str">
        <f t="shared" si="133"/>
        <v/>
      </c>
      <c r="HU18" s="27">
        <f t="shared" si="25"/>
        <v>0</v>
      </c>
      <c r="HV18" s="164" t="str">
        <f t="shared" ref="HV18:IA18" si="134">IF(E18="P",E40,"")</f>
        <v/>
      </c>
      <c r="HW18" s="165" t="str">
        <f t="shared" si="134"/>
        <v/>
      </c>
      <c r="HX18" s="165" t="str">
        <f t="shared" si="134"/>
        <v/>
      </c>
      <c r="HY18" s="165" t="str">
        <f t="shared" si="134"/>
        <v/>
      </c>
      <c r="HZ18" s="165" t="str">
        <f t="shared" si="134"/>
        <v/>
      </c>
      <c r="IA18" s="165" t="str">
        <f t="shared" si="134"/>
        <v/>
      </c>
      <c r="IB18" s="165" t="str">
        <f t="shared" ref="IB18:IN18" si="135">IF(K18="P",K40,"")</f>
        <v/>
      </c>
      <c r="IC18" s="165" t="str">
        <f t="shared" si="135"/>
        <v/>
      </c>
      <c r="ID18" s="165" t="str">
        <f t="shared" si="135"/>
        <v/>
      </c>
      <c r="IE18" s="165" t="str">
        <f t="shared" si="135"/>
        <v/>
      </c>
      <c r="IF18" s="165" t="str">
        <f t="shared" si="135"/>
        <v/>
      </c>
      <c r="IG18" s="166" t="str">
        <f t="shared" si="135"/>
        <v/>
      </c>
      <c r="IH18" s="166" t="str">
        <f t="shared" si="135"/>
        <v/>
      </c>
      <c r="II18" s="166" t="str">
        <f t="shared" si="135"/>
        <v/>
      </c>
      <c r="IJ18" s="166" t="str">
        <f t="shared" si="135"/>
        <v/>
      </c>
      <c r="IK18" s="166" t="str">
        <f t="shared" si="135"/>
        <v/>
      </c>
      <c r="IL18" s="166" t="str">
        <f t="shared" si="135"/>
        <v/>
      </c>
      <c r="IM18" s="166" t="str">
        <f t="shared" si="135"/>
        <v/>
      </c>
      <c r="IN18" s="166" t="str">
        <f t="shared" si="135"/>
        <v/>
      </c>
      <c r="IO18" s="170"/>
      <c r="IP18" s="170"/>
      <c r="IQ18" s="170"/>
      <c r="IR18" s="170"/>
      <c r="IS18" s="170"/>
      <c r="IT18" s="167" t="str">
        <f>IF(AC18="P",AC40,"")</f>
        <v/>
      </c>
      <c r="IU18" s="27">
        <f t="shared" si="27"/>
        <v>0</v>
      </c>
    </row>
    <row r="19" spans="1:255" s="2" customFormat="1" ht="21.75" customHeight="1" thickBot="1">
      <c r="A19" s="196"/>
      <c r="B19" s="180"/>
      <c r="C19" s="201"/>
      <c r="D19" s="285" t="s">
        <v>152</v>
      </c>
      <c r="E19" s="254">
        <f t="shared" ref="E19:AC19" si="136">SUM(E20)-(E40)</f>
        <v>-2</v>
      </c>
      <c r="F19" s="255">
        <f t="shared" si="136"/>
        <v>-4</v>
      </c>
      <c r="G19" s="255">
        <f t="shared" si="136"/>
        <v>-2</v>
      </c>
      <c r="H19" s="255">
        <f t="shared" si="136"/>
        <v>-4</v>
      </c>
      <c r="I19" s="255">
        <f t="shared" si="136"/>
        <v>-4</v>
      </c>
      <c r="J19" s="255">
        <f t="shared" si="136"/>
        <v>-9</v>
      </c>
      <c r="K19" s="255">
        <f t="shared" si="136"/>
        <v>-4</v>
      </c>
      <c r="L19" s="255">
        <f t="shared" si="136"/>
        <v>-4</v>
      </c>
      <c r="M19" s="255">
        <f t="shared" si="136"/>
        <v>-10</v>
      </c>
      <c r="N19" s="255">
        <f t="shared" si="136"/>
        <v>-7</v>
      </c>
      <c r="O19" s="255">
        <f t="shared" si="136"/>
        <v>0</v>
      </c>
      <c r="P19" s="255">
        <f t="shared" si="136"/>
        <v>-12</v>
      </c>
      <c r="Q19" s="255">
        <f t="shared" si="136"/>
        <v>-4</v>
      </c>
      <c r="R19" s="255">
        <f t="shared" si="136"/>
        <v>-4</v>
      </c>
      <c r="S19" s="255">
        <f t="shared" si="136"/>
        <v>-5</v>
      </c>
      <c r="T19" s="255">
        <f t="shared" si="136"/>
        <v>-1</v>
      </c>
      <c r="U19" s="255">
        <f t="shared" si="136"/>
        <v>-7</v>
      </c>
      <c r="V19" s="255">
        <f t="shared" si="136"/>
        <v>0</v>
      </c>
      <c r="W19" s="255">
        <f t="shared" si="136"/>
        <v>0</v>
      </c>
      <c r="X19" s="255">
        <f t="shared" si="136"/>
        <v>0</v>
      </c>
      <c r="Y19" s="255">
        <f t="shared" si="136"/>
        <v>0</v>
      </c>
      <c r="Z19" s="255">
        <f t="shared" si="136"/>
        <v>0</v>
      </c>
      <c r="AA19" s="255">
        <f t="shared" si="136"/>
        <v>0</v>
      </c>
      <c r="AB19" s="255">
        <f t="shared" si="136"/>
        <v>0</v>
      </c>
      <c r="AC19" s="480">
        <f t="shared" si="136"/>
        <v>0</v>
      </c>
      <c r="AE19" s="178"/>
      <c r="AF19" s="178"/>
      <c r="AG19" s="178"/>
      <c r="AH19" s="178"/>
      <c r="AI19" s="178"/>
      <c r="AJ19" s="178"/>
      <c r="AK19" s="178"/>
      <c r="AL19" s="178"/>
      <c r="AM19" s="178"/>
      <c r="AN19" s="178"/>
      <c r="AO19" s="178"/>
      <c r="AP19" s="179"/>
      <c r="AQ19" s="179"/>
      <c r="AR19" s="179"/>
      <c r="AS19" s="179"/>
      <c r="AT19" s="179"/>
      <c r="AU19" s="179"/>
      <c r="AV19" s="179"/>
      <c r="AW19" s="179"/>
      <c r="AX19" s="179"/>
      <c r="AY19" s="179"/>
      <c r="AZ19" s="179"/>
      <c r="BA19" s="179"/>
      <c r="BB19" s="179"/>
      <c r="BC19" s="125"/>
      <c r="BD19" s="125"/>
      <c r="BE19" s="125"/>
      <c r="BF19" s="125"/>
      <c r="BG19" s="125"/>
      <c r="BH19" s="125"/>
      <c r="BI19" s="125"/>
      <c r="BJ19" s="125"/>
      <c r="BK19" s="125"/>
      <c r="BL19" s="125"/>
      <c r="BM19" s="125"/>
      <c r="BN19" s="125"/>
      <c r="BO19" s="125"/>
      <c r="BP19" s="125"/>
      <c r="BQ19" s="125"/>
      <c r="BR19" s="125"/>
      <c r="BS19" s="125"/>
      <c r="BT19" s="125"/>
      <c r="BU19" s="125"/>
      <c r="BV19" s="125"/>
      <c r="BW19" s="125"/>
      <c r="BX19" s="125"/>
      <c r="BY19" s="125"/>
      <c r="BZ19" s="125"/>
      <c r="CA19" s="125"/>
      <c r="CB19" s="125"/>
      <c r="CC19" s="125"/>
      <c r="CD19" s="125"/>
      <c r="CE19" s="125"/>
      <c r="CF19" s="125"/>
      <c r="CG19" s="125"/>
      <c r="CH19" s="125"/>
      <c r="CI19" s="125"/>
      <c r="CJ19" s="125"/>
      <c r="CK19" s="125"/>
      <c r="CL19" s="125"/>
      <c r="CM19" s="125">
        <f>IF(M5="B",M20,"")</f>
        <v>0</v>
      </c>
      <c r="CN19" s="125"/>
      <c r="CO19" s="125"/>
      <c r="CP19" s="125"/>
      <c r="CQ19" s="125"/>
      <c r="CR19" s="125"/>
      <c r="CS19" s="125"/>
      <c r="CT19" s="125"/>
      <c r="CU19" s="125"/>
      <c r="CV19" s="125"/>
      <c r="CW19" s="125"/>
      <c r="CX19" s="125"/>
      <c r="CY19" s="125"/>
      <c r="CZ19" s="125"/>
      <c r="DA19" s="125"/>
      <c r="DB19" s="125"/>
      <c r="DC19" s="125"/>
      <c r="DD19" s="125"/>
      <c r="DE19" s="125"/>
      <c r="DF19" s="125"/>
      <c r="DG19" s="125"/>
      <c r="DH19" s="125"/>
      <c r="DI19" s="125"/>
      <c r="DJ19" s="125"/>
      <c r="DK19" s="125"/>
      <c r="DL19" s="125"/>
      <c r="DM19" s="125"/>
      <c r="DN19" s="125"/>
      <c r="DO19" s="125"/>
      <c r="DP19" s="125"/>
      <c r="DQ19" s="125"/>
      <c r="DR19" s="125"/>
      <c r="DS19" s="125"/>
      <c r="DT19" s="125"/>
      <c r="DU19" s="125"/>
      <c r="DV19" s="125"/>
      <c r="DW19" s="125"/>
      <c r="DX19" s="125"/>
      <c r="DY19" s="125"/>
      <c r="DZ19" s="125"/>
      <c r="EA19" s="125"/>
      <c r="EB19" s="125"/>
      <c r="EC19" s="125"/>
      <c r="ED19" s="125"/>
      <c r="EE19" s="125"/>
      <c r="EF19" s="27">
        <f>SUM(EF5:EF18)</f>
        <v>19</v>
      </c>
      <c r="EG19" s="27">
        <f>SUM(EG5:EG18)</f>
        <v>19</v>
      </c>
      <c r="EH19" s="27">
        <f>SUM(EH5:EH18)</f>
        <v>57</v>
      </c>
      <c r="EI19" s="27">
        <f t="shared" si="11"/>
        <v>76</v>
      </c>
      <c r="EJ19" s="125"/>
      <c r="EK19" s="125"/>
      <c r="EL19" s="125"/>
      <c r="EM19" s="27">
        <f>SUM(EM5:EM18)</f>
        <v>19</v>
      </c>
      <c r="EN19" s="27">
        <f t="shared" si="15"/>
        <v>1</v>
      </c>
      <c r="EO19" s="125"/>
      <c r="EP19" s="27">
        <f>SUM(EP5:EP18)</f>
        <v>76</v>
      </c>
      <c r="EQ19" s="27">
        <f>SUM(EQ5:EQ18)</f>
        <v>408</v>
      </c>
      <c r="ER19" s="125"/>
      <c r="ES19" s="125"/>
      <c r="ET19" s="125"/>
      <c r="EU19" s="125"/>
      <c r="EV19" s="125"/>
      <c r="EW19" s="125"/>
      <c r="EX19" s="125"/>
      <c r="EY19" s="125"/>
      <c r="EZ19" s="125"/>
      <c r="FA19" s="125"/>
      <c r="FB19" s="125"/>
      <c r="FC19" s="125"/>
      <c r="FD19" s="125"/>
      <c r="FE19" s="125"/>
      <c r="FF19" s="125"/>
      <c r="FG19" s="125"/>
      <c r="FH19" s="125"/>
      <c r="FI19" s="125"/>
      <c r="FJ19" s="125"/>
      <c r="FK19" s="125"/>
      <c r="FL19" s="125"/>
      <c r="FM19" s="125"/>
      <c r="FN19" s="125"/>
      <c r="FO19" s="125"/>
      <c r="FP19" s="125"/>
      <c r="FQ19" s="125"/>
      <c r="FR19" s="125"/>
      <c r="FS19" s="125"/>
      <c r="FT19" s="125"/>
      <c r="FU19" s="125"/>
      <c r="FV19" s="125"/>
      <c r="FW19" s="125"/>
      <c r="FX19" s="125"/>
      <c r="FY19" s="125"/>
      <c r="FZ19" s="125"/>
      <c r="GA19" s="125"/>
      <c r="GB19" s="125"/>
      <c r="GC19" s="125"/>
      <c r="GD19" s="125"/>
      <c r="GE19" s="125"/>
      <c r="GF19" s="125"/>
      <c r="GG19" s="125"/>
      <c r="GH19" s="125"/>
      <c r="GI19" s="125"/>
      <c r="GJ19" s="125"/>
      <c r="GK19" s="125"/>
      <c r="GL19" s="125"/>
      <c r="GM19" s="125"/>
      <c r="GN19" s="125"/>
      <c r="GO19" s="125"/>
      <c r="GP19" s="125"/>
      <c r="GQ19" s="125"/>
      <c r="GR19" s="125"/>
      <c r="GS19" s="125"/>
      <c r="GT19" s="125"/>
      <c r="GU19" s="125"/>
      <c r="GV19" s="125"/>
      <c r="GW19" s="125"/>
      <c r="GX19" s="125"/>
      <c r="GY19" s="125"/>
      <c r="GZ19" s="125"/>
      <c r="HA19" s="125"/>
      <c r="HB19" s="125"/>
      <c r="HC19" s="125"/>
      <c r="HD19" s="125"/>
      <c r="HE19" s="125"/>
      <c r="HF19" s="125"/>
      <c r="HG19" s="125"/>
      <c r="HH19" s="125"/>
      <c r="HI19" s="125"/>
      <c r="HJ19" s="125"/>
      <c r="HK19" s="125"/>
      <c r="HL19" s="125"/>
      <c r="HM19" s="125"/>
      <c r="HN19" s="125"/>
      <c r="HO19" s="125"/>
      <c r="HP19" s="125"/>
      <c r="HQ19" s="125"/>
      <c r="HR19" s="125"/>
      <c r="HS19" s="125"/>
      <c r="HT19" s="125"/>
      <c r="HU19" s="125"/>
      <c r="HV19" s="125"/>
      <c r="HW19" s="125"/>
      <c r="HX19" s="125"/>
      <c r="HY19" s="125"/>
      <c r="HZ19" s="125"/>
      <c r="IA19" s="125"/>
      <c r="IB19" s="125"/>
      <c r="IC19" s="125"/>
      <c r="ID19" s="125"/>
      <c r="IE19" s="125"/>
      <c r="IF19" s="125"/>
      <c r="IG19" s="125"/>
      <c r="IH19" s="125"/>
      <c r="II19" s="125"/>
      <c r="IJ19" s="125"/>
      <c r="IK19" s="125"/>
      <c r="IL19" s="125"/>
      <c r="IM19" s="125"/>
      <c r="IN19" s="125"/>
      <c r="IO19" s="125"/>
      <c r="IP19" s="125"/>
      <c r="IQ19" s="125"/>
      <c r="IR19" s="125"/>
      <c r="IS19" s="125"/>
      <c r="IT19" s="125"/>
      <c r="IU19" s="125"/>
    </row>
    <row r="20" spans="1:255" s="2" customFormat="1" ht="21.75" customHeight="1" thickBot="1">
      <c r="A20" s="263" t="s">
        <v>188</v>
      </c>
      <c r="B20" s="180">
        <f>COUNT(E20:AC20)</f>
        <v>19</v>
      </c>
      <c r="C20" s="284" t="s">
        <v>216</v>
      </c>
      <c r="D20" s="275">
        <f ca="1">'Period 1'!AC4</f>
        <v>12</v>
      </c>
      <c r="E20" s="256">
        <v>2</v>
      </c>
      <c r="F20" s="257">
        <v>5</v>
      </c>
      <c r="G20" s="257">
        <v>1</v>
      </c>
      <c r="H20" s="257">
        <v>0</v>
      </c>
      <c r="I20" s="257">
        <v>0</v>
      </c>
      <c r="J20" s="257">
        <v>0</v>
      </c>
      <c r="K20" s="257">
        <v>0</v>
      </c>
      <c r="L20" s="257">
        <v>0</v>
      </c>
      <c r="M20" s="257">
        <v>0</v>
      </c>
      <c r="N20" s="257">
        <v>4</v>
      </c>
      <c r="O20" s="257">
        <v>0</v>
      </c>
      <c r="P20" s="257">
        <v>2</v>
      </c>
      <c r="Q20" s="257">
        <v>0</v>
      </c>
      <c r="R20" s="257">
        <v>0</v>
      </c>
      <c r="S20" s="257">
        <v>0</v>
      </c>
      <c r="T20" s="257">
        <v>1</v>
      </c>
      <c r="U20" s="257">
        <v>4</v>
      </c>
      <c r="V20" s="257">
        <v>0</v>
      </c>
      <c r="W20" s="257">
        <v>0</v>
      </c>
      <c r="X20" s="257"/>
      <c r="Y20" s="257"/>
      <c r="Z20" s="257"/>
      <c r="AA20" s="257"/>
      <c r="AB20" s="257"/>
      <c r="AC20" s="482"/>
      <c r="AE20" s="178"/>
      <c r="AF20" s="178"/>
      <c r="AG20" s="178"/>
      <c r="AH20" s="178"/>
      <c r="AI20" s="178"/>
      <c r="AJ20" s="178"/>
      <c r="AK20" s="178"/>
      <c r="AL20" s="178"/>
      <c r="AM20" s="178"/>
      <c r="AN20" s="178"/>
      <c r="AO20" s="178"/>
      <c r="AP20" s="179"/>
      <c r="AQ20" s="179"/>
      <c r="AR20" s="179"/>
      <c r="AS20" s="179"/>
      <c r="AT20" s="179"/>
      <c r="AU20" s="179"/>
      <c r="AV20" s="179"/>
      <c r="AW20" s="179"/>
      <c r="AX20" s="179"/>
      <c r="AY20" s="179"/>
      <c r="AZ20" s="179"/>
      <c r="BA20" s="179"/>
      <c r="BB20" s="179"/>
      <c r="BC20" s="125"/>
      <c r="BD20" s="125"/>
      <c r="BE20" s="125"/>
      <c r="BF20" s="125"/>
      <c r="BG20" s="125"/>
      <c r="BH20" s="125"/>
      <c r="BI20" s="125"/>
      <c r="BJ20" s="125"/>
      <c r="BK20" s="125"/>
      <c r="BL20" s="125"/>
      <c r="BM20" s="125"/>
      <c r="BN20" s="125"/>
      <c r="BO20" s="125"/>
      <c r="BP20" s="125"/>
      <c r="BQ20" s="125"/>
      <c r="BR20" s="125"/>
      <c r="BS20" s="125"/>
      <c r="BT20" s="125"/>
      <c r="BU20" s="125"/>
      <c r="BV20" s="125"/>
      <c r="BW20" s="125"/>
      <c r="BX20" s="125"/>
      <c r="BY20" s="125"/>
      <c r="BZ20" s="125"/>
      <c r="CA20" s="125"/>
      <c r="CB20" s="125"/>
      <c r="CC20" s="125"/>
      <c r="CD20" s="125"/>
      <c r="CE20" s="125"/>
      <c r="CF20" s="125"/>
      <c r="CG20" s="125"/>
      <c r="CH20" s="125"/>
      <c r="CI20" s="125"/>
      <c r="CJ20" s="125"/>
      <c r="CK20" s="125"/>
      <c r="CL20" s="125"/>
      <c r="CM20" s="125"/>
      <c r="CN20" s="125"/>
      <c r="CO20" s="125"/>
      <c r="CP20" s="125"/>
      <c r="CQ20" s="125"/>
      <c r="CR20" s="125"/>
      <c r="CS20" s="125"/>
      <c r="CT20" s="125"/>
      <c r="CU20" s="125"/>
      <c r="CV20" s="125"/>
      <c r="CW20" s="125"/>
      <c r="CX20" s="125"/>
      <c r="CY20" s="125"/>
      <c r="CZ20" s="125"/>
      <c r="DA20" s="125"/>
      <c r="DB20" s="125"/>
      <c r="DC20" s="125"/>
      <c r="DD20" s="125"/>
      <c r="DE20" s="125"/>
      <c r="DF20" s="125"/>
      <c r="DG20" s="125"/>
      <c r="DH20" s="125"/>
      <c r="DI20" s="125"/>
      <c r="DJ20" s="125"/>
      <c r="DK20" s="125"/>
      <c r="DL20" s="125"/>
      <c r="DM20" s="125"/>
      <c r="DN20" s="125"/>
      <c r="DO20" s="125"/>
      <c r="DP20" s="125"/>
      <c r="DQ20" s="125"/>
      <c r="DR20" s="125"/>
      <c r="DS20" s="125"/>
      <c r="DT20" s="125"/>
      <c r="DU20" s="125"/>
      <c r="DV20" s="125"/>
      <c r="DW20" s="125"/>
      <c r="DX20" s="125"/>
      <c r="DY20" s="125"/>
      <c r="DZ20" s="125"/>
      <c r="EA20" s="125"/>
      <c r="EB20" s="125"/>
      <c r="EC20" s="125"/>
      <c r="ED20" s="125"/>
      <c r="EE20" s="125"/>
      <c r="EF20" s="125"/>
      <c r="EG20" s="125"/>
      <c r="EH20" s="125"/>
      <c r="EI20" s="125"/>
      <c r="EJ20" s="125"/>
      <c r="EK20" s="125"/>
      <c r="EL20" s="125"/>
      <c r="EM20" s="125"/>
      <c r="EN20" s="125"/>
      <c r="EO20" s="125"/>
      <c r="EP20" s="125"/>
      <c r="EQ20" s="125"/>
      <c r="ER20" s="125"/>
      <c r="ES20" s="125"/>
      <c r="ET20" s="125"/>
      <c r="EU20" s="125"/>
      <c r="EV20" s="125"/>
      <c r="EW20" s="125"/>
      <c r="EX20" s="125"/>
      <c r="EY20" s="125"/>
      <c r="EZ20" s="125"/>
      <c r="FA20" s="125"/>
      <c r="FB20" s="125"/>
      <c r="FC20" s="125"/>
      <c r="FD20" s="125"/>
      <c r="FE20" s="125"/>
      <c r="FF20" s="125"/>
      <c r="FG20" s="125"/>
      <c r="FH20" s="125"/>
      <c r="FI20" s="125"/>
      <c r="FJ20" s="125"/>
      <c r="FK20" s="125"/>
      <c r="FL20" s="125"/>
      <c r="FM20" s="125"/>
      <c r="FN20" s="125"/>
      <c r="FO20" s="125"/>
      <c r="FP20" s="125"/>
      <c r="FQ20" s="125"/>
      <c r="FR20" s="125"/>
      <c r="FS20" s="125"/>
      <c r="FT20" s="125"/>
      <c r="FU20" s="125"/>
      <c r="FV20" s="125"/>
      <c r="FW20" s="125"/>
      <c r="FX20" s="125"/>
      <c r="FY20" s="125"/>
      <c r="FZ20" s="125"/>
      <c r="GA20" s="125"/>
      <c r="GB20" s="125"/>
      <c r="GC20" s="125"/>
      <c r="GD20" s="125"/>
      <c r="GE20" s="125"/>
      <c r="GF20" s="125"/>
      <c r="GG20" s="125"/>
      <c r="GH20" s="125"/>
      <c r="GI20" s="125"/>
      <c r="GJ20" s="125"/>
      <c r="GK20" s="125"/>
      <c r="GL20" s="125"/>
      <c r="GM20" s="125"/>
      <c r="GN20" s="125"/>
      <c r="GO20" s="125"/>
      <c r="GP20" s="125"/>
      <c r="GQ20" s="125"/>
      <c r="GR20" s="125"/>
      <c r="GS20" s="125"/>
      <c r="GT20" s="125"/>
      <c r="GU20" s="125"/>
      <c r="GV20" s="125"/>
      <c r="GW20" s="125"/>
      <c r="GX20" s="125"/>
      <c r="GY20" s="125"/>
      <c r="GZ20" s="125"/>
      <c r="HA20" s="125"/>
      <c r="HB20" s="125"/>
      <c r="HC20" s="125"/>
      <c r="HD20" s="125"/>
      <c r="HE20" s="125"/>
      <c r="HF20" s="125"/>
      <c r="HG20" s="125"/>
      <c r="HH20" s="125"/>
      <c r="HI20" s="125"/>
      <c r="HJ20" s="125"/>
      <c r="HK20" s="125"/>
      <c r="HL20" s="125"/>
      <c r="HM20" s="125"/>
      <c r="HN20" s="125"/>
      <c r="HO20" s="125"/>
      <c r="HP20" s="125"/>
      <c r="HQ20" s="125"/>
      <c r="HR20" s="125"/>
      <c r="HS20" s="125"/>
      <c r="HT20" s="125"/>
      <c r="HU20" s="125"/>
      <c r="HV20" s="125"/>
      <c r="HW20" s="125"/>
      <c r="HX20" s="125"/>
      <c r="HY20" s="125"/>
      <c r="HZ20" s="125"/>
      <c r="IA20" s="125"/>
      <c r="IB20" s="125"/>
      <c r="IC20" s="125"/>
      <c r="ID20" s="125"/>
      <c r="IE20" s="125"/>
      <c r="IF20" s="125"/>
      <c r="IG20" s="125"/>
      <c r="IH20" s="125"/>
      <c r="II20" s="125"/>
      <c r="IJ20" s="125"/>
      <c r="IK20" s="125"/>
      <c r="IL20" s="125"/>
      <c r="IM20" s="125"/>
      <c r="IN20" s="125"/>
      <c r="IO20" s="125"/>
      <c r="IP20" s="125"/>
      <c r="IQ20" s="125"/>
      <c r="IR20" s="125"/>
      <c r="IS20" s="125"/>
      <c r="IT20" s="125"/>
      <c r="IU20" s="125"/>
    </row>
    <row r="21" spans="1:255" ht="21.75" customHeight="1" thickBot="1">
      <c r="B21" s="14" t="s">
        <v>118</v>
      </c>
      <c r="C21" s="680">
        <f ca="1">('Period 1'!C21)</f>
        <v>0</v>
      </c>
      <c r="D21" s="680"/>
      <c r="E21" s="680"/>
      <c r="F21" s="680"/>
      <c r="G21" s="680"/>
      <c r="H21" s="14" t="s">
        <v>135</v>
      </c>
      <c r="I21" s="669">
        <f ca="1">('Game Summary'!L2)</f>
        <v>39935</v>
      </c>
      <c r="J21" s="669"/>
      <c r="K21" s="669"/>
      <c r="L21" s="686" t="s">
        <v>81</v>
      </c>
      <c r="M21" s="686"/>
      <c r="N21" s="685">
        <f ca="1">('Period 1'!N21)</f>
        <v>0</v>
      </c>
      <c r="O21" s="685"/>
      <c r="P21" s="685"/>
      <c r="Q21" s="93"/>
      <c r="R21" s="93"/>
      <c r="S21" s="93"/>
      <c r="T21" s="93"/>
      <c r="U21" s="93"/>
      <c r="V21" s="93"/>
      <c r="W21" s="93"/>
      <c r="X21" s="93"/>
      <c r="Y21" s="93"/>
      <c r="Z21" s="93"/>
      <c r="AA21" s="93"/>
      <c r="AB21" s="93"/>
      <c r="AC21" s="93"/>
      <c r="AE21" s="99"/>
      <c r="AF21" s="99"/>
      <c r="AG21" s="99"/>
      <c r="AH21" s="99"/>
      <c r="AI21" s="99"/>
      <c r="AJ21" s="99"/>
      <c r="AK21" s="99"/>
      <c r="AL21" s="99"/>
      <c r="AM21" s="99"/>
      <c r="AN21" s="99"/>
      <c r="AO21" s="99"/>
      <c r="AP21" s="99"/>
      <c r="AQ21" s="99"/>
      <c r="AR21" s="99"/>
      <c r="AS21" s="99"/>
      <c r="AT21" s="99"/>
      <c r="AU21" s="99"/>
      <c r="AV21" s="99"/>
      <c r="AW21" s="99"/>
      <c r="AX21" s="99"/>
      <c r="AY21" s="99"/>
      <c r="AZ21" s="99"/>
      <c r="BA21" s="99"/>
      <c r="BB21" s="99"/>
      <c r="BC21" s="99"/>
      <c r="BD21" s="99"/>
    </row>
    <row r="22" spans="1:255" ht="21.75" customHeight="1">
      <c r="A22" s="281" t="s">
        <v>72</v>
      </c>
      <c r="B22" s="280">
        <f>SUM(E40:AC40)</f>
        <v>102</v>
      </c>
      <c r="C22" s="282" t="s">
        <v>144</v>
      </c>
      <c r="D22" s="283">
        <f>AVERAGE(E40:AC40)</f>
        <v>5.3684210526315788</v>
      </c>
      <c r="E22" s="654" t="s">
        <v>194</v>
      </c>
      <c r="F22" s="655"/>
      <c r="G22" s="655"/>
      <c r="H22" s="655"/>
      <c r="I22" s="655"/>
      <c r="J22" s="655"/>
      <c r="K22" s="655"/>
      <c r="L22" s="655"/>
      <c r="M22" s="655"/>
      <c r="N22" s="655"/>
      <c r="O22" s="655"/>
      <c r="P22" s="655"/>
      <c r="Q22" s="656"/>
      <c r="R22" s="656"/>
      <c r="S22" s="656"/>
      <c r="T22" s="656"/>
      <c r="U22" s="656"/>
      <c r="V22" s="656"/>
      <c r="W22" s="656"/>
      <c r="X22" s="656"/>
      <c r="Y22" s="656"/>
      <c r="Z22" s="656"/>
      <c r="AA22" s="656"/>
      <c r="AB22" s="656"/>
      <c r="AC22" s="657"/>
      <c r="AE22" s="666" t="s">
        <v>195</v>
      </c>
      <c r="AF22" s="667"/>
      <c r="AG22" s="667"/>
      <c r="AH22" s="667"/>
      <c r="AI22" s="667"/>
      <c r="AJ22" s="667"/>
      <c r="AK22" s="667"/>
      <c r="AL22" s="667"/>
      <c r="AM22" s="667"/>
      <c r="AN22" s="667"/>
      <c r="AO22" s="667"/>
      <c r="AP22" s="667"/>
      <c r="AQ22" s="667"/>
      <c r="AR22" s="667"/>
      <c r="AS22" s="667"/>
      <c r="AT22" s="667"/>
      <c r="AU22" s="667"/>
      <c r="AV22" s="667"/>
      <c r="AW22" s="667"/>
      <c r="AX22" s="667"/>
      <c r="AY22" s="667"/>
      <c r="AZ22" s="667"/>
      <c r="BA22" s="667"/>
      <c r="BB22" s="667"/>
      <c r="BC22" s="668"/>
      <c r="BE22" s="666" t="s">
        <v>196</v>
      </c>
      <c r="BF22" s="667"/>
      <c r="BG22" s="667"/>
      <c r="BH22" s="667"/>
      <c r="BI22" s="667"/>
      <c r="BJ22" s="667"/>
      <c r="BK22" s="667"/>
      <c r="BL22" s="667"/>
      <c r="BM22" s="667"/>
      <c r="BN22" s="667"/>
      <c r="BO22" s="667"/>
      <c r="BP22" s="667"/>
      <c r="BQ22" s="667"/>
      <c r="BR22" s="667"/>
      <c r="BS22" s="667"/>
      <c r="BT22" s="667"/>
      <c r="BU22" s="667"/>
      <c r="BV22" s="667"/>
      <c r="BW22" s="667"/>
      <c r="BX22" s="667"/>
      <c r="BY22" s="667"/>
      <c r="BZ22" s="667"/>
      <c r="CA22" s="667"/>
      <c r="CB22" s="667"/>
      <c r="CC22" s="668"/>
      <c r="CD22" s="99"/>
      <c r="CE22" s="666" t="s">
        <v>197</v>
      </c>
      <c r="CF22" s="667"/>
      <c r="CG22" s="667"/>
      <c r="CH22" s="667"/>
      <c r="CI22" s="667"/>
      <c r="CJ22" s="667"/>
      <c r="CK22" s="667"/>
      <c r="CL22" s="667"/>
      <c r="CM22" s="667"/>
      <c r="CN22" s="667"/>
      <c r="CO22" s="667"/>
      <c r="CP22" s="667"/>
      <c r="CQ22" s="667"/>
      <c r="CR22" s="667"/>
      <c r="CS22" s="667"/>
      <c r="CT22" s="667"/>
      <c r="CU22" s="667"/>
      <c r="CV22" s="667"/>
      <c r="CW22" s="667"/>
      <c r="CX22" s="667"/>
      <c r="CY22" s="667"/>
      <c r="CZ22" s="667"/>
      <c r="DA22" s="667"/>
      <c r="DB22" s="667"/>
      <c r="DC22" s="668"/>
      <c r="DE22" s="666" t="s">
        <v>198</v>
      </c>
      <c r="DF22" s="667"/>
      <c r="DG22" s="667"/>
      <c r="DH22" s="667"/>
      <c r="DI22" s="667"/>
      <c r="DJ22" s="667"/>
      <c r="DK22" s="667"/>
      <c r="DL22" s="667"/>
      <c r="DM22" s="667"/>
      <c r="DN22" s="667"/>
      <c r="DO22" s="667"/>
      <c r="DP22" s="667"/>
      <c r="DQ22" s="667"/>
      <c r="DR22" s="667"/>
      <c r="DS22" s="667"/>
      <c r="DT22" s="667"/>
      <c r="DU22" s="667"/>
      <c r="DV22" s="667"/>
      <c r="DW22" s="667"/>
      <c r="DX22" s="667"/>
      <c r="DY22" s="667"/>
      <c r="DZ22" s="667"/>
      <c r="EA22" s="667"/>
      <c r="EB22" s="667"/>
      <c r="EC22" s="668"/>
      <c r="EE22" s="99"/>
      <c r="EV22" s="666" t="s">
        <v>199</v>
      </c>
      <c r="EW22" s="667"/>
      <c r="EX22" s="667"/>
      <c r="EY22" s="667"/>
      <c r="EZ22" s="667"/>
      <c r="FA22" s="667"/>
      <c r="FB22" s="667"/>
      <c r="FC22" s="667"/>
      <c r="FD22" s="667"/>
      <c r="FE22" s="667"/>
      <c r="FF22" s="667"/>
      <c r="FG22" s="667"/>
      <c r="FH22" s="667"/>
      <c r="FI22" s="667"/>
      <c r="FJ22" s="667"/>
      <c r="FK22" s="667"/>
      <c r="FL22" s="667"/>
      <c r="FM22" s="667"/>
      <c r="FN22" s="667"/>
      <c r="FO22" s="667"/>
      <c r="FP22" s="667"/>
      <c r="FQ22" s="667"/>
      <c r="FR22" s="667"/>
      <c r="FS22" s="667"/>
      <c r="FT22" s="668"/>
      <c r="FV22" s="666" t="s">
        <v>200</v>
      </c>
      <c r="FW22" s="667"/>
      <c r="FX22" s="667"/>
      <c r="FY22" s="667"/>
      <c r="FZ22" s="667"/>
      <c r="GA22" s="667"/>
      <c r="GB22" s="667"/>
      <c r="GC22" s="667"/>
      <c r="GD22" s="667"/>
      <c r="GE22" s="667"/>
      <c r="GF22" s="667"/>
      <c r="GG22" s="667"/>
      <c r="GH22" s="667"/>
      <c r="GI22" s="667"/>
      <c r="GJ22" s="667"/>
      <c r="GK22" s="667"/>
      <c r="GL22" s="667"/>
      <c r="GM22" s="667"/>
      <c r="GN22" s="667"/>
      <c r="GO22" s="667"/>
      <c r="GP22" s="667"/>
      <c r="GQ22" s="667"/>
      <c r="GR22" s="667"/>
      <c r="GS22" s="667"/>
      <c r="GT22" s="668"/>
      <c r="GU22" s="99"/>
      <c r="GV22" s="666" t="s">
        <v>201</v>
      </c>
      <c r="GW22" s="667"/>
      <c r="GX22" s="667"/>
      <c r="GY22" s="667"/>
      <c r="GZ22" s="667"/>
      <c r="HA22" s="667"/>
      <c r="HB22" s="667"/>
      <c r="HC22" s="667"/>
      <c r="HD22" s="667"/>
      <c r="HE22" s="667"/>
      <c r="HF22" s="667"/>
      <c r="HG22" s="667"/>
      <c r="HH22" s="667"/>
      <c r="HI22" s="667"/>
      <c r="HJ22" s="667"/>
      <c r="HK22" s="667"/>
      <c r="HL22" s="667"/>
      <c r="HM22" s="667"/>
      <c r="HN22" s="667"/>
      <c r="HO22" s="667"/>
      <c r="HP22" s="667"/>
      <c r="HQ22" s="667"/>
      <c r="HR22" s="667"/>
      <c r="HS22" s="667"/>
      <c r="HT22" s="668"/>
      <c r="HV22" s="666" t="s">
        <v>202</v>
      </c>
      <c r="HW22" s="667"/>
      <c r="HX22" s="667"/>
      <c r="HY22" s="667"/>
      <c r="HZ22" s="667"/>
      <c r="IA22" s="667"/>
      <c r="IB22" s="667"/>
      <c r="IC22" s="667"/>
      <c r="ID22" s="667"/>
      <c r="IE22" s="667"/>
      <c r="IF22" s="667"/>
      <c r="IG22" s="667"/>
      <c r="IH22" s="667"/>
      <c r="II22" s="667"/>
      <c r="IJ22" s="667"/>
      <c r="IK22" s="667"/>
      <c r="IL22" s="667"/>
      <c r="IM22" s="667"/>
      <c r="IN22" s="667"/>
      <c r="IO22" s="667"/>
      <c r="IP22" s="667"/>
      <c r="IQ22" s="667"/>
      <c r="IR22" s="667"/>
      <c r="IS22" s="667"/>
      <c r="IT22" s="668"/>
    </row>
    <row r="23" spans="1:255" ht="21.75" customHeight="1" thickBot="1">
      <c r="A23" s="98"/>
      <c r="B23" s="13"/>
      <c r="C23" s="658" t="s">
        <v>192</v>
      </c>
      <c r="D23" s="683"/>
      <c r="E23" s="181">
        <v>1</v>
      </c>
      <c r="F23" s="182">
        <v>2</v>
      </c>
      <c r="G23" s="182">
        <v>3</v>
      </c>
      <c r="H23" s="182">
        <v>4</v>
      </c>
      <c r="I23" s="182">
        <v>5</v>
      </c>
      <c r="J23" s="182">
        <v>6</v>
      </c>
      <c r="K23" s="182">
        <v>7</v>
      </c>
      <c r="L23" s="182">
        <v>8</v>
      </c>
      <c r="M23" s="182">
        <v>9</v>
      </c>
      <c r="N23" s="182">
        <v>10</v>
      </c>
      <c r="O23" s="182">
        <v>11</v>
      </c>
      <c r="P23" s="182">
        <v>12</v>
      </c>
      <c r="Q23" s="183">
        <v>13</v>
      </c>
      <c r="R23" s="183">
        <v>14</v>
      </c>
      <c r="S23" s="183">
        <v>15</v>
      </c>
      <c r="T23" s="183">
        <v>16</v>
      </c>
      <c r="U23" s="183">
        <v>17</v>
      </c>
      <c r="V23" s="183">
        <v>18</v>
      </c>
      <c r="W23" s="183">
        <v>19</v>
      </c>
      <c r="X23" s="183">
        <v>20</v>
      </c>
      <c r="Y23" s="183">
        <v>21</v>
      </c>
      <c r="Z23" s="183">
        <v>22</v>
      </c>
      <c r="AA23" s="183">
        <v>23</v>
      </c>
      <c r="AB23" s="183">
        <v>24</v>
      </c>
      <c r="AC23" s="184">
        <v>25</v>
      </c>
      <c r="AE23" s="104"/>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6"/>
      <c r="BE23" s="104"/>
      <c r="BF23" s="105"/>
      <c r="BG23" s="105"/>
      <c r="BH23" s="105"/>
      <c r="BI23" s="105"/>
      <c r="BJ23" s="105"/>
      <c r="BK23" s="105"/>
      <c r="BL23" s="105"/>
      <c r="BM23" s="105"/>
      <c r="BN23" s="105"/>
      <c r="BO23" s="105"/>
      <c r="BP23" s="105"/>
      <c r="BQ23" s="105"/>
      <c r="BR23" s="105"/>
      <c r="BS23" s="105"/>
      <c r="BT23" s="105"/>
      <c r="BU23" s="105"/>
      <c r="BV23" s="105"/>
      <c r="BW23" s="105"/>
      <c r="BX23" s="105"/>
      <c r="BY23" s="105"/>
      <c r="BZ23" s="105"/>
      <c r="CA23" s="105"/>
      <c r="CB23" s="105"/>
      <c r="CC23" s="106"/>
      <c r="CD23" s="99"/>
      <c r="CE23" s="104"/>
      <c r="CF23" s="105"/>
      <c r="CG23" s="105"/>
      <c r="CH23" s="105"/>
      <c r="CI23" s="105"/>
      <c r="CJ23" s="105"/>
      <c r="CK23" s="105"/>
      <c r="CL23" s="105"/>
      <c r="CM23" s="105"/>
      <c r="CN23" s="105"/>
      <c r="CO23" s="105"/>
      <c r="CP23" s="105"/>
      <c r="CQ23" s="105"/>
      <c r="CR23" s="105"/>
      <c r="CS23" s="105"/>
      <c r="CT23" s="105"/>
      <c r="CU23" s="105"/>
      <c r="CV23" s="105"/>
      <c r="CW23" s="105"/>
      <c r="CX23" s="105"/>
      <c r="CY23" s="105"/>
      <c r="CZ23" s="105"/>
      <c r="DA23" s="105"/>
      <c r="DB23" s="105"/>
      <c r="DC23" s="106"/>
      <c r="DE23" s="104"/>
      <c r="DF23" s="105"/>
      <c r="DG23" s="105"/>
      <c r="DH23" s="105"/>
      <c r="DI23" s="105"/>
      <c r="DJ23" s="105"/>
      <c r="DK23" s="105"/>
      <c r="DL23" s="105"/>
      <c r="DM23" s="105"/>
      <c r="DN23" s="105"/>
      <c r="DO23" s="105"/>
      <c r="DP23" s="105"/>
      <c r="DQ23" s="105"/>
      <c r="DR23" s="105"/>
      <c r="DS23" s="105"/>
      <c r="DT23" s="105"/>
      <c r="DU23" s="105"/>
      <c r="DV23" s="105"/>
      <c r="DW23" s="105"/>
      <c r="DX23" s="105"/>
      <c r="DY23" s="105"/>
      <c r="DZ23" s="105"/>
      <c r="EA23" s="105"/>
      <c r="EB23" s="105"/>
      <c r="EC23" s="106"/>
      <c r="EE23" s="99"/>
      <c r="EV23" s="104"/>
      <c r="EW23" s="105"/>
      <c r="EX23" s="105"/>
      <c r="EY23" s="105"/>
      <c r="EZ23" s="105"/>
      <c r="FA23" s="105"/>
      <c r="FB23" s="105"/>
      <c r="FC23" s="105"/>
      <c r="FD23" s="105"/>
      <c r="FE23" s="105"/>
      <c r="FF23" s="105"/>
      <c r="FG23" s="105"/>
      <c r="FH23" s="105"/>
      <c r="FI23" s="105"/>
      <c r="FJ23" s="105"/>
      <c r="FK23" s="105"/>
      <c r="FL23" s="105"/>
      <c r="FM23" s="105"/>
      <c r="FN23" s="105"/>
      <c r="FO23" s="105"/>
      <c r="FP23" s="105"/>
      <c r="FQ23" s="105"/>
      <c r="FR23" s="105"/>
      <c r="FS23" s="105"/>
      <c r="FT23" s="106"/>
      <c r="FV23" s="104"/>
      <c r="FW23" s="105"/>
      <c r="FX23" s="105"/>
      <c r="FY23" s="105"/>
      <c r="FZ23" s="105"/>
      <c r="GA23" s="105"/>
      <c r="GB23" s="105"/>
      <c r="GC23" s="105"/>
      <c r="GD23" s="105"/>
      <c r="GE23" s="105"/>
      <c r="GF23" s="105"/>
      <c r="GG23" s="105"/>
      <c r="GH23" s="105"/>
      <c r="GI23" s="105"/>
      <c r="GJ23" s="105"/>
      <c r="GK23" s="105"/>
      <c r="GL23" s="105"/>
      <c r="GM23" s="105"/>
      <c r="GN23" s="105"/>
      <c r="GO23" s="105"/>
      <c r="GP23" s="105"/>
      <c r="GQ23" s="105"/>
      <c r="GR23" s="105"/>
      <c r="GS23" s="105"/>
      <c r="GT23" s="106"/>
      <c r="GU23" s="99"/>
      <c r="GV23" s="104"/>
      <c r="GW23" s="105"/>
      <c r="GX23" s="105"/>
      <c r="GY23" s="105"/>
      <c r="GZ23" s="105"/>
      <c r="HA23" s="105"/>
      <c r="HB23" s="105"/>
      <c r="HC23" s="105"/>
      <c r="HD23" s="105"/>
      <c r="HE23" s="105"/>
      <c r="HF23" s="105"/>
      <c r="HG23" s="105"/>
      <c r="HH23" s="105"/>
      <c r="HI23" s="105"/>
      <c r="HJ23" s="105"/>
      <c r="HK23" s="105"/>
      <c r="HL23" s="105"/>
      <c r="HM23" s="105"/>
      <c r="HN23" s="105"/>
      <c r="HO23" s="105"/>
      <c r="HP23" s="105"/>
      <c r="HQ23" s="105"/>
      <c r="HR23" s="105"/>
      <c r="HS23" s="105"/>
      <c r="HT23" s="106"/>
      <c r="HV23" s="104"/>
      <c r="HW23" s="105"/>
      <c r="HX23" s="105"/>
      <c r="HY23" s="105"/>
      <c r="HZ23" s="105"/>
      <c r="IA23" s="105"/>
      <c r="IB23" s="105"/>
      <c r="IC23" s="105"/>
      <c r="ID23" s="105"/>
      <c r="IE23" s="105"/>
      <c r="IF23" s="105"/>
      <c r="IG23" s="105"/>
      <c r="IH23" s="105"/>
      <c r="II23" s="105"/>
      <c r="IJ23" s="105"/>
      <c r="IK23" s="105"/>
      <c r="IL23" s="105"/>
      <c r="IM23" s="105"/>
      <c r="IN23" s="105"/>
      <c r="IO23" s="105"/>
      <c r="IP23" s="105"/>
      <c r="IQ23" s="105"/>
      <c r="IR23" s="105"/>
      <c r="IS23" s="105"/>
      <c r="IT23" s="106"/>
    </row>
    <row r="24" spans="1:255" s="1" customFormat="1" ht="21.75" customHeight="1" thickBot="1">
      <c r="A24" s="643" t="str">
        <f ca="1">('Game Summary'!A24)</f>
        <v>DDG - All Stars</v>
      </c>
      <c r="B24" s="644"/>
      <c r="C24" s="644"/>
      <c r="D24" s="645"/>
      <c r="E24" s="254">
        <f>SUM(D40:E40)</f>
        <v>81</v>
      </c>
      <c r="F24" s="255">
        <f>SUM(D40:F40)</f>
        <v>90</v>
      </c>
      <c r="G24" s="255">
        <f>SUM(D40:G40)</f>
        <v>93</v>
      </c>
      <c r="H24" s="255">
        <f>SUM(D40:H40)</f>
        <v>97</v>
      </c>
      <c r="I24" s="255">
        <f>SUM(D40:I40)</f>
        <v>101</v>
      </c>
      <c r="J24" s="255">
        <f>SUM(D40:J40)</f>
        <v>110</v>
      </c>
      <c r="K24" s="255">
        <f>SUM(D40:K40)</f>
        <v>114</v>
      </c>
      <c r="L24" s="255">
        <f>SUM(D40:L40)</f>
        <v>118</v>
      </c>
      <c r="M24" s="255">
        <f>SUM(D40:M40)</f>
        <v>128</v>
      </c>
      <c r="N24" s="255">
        <f>SUM(D40:N40)</f>
        <v>139</v>
      </c>
      <c r="O24" s="255">
        <f>SUM(D40:O40)</f>
        <v>139</v>
      </c>
      <c r="P24" s="255">
        <f>SUM(D40:P40)</f>
        <v>153</v>
      </c>
      <c r="Q24" s="255">
        <f>SUM(D40:Q40)</f>
        <v>157</v>
      </c>
      <c r="R24" s="255">
        <f>SUM(D40:R40)</f>
        <v>161</v>
      </c>
      <c r="S24" s="255">
        <f>SUM(D40:S40)</f>
        <v>166</v>
      </c>
      <c r="T24" s="255">
        <f>SUM(D40:T40)</f>
        <v>168</v>
      </c>
      <c r="U24" s="255">
        <f>SUM(D40:U40)</f>
        <v>179</v>
      </c>
      <c r="V24" s="255">
        <f>SUM(D40:V40)</f>
        <v>179</v>
      </c>
      <c r="W24" s="255">
        <f>SUM(D40:W40)</f>
        <v>179</v>
      </c>
      <c r="X24" s="255">
        <f>SUM(D40:X40)</f>
        <v>179</v>
      </c>
      <c r="Y24" s="255">
        <f>SUM(D40:Y40)</f>
        <v>179</v>
      </c>
      <c r="Z24" s="255">
        <f>SUM(D40:Z40)</f>
        <v>179</v>
      </c>
      <c r="AA24" s="255">
        <f>SUM(D40:AA40)</f>
        <v>179</v>
      </c>
      <c r="AB24" s="255">
        <f>SUM(D40:AB40)</f>
        <v>179</v>
      </c>
      <c r="AC24" s="480">
        <f>SUM(D40:AC40)</f>
        <v>179</v>
      </c>
      <c r="AE24" s="107">
        <v>1</v>
      </c>
      <c r="AF24" s="108">
        <v>2</v>
      </c>
      <c r="AG24" s="108">
        <v>3</v>
      </c>
      <c r="AH24" s="108">
        <v>4</v>
      </c>
      <c r="AI24" s="108">
        <v>5</v>
      </c>
      <c r="AJ24" s="108">
        <v>6</v>
      </c>
      <c r="AK24" s="108">
        <v>7</v>
      </c>
      <c r="AL24" s="108">
        <v>8</v>
      </c>
      <c r="AM24" s="108">
        <v>9</v>
      </c>
      <c r="AN24" s="108">
        <v>10</v>
      </c>
      <c r="AO24" s="108">
        <v>11</v>
      </c>
      <c r="AP24" s="108">
        <v>12</v>
      </c>
      <c r="AQ24" s="109">
        <v>13</v>
      </c>
      <c r="AR24" s="109">
        <v>14</v>
      </c>
      <c r="AS24" s="109">
        <v>15</v>
      </c>
      <c r="AT24" s="109">
        <v>16</v>
      </c>
      <c r="AU24" s="109">
        <v>17</v>
      </c>
      <c r="AV24" s="109">
        <v>18</v>
      </c>
      <c r="AW24" s="109">
        <v>19</v>
      </c>
      <c r="AX24" s="109">
        <v>20</v>
      </c>
      <c r="AY24" s="109">
        <v>21</v>
      </c>
      <c r="AZ24" s="109">
        <v>22</v>
      </c>
      <c r="BA24" s="109">
        <v>23</v>
      </c>
      <c r="BB24" s="109">
        <v>24</v>
      </c>
      <c r="BC24" s="110">
        <v>25</v>
      </c>
      <c r="BD24" s="27" t="s">
        <v>147</v>
      </c>
      <c r="BE24" s="107">
        <v>1</v>
      </c>
      <c r="BF24" s="108">
        <v>2</v>
      </c>
      <c r="BG24" s="108">
        <v>3</v>
      </c>
      <c r="BH24" s="108">
        <v>4</v>
      </c>
      <c r="BI24" s="108">
        <v>5</v>
      </c>
      <c r="BJ24" s="108">
        <v>6</v>
      </c>
      <c r="BK24" s="108">
        <v>7</v>
      </c>
      <c r="BL24" s="108">
        <v>8</v>
      </c>
      <c r="BM24" s="108">
        <v>9</v>
      </c>
      <c r="BN24" s="108">
        <v>10</v>
      </c>
      <c r="BO24" s="108">
        <v>11</v>
      </c>
      <c r="BP24" s="108">
        <v>12</v>
      </c>
      <c r="BQ24" s="108">
        <v>13</v>
      </c>
      <c r="BR24" s="108">
        <v>14</v>
      </c>
      <c r="BS24" s="108">
        <v>15</v>
      </c>
      <c r="BT24" s="108">
        <v>16</v>
      </c>
      <c r="BU24" s="108">
        <v>17</v>
      </c>
      <c r="BV24" s="108">
        <v>18</v>
      </c>
      <c r="BW24" s="108">
        <v>19</v>
      </c>
      <c r="BX24" s="109">
        <v>20</v>
      </c>
      <c r="BY24" s="109">
        <v>21</v>
      </c>
      <c r="BZ24" s="109">
        <v>22</v>
      </c>
      <c r="CA24" s="109">
        <v>23</v>
      </c>
      <c r="CB24" s="109">
        <v>24</v>
      </c>
      <c r="CC24" s="110">
        <v>25</v>
      </c>
      <c r="CD24" s="27" t="s">
        <v>83</v>
      </c>
      <c r="CE24" s="107">
        <v>1</v>
      </c>
      <c r="CF24" s="108">
        <v>2</v>
      </c>
      <c r="CG24" s="108">
        <v>3</v>
      </c>
      <c r="CH24" s="108">
        <v>4</v>
      </c>
      <c r="CI24" s="108">
        <v>5</v>
      </c>
      <c r="CJ24" s="108">
        <v>6</v>
      </c>
      <c r="CK24" s="108">
        <v>7</v>
      </c>
      <c r="CL24" s="108">
        <v>8</v>
      </c>
      <c r="CM24" s="108">
        <v>9</v>
      </c>
      <c r="CN24" s="108">
        <v>10</v>
      </c>
      <c r="CO24" s="108">
        <v>11</v>
      </c>
      <c r="CP24" s="108">
        <v>12</v>
      </c>
      <c r="CQ24" s="109">
        <v>13</v>
      </c>
      <c r="CR24" s="109">
        <v>14</v>
      </c>
      <c r="CS24" s="109">
        <v>15</v>
      </c>
      <c r="CT24" s="109">
        <v>16</v>
      </c>
      <c r="CU24" s="109">
        <v>17</v>
      </c>
      <c r="CV24" s="109">
        <v>18</v>
      </c>
      <c r="CW24" s="109">
        <v>19</v>
      </c>
      <c r="CX24" s="109">
        <v>20</v>
      </c>
      <c r="CY24" s="109">
        <v>21</v>
      </c>
      <c r="CZ24" s="109">
        <v>22</v>
      </c>
      <c r="DA24" s="109">
        <v>23</v>
      </c>
      <c r="DB24" s="109">
        <v>24</v>
      </c>
      <c r="DC24" s="110">
        <v>25</v>
      </c>
      <c r="DD24" s="27" t="s">
        <v>84</v>
      </c>
      <c r="DE24" s="107">
        <v>1</v>
      </c>
      <c r="DF24" s="108">
        <v>2</v>
      </c>
      <c r="DG24" s="108">
        <v>3</v>
      </c>
      <c r="DH24" s="108">
        <v>4</v>
      </c>
      <c r="DI24" s="108">
        <v>5</v>
      </c>
      <c r="DJ24" s="108">
        <v>6</v>
      </c>
      <c r="DK24" s="108">
        <v>7</v>
      </c>
      <c r="DL24" s="108">
        <v>8</v>
      </c>
      <c r="DM24" s="108">
        <v>9</v>
      </c>
      <c r="DN24" s="108">
        <v>10</v>
      </c>
      <c r="DO24" s="108">
        <v>11</v>
      </c>
      <c r="DP24" s="108">
        <v>12</v>
      </c>
      <c r="DQ24" s="109">
        <v>13</v>
      </c>
      <c r="DR24" s="109">
        <v>14</v>
      </c>
      <c r="DS24" s="109">
        <v>15</v>
      </c>
      <c r="DT24" s="109">
        <v>16</v>
      </c>
      <c r="DU24" s="109">
        <v>17</v>
      </c>
      <c r="DV24" s="109">
        <v>18</v>
      </c>
      <c r="DW24" s="109">
        <v>19</v>
      </c>
      <c r="DX24" s="109">
        <v>20</v>
      </c>
      <c r="DY24" s="109">
        <v>21</v>
      </c>
      <c r="DZ24" s="109">
        <v>22</v>
      </c>
      <c r="EA24" s="109">
        <v>23</v>
      </c>
      <c r="EB24" s="109">
        <v>24</v>
      </c>
      <c r="EC24" s="110">
        <v>25</v>
      </c>
      <c r="ED24" s="27" t="s">
        <v>85</v>
      </c>
      <c r="EE24" s="27"/>
      <c r="EF24" s="114" t="s">
        <v>134</v>
      </c>
      <c r="EG24" s="115" t="s">
        <v>132</v>
      </c>
      <c r="EH24" s="115" t="s">
        <v>133</v>
      </c>
      <c r="EI24" s="116" t="s">
        <v>155</v>
      </c>
      <c r="EJ24" s="117" t="s">
        <v>124</v>
      </c>
      <c r="EK24" s="114" t="s">
        <v>125</v>
      </c>
      <c r="EL24" s="116" t="s">
        <v>126</v>
      </c>
      <c r="EM24" s="118" t="s">
        <v>127</v>
      </c>
      <c r="EN24" s="119" t="s">
        <v>128</v>
      </c>
      <c r="EO24" s="120" t="s">
        <v>137</v>
      </c>
      <c r="EP24" s="120" t="s">
        <v>156</v>
      </c>
      <c r="EQ24" s="120" t="s">
        <v>157</v>
      </c>
      <c r="ER24" s="114" t="s">
        <v>150</v>
      </c>
      <c r="ES24" s="115" t="s">
        <v>151</v>
      </c>
      <c r="ET24" s="117" t="s">
        <v>142</v>
      </c>
      <c r="EU24" s="27"/>
      <c r="EV24" s="107">
        <v>1</v>
      </c>
      <c r="EW24" s="108">
        <v>2</v>
      </c>
      <c r="EX24" s="108">
        <v>3</v>
      </c>
      <c r="EY24" s="108">
        <v>4</v>
      </c>
      <c r="EZ24" s="108">
        <v>5</v>
      </c>
      <c r="FA24" s="108">
        <v>6</v>
      </c>
      <c r="FB24" s="108">
        <v>7</v>
      </c>
      <c r="FC24" s="108">
        <v>8</v>
      </c>
      <c r="FD24" s="108">
        <v>9</v>
      </c>
      <c r="FE24" s="108">
        <v>10</v>
      </c>
      <c r="FF24" s="108">
        <v>11</v>
      </c>
      <c r="FG24" s="108">
        <v>12</v>
      </c>
      <c r="FH24" s="109">
        <v>13</v>
      </c>
      <c r="FI24" s="109">
        <v>14</v>
      </c>
      <c r="FJ24" s="109">
        <v>15</v>
      </c>
      <c r="FK24" s="109">
        <v>16</v>
      </c>
      <c r="FL24" s="109">
        <v>17</v>
      </c>
      <c r="FM24" s="109">
        <v>18</v>
      </c>
      <c r="FN24" s="109">
        <v>19</v>
      </c>
      <c r="FO24" s="109">
        <v>20</v>
      </c>
      <c r="FP24" s="109">
        <v>21</v>
      </c>
      <c r="FQ24" s="109">
        <v>22</v>
      </c>
      <c r="FR24" s="109">
        <v>23</v>
      </c>
      <c r="FS24" s="109">
        <v>24</v>
      </c>
      <c r="FT24" s="110">
        <v>25</v>
      </c>
      <c r="FU24" s="27" t="s">
        <v>87</v>
      </c>
      <c r="FV24" s="107">
        <v>1</v>
      </c>
      <c r="FW24" s="108">
        <v>2</v>
      </c>
      <c r="FX24" s="108">
        <v>3</v>
      </c>
      <c r="FY24" s="108">
        <v>4</v>
      </c>
      <c r="FZ24" s="108">
        <v>5</v>
      </c>
      <c r="GA24" s="108">
        <v>6</v>
      </c>
      <c r="GB24" s="108">
        <v>7</v>
      </c>
      <c r="GC24" s="108">
        <v>8</v>
      </c>
      <c r="GD24" s="108">
        <v>9</v>
      </c>
      <c r="GE24" s="108">
        <v>10</v>
      </c>
      <c r="GF24" s="108">
        <v>11</v>
      </c>
      <c r="GG24" s="108">
        <v>12</v>
      </c>
      <c r="GH24" s="109">
        <v>13</v>
      </c>
      <c r="GI24" s="109">
        <v>14</v>
      </c>
      <c r="GJ24" s="109">
        <v>15</v>
      </c>
      <c r="GK24" s="109">
        <v>16</v>
      </c>
      <c r="GL24" s="109">
        <v>17</v>
      </c>
      <c r="GM24" s="109">
        <v>18</v>
      </c>
      <c r="GN24" s="109">
        <v>19</v>
      </c>
      <c r="GO24" s="109">
        <v>20</v>
      </c>
      <c r="GP24" s="109">
        <v>21</v>
      </c>
      <c r="GQ24" s="109">
        <v>22</v>
      </c>
      <c r="GR24" s="109">
        <v>23</v>
      </c>
      <c r="GS24" s="109">
        <v>24</v>
      </c>
      <c r="GT24" s="110">
        <v>25</v>
      </c>
      <c r="GU24" s="27" t="s">
        <v>86</v>
      </c>
      <c r="GV24" s="107">
        <v>1</v>
      </c>
      <c r="GW24" s="108">
        <v>2</v>
      </c>
      <c r="GX24" s="108">
        <v>3</v>
      </c>
      <c r="GY24" s="108">
        <v>4</v>
      </c>
      <c r="GZ24" s="108">
        <v>5</v>
      </c>
      <c r="HA24" s="108">
        <v>6</v>
      </c>
      <c r="HB24" s="108">
        <v>7</v>
      </c>
      <c r="HC24" s="108">
        <v>8</v>
      </c>
      <c r="HD24" s="108">
        <v>9</v>
      </c>
      <c r="HE24" s="108">
        <v>10</v>
      </c>
      <c r="HF24" s="108">
        <v>11</v>
      </c>
      <c r="HG24" s="108">
        <v>12</v>
      </c>
      <c r="HH24" s="109">
        <v>13</v>
      </c>
      <c r="HI24" s="109">
        <v>14</v>
      </c>
      <c r="HJ24" s="109">
        <v>15</v>
      </c>
      <c r="HK24" s="109">
        <v>16</v>
      </c>
      <c r="HL24" s="109">
        <v>17</v>
      </c>
      <c r="HM24" s="109">
        <v>18</v>
      </c>
      <c r="HN24" s="109">
        <v>19</v>
      </c>
      <c r="HO24" s="109">
        <v>20</v>
      </c>
      <c r="HP24" s="109">
        <v>21</v>
      </c>
      <c r="HQ24" s="109">
        <v>22</v>
      </c>
      <c r="HR24" s="109">
        <v>23</v>
      </c>
      <c r="HS24" s="109">
        <v>24</v>
      </c>
      <c r="HT24" s="110">
        <v>25</v>
      </c>
      <c r="HU24" s="27"/>
      <c r="HV24" s="107">
        <v>1</v>
      </c>
      <c r="HW24" s="108">
        <v>2</v>
      </c>
      <c r="HX24" s="108">
        <v>3</v>
      </c>
      <c r="HY24" s="108">
        <v>4</v>
      </c>
      <c r="HZ24" s="108">
        <v>5</v>
      </c>
      <c r="IA24" s="108">
        <v>6</v>
      </c>
      <c r="IB24" s="108">
        <v>7</v>
      </c>
      <c r="IC24" s="108">
        <v>8</v>
      </c>
      <c r="ID24" s="108">
        <v>9</v>
      </c>
      <c r="IE24" s="108">
        <v>10</v>
      </c>
      <c r="IF24" s="108">
        <v>11</v>
      </c>
      <c r="IG24" s="108">
        <v>12</v>
      </c>
      <c r="IH24" s="109">
        <v>13</v>
      </c>
      <c r="II24" s="109">
        <v>14</v>
      </c>
      <c r="IJ24" s="109">
        <v>15</v>
      </c>
      <c r="IK24" s="109">
        <v>16</v>
      </c>
      <c r="IL24" s="109">
        <v>17</v>
      </c>
      <c r="IM24" s="109">
        <v>18</v>
      </c>
      <c r="IN24" s="109">
        <v>19</v>
      </c>
      <c r="IO24" s="109">
        <v>20</v>
      </c>
      <c r="IP24" s="109">
        <v>21</v>
      </c>
      <c r="IQ24" s="109">
        <v>22</v>
      </c>
      <c r="IR24" s="109">
        <v>23</v>
      </c>
      <c r="IS24" s="109">
        <v>24</v>
      </c>
      <c r="IT24" s="110">
        <v>25</v>
      </c>
      <c r="IU24" s="27" t="s">
        <v>147</v>
      </c>
    </row>
    <row r="25" spans="1:255" s="2" customFormat="1" ht="21.75" customHeight="1">
      <c r="A25" s="272">
        <f ca="1">('Game Summary'!B25)</f>
        <v>0</v>
      </c>
      <c r="B25" s="660" t="str">
        <f ca="1">('Game Summary'!C25)</f>
        <v>Vicious Vixen</v>
      </c>
      <c r="C25" s="661"/>
      <c r="D25" s="662"/>
      <c r="E25" s="198"/>
      <c r="F25" s="186"/>
      <c r="G25" s="186" t="s">
        <v>41</v>
      </c>
      <c r="H25" s="186"/>
      <c r="I25" s="186" t="s">
        <v>41</v>
      </c>
      <c r="J25" s="186"/>
      <c r="K25" s="186"/>
      <c r="L25" s="186"/>
      <c r="M25" s="186" t="s">
        <v>41</v>
      </c>
      <c r="N25" s="186"/>
      <c r="O25" s="186" t="s">
        <v>41</v>
      </c>
      <c r="P25" s="186"/>
      <c r="Q25" s="186" t="s">
        <v>41</v>
      </c>
      <c r="R25" s="186" t="s">
        <v>41</v>
      </c>
      <c r="S25" s="186"/>
      <c r="T25" s="186" t="s">
        <v>41</v>
      </c>
      <c r="U25" s="186"/>
      <c r="V25" s="186"/>
      <c r="W25" s="186"/>
      <c r="X25" s="186"/>
      <c r="Y25" s="186"/>
      <c r="Z25" s="186"/>
      <c r="AA25" s="186"/>
      <c r="AB25" s="186"/>
      <c r="AC25" s="188"/>
      <c r="AE25" s="126" t="str">
        <f t="shared" ref="AE25:BC25" si="137">IF(E25="J",E40,"")</f>
        <v/>
      </c>
      <c r="AF25" s="127" t="str">
        <f t="shared" si="137"/>
        <v/>
      </c>
      <c r="AG25" s="127" t="str">
        <f t="shared" si="137"/>
        <v/>
      </c>
      <c r="AH25" s="127" t="str">
        <f t="shared" si="137"/>
        <v/>
      </c>
      <c r="AI25" s="127" t="str">
        <f t="shared" si="137"/>
        <v/>
      </c>
      <c r="AJ25" s="127" t="str">
        <f t="shared" si="137"/>
        <v/>
      </c>
      <c r="AK25" s="127" t="str">
        <f t="shared" si="137"/>
        <v/>
      </c>
      <c r="AL25" s="127" t="str">
        <f t="shared" si="137"/>
        <v/>
      </c>
      <c r="AM25" s="127" t="str">
        <f t="shared" si="137"/>
        <v/>
      </c>
      <c r="AN25" s="127" t="str">
        <f t="shared" si="137"/>
        <v/>
      </c>
      <c r="AO25" s="127" t="str">
        <f t="shared" si="137"/>
        <v/>
      </c>
      <c r="AP25" s="128" t="str">
        <f t="shared" si="137"/>
        <v/>
      </c>
      <c r="AQ25" s="128" t="str">
        <f t="shared" si="137"/>
        <v/>
      </c>
      <c r="AR25" s="128" t="str">
        <f t="shared" si="137"/>
        <v/>
      </c>
      <c r="AS25" s="128" t="str">
        <f t="shared" si="137"/>
        <v/>
      </c>
      <c r="AT25" s="128" t="str">
        <f t="shared" si="137"/>
        <v/>
      </c>
      <c r="AU25" s="128" t="str">
        <f t="shared" si="137"/>
        <v/>
      </c>
      <c r="AV25" s="128" t="str">
        <f t="shared" si="137"/>
        <v/>
      </c>
      <c r="AW25" s="128" t="str">
        <f t="shared" si="137"/>
        <v/>
      </c>
      <c r="AX25" s="128" t="str">
        <f t="shared" si="137"/>
        <v/>
      </c>
      <c r="AY25" s="128" t="str">
        <f t="shared" si="137"/>
        <v/>
      </c>
      <c r="AZ25" s="128" t="str">
        <f t="shared" si="137"/>
        <v/>
      </c>
      <c r="BA25" s="128" t="str">
        <f t="shared" si="137"/>
        <v/>
      </c>
      <c r="BB25" s="128" t="str">
        <f t="shared" si="137"/>
        <v/>
      </c>
      <c r="BC25" s="129" t="str">
        <f t="shared" si="137"/>
        <v/>
      </c>
      <c r="BD25" s="27">
        <f t="shared" ref="BD25:BD38" si="138">SUM(AE25:BC25)</f>
        <v>0</v>
      </c>
      <c r="BE25" s="126" t="str">
        <f t="shared" ref="BE25:CC25" si="139">IF(E25="LJ",E40,"")</f>
        <v/>
      </c>
      <c r="BF25" s="127" t="str">
        <f t="shared" si="139"/>
        <v/>
      </c>
      <c r="BG25" s="127" t="str">
        <f t="shared" si="139"/>
        <v/>
      </c>
      <c r="BH25" s="127" t="str">
        <f t="shared" si="139"/>
        <v/>
      </c>
      <c r="BI25" s="127" t="str">
        <f t="shared" si="139"/>
        <v/>
      </c>
      <c r="BJ25" s="127" t="str">
        <f t="shared" si="139"/>
        <v/>
      </c>
      <c r="BK25" s="127" t="str">
        <f t="shared" si="139"/>
        <v/>
      </c>
      <c r="BL25" s="127" t="str">
        <f t="shared" si="139"/>
        <v/>
      </c>
      <c r="BM25" s="127" t="str">
        <f t="shared" si="139"/>
        <v/>
      </c>
      <c r="BN25" s="127" t="str">
        <f t="shared" si="139"/>
        <v/>
      </c>
      <c r="BO25" s="127" t="str">
        <f t="shared" si="139"/>
        <v/>
      </c>
      <c r="BP25" s="127" t="str">
        <f t="shared" si="139"/>
        <v/>
      </c>
      <c r="BQ25" s="127" t="str">
        <f t="shared" si="139"/>
        <v/>
      </c>
      <c r="BR25" s="127" t="str">
        <f t="shared" si="139"/>
        <v/>
      </c>
      <c r="BS25" s="127" t="str">
        <f t="shared" si="139"/>
        <v/>
      </c>
      <c r="BT25" s="127" t="str">
        <f t="shared" si="139"/>
        <v/>
      </c>
      <c r="BU25" s="127" t="str">
        <f t="shared" si="139"/>
        <v/>
      </c>
      <c r="BV25" s="127" t="str">
        <f t="shared" si="139"/>
        <v/>
      </c>
      <c r="BW25" s="127" t="str">
        <f t="shared" si="139"/>
        <v/>
      </c>
      <c r="BX25" s="127" t="str">
        <f t="shared" si="139"/>
        <v/>
      </c>
      <c r="BY25" s="127" t="str">
        <f t="shared" si="139"/>
        <v/>
      </c>
      <c r="BZ25" s="127" t="str">
        <f t="shared" si="139"/>
        <v/>
      </c>
      <c r="CA25" s="127" t="str">
        <f t="shared" si="139"/>
        <v/>
      </c>
      <c r="CB25" s="127" t="str">
        <f t="shared" si="139"/>
        <v/>
      </c>
      <c r="CC25" s="130" t="str">
        <f t="shared" si="139"/>
        <v/>
      </c>
      <c r="CD25" s="27">
        <f t="shared" ref="CD25:CD38" si="140">SUM(BE25:CC25)</f>
        <v>0</v>
      </c>
      <c r="CE25" s="126" t="str">
        <f t="shared" ref="CE25:DC25" si="141">IF(E25="B",E40,"")</f>
        <v/>
      </c>
      <c r="CF25" s="127" t="str">
        <f t="shared" si="141"/>
        <v/>
      </c>
      <c r="CG25" s="127">
        <f t="shared" si="141"/>
        <v>3</v>
      </c>
      <c r="CH25" s="127" t="str">
        <f t="shared" si="141"/>
        <v/>
      </c>
      <c r="CI25" s="127">
        <f t="shared" si="141"/>
        <v>4</v>
      </c>
      <c r="CJ25" s="127" t="str">
        <f t="shared" si="141"/>
        <v/>
      </c>
      <c r="CK25" s="127" t="str">
        <f t="shared" si="141"/>
        <v/>
      </c>
      <c r="CL25" s="127" t="str">
        <f t="shared" si="141"/>
        <v/>
      </c>
      <c r="CM25" s="127">
        <f t="shared" si="141"/>
        <v>10</v>
      </c>
      <c r="CN25" s="127" t="str">
        <f t="shared" si="141"/>
        <v/>
      </c>
      <c r="CO25" s="127">
        <f t="shared" si="141"/>
        <v>0</v>
      </c>
      <c r="CP25" s="128" t="str">
        <f t="shared" si="141"/>
        <v/>
      </c>
      <c r="CQ25" s="128">
        <f t="shared" si="141"/>
        <v>4</v>
      </c>
      <c r="CR25" s="128">
        <f t="shared" si="141"/>
        <v>4</v>
      </c>
      <c r="CS25" s="128" t="str">
        <f t="shared" si="141"/>
        <v/>
      </c>
      <c r="CT25" s="128">
        <f t="shared" si="141"/>
        <v>2</v>
      </c>
      <c r="CU25" s="128" t="str">
        <f t="shared" si="141"/>
        <v/>
      </c>
      <c r="CV25" s="128" t="str">
        <f t="shared" si="141"/>
        <v/>
      </c>
      <c r="CW25" s="128" t="str">
        <f t="shared" si="141"/>
        <v/>
      </c>
      <c r="CX25" s="128" t="str">
        <f t="shared" si="141"/>
        <v/>
      </c>
      <c r="CY25" s="128" t="str">
        <f t="shared" si="141"/>
        <v/>
      </c>
      <c r="CZ25" s="128" t="str">
        <f t="shared" si="141"/>
        <v/>
      </c>
      <c r="DA25" s="128" t="str">
        <f t="shared" si="141"/>
        <v/>
      </c>
      <c r="DB25" s="128" t="str">
        <f t="shared" si="141"/>
        <v/>
      </c>
      <c r="DC25" s="129" t="str">
        <f t="shared" si="141"/>
        <v/>
      </c>
      <c r="DD25" s="27">
        <f t="shared" ref="DD25:DD38" si="142">SUM(CE25:DC25)</f>
        <v>27</v>
      </c>
      <c r="DE25" s="126" t="str">
        <f t="shared" ref="DE25:EC25" si="143">IF(E25="P",E40,"")</f>
        <v/>
      </c>
      <c r="DF25" s="127" t="str">
        <f t="shared" si="143"/>
        <v/>
      </c>
      <c r="DG25" s="127" t="str">
        <f t="shared" si="143"/>
        <v/>
      </c>
      <c r="DH25" s="127" t="str">
        <f t="shared" si="143"/>
        <v/>
      </c>
      <c r="DI25" s="127" t="str">
        <f t="shared" si="143"/>
        <v/>
      </c>
      <c r="DJ25" s="127" t="str">
        <f t="shared" si="143"/>
        <v/>
      </c>
      <c r="DK25" s="127" t="str">
        <f t="shared" si="143"/>
        <v/>
      </c>
      <c r="DL25" s="127" t="str">
        <f t="shared" si="143"/>
        <v/>
      </c>
      <c r="DM25" s="127" t="str">
        <f t="shared" si="143"/>
        <v/>
      </c>
      <c r="DN25" s="127" t="str">
        <f t="shared" si="143"/>
        <v/>
      </c>
      <c r="DO25" s="127" t="str">
        <f t="shared" si="143"/>
        <v/>
      </c>
      <c r="DP25" s="127" t="str">
        <f t="shared" si="143"/>
        <v/>
      </c>
      <c r="DQ25" s="127" t="str">
        <f t="shared" si="143"/>
        <v/>
      </c>
      <c r="DR25" s="127" t="str">
        <f t="shared" si="143"/>
        <v/>
      </c>
      <c r="DS25" s="127" t="str">
        <f t="shared" si="143"/>
        <v/>
      </c>
      <c r="DT25" s="127" t="str">
        <f t="shared" si="143"/>
        <v/>
      </c>
      <c r="DU25" s="127" t="str">
        <f t="shared" si="143"/>
        <v/>
      </c>
      <c r="DV25" s="127" t="str">
        <f t="shared" si="143"/>
        <v/>
      </c>
      <c r="DW25" s="127" t="str">
        <f t="shared" si="143"/>
        <v/>
      </c>
      <c r="DX25" s="127" t="str">
        <f t="shared" si="143"/>
        <v/>
      </c>
      <c r="DY25" s="127" t="str">
        <f t="shared" si="143"/>
        <v/>
      </c>
      <c r="DZ25" s="127" t="str">
        <f t="shared" si="143"/>
        <v/>
      </c>
      <c r="EA25" s="127" t="str">
        <f t="shared" si="143"/>
        <v/>
      </c>
      <c r="EB25" s="127" t="str">
        <f t="shared" si="143"/>
        <v/>
      </c>
      <c r="EC25" s="129" t="str">
        <f t="shared" si="143"/>
        <v/>
      </c>
      <c r="ED25" s="27">
        <f t="shared" ref="ED25:ED38" si="144">SUM(DE25:EC25)</f>
        <v>0</v>
      </c>
      <c r="EE25" s="125"/>
      <c r="EF25" s="131">
        <f t="shared" ref="EF25:EF38" si="145">SUM((COUNTIF(E25:AC25,"J")),(COUNTIF(E25:AC25,"LJ")))</f>
        <v>0</v>
      </c>
      <c r="EG25" s="132">
        <f t="shared" ref="EG25:EG38" si="146">COUNTIF(E25:AC25,"P")</f>
        <v>0</v>
      </c>
      <c r="EH25" s="132">
        <f t="shared" ref="EH25:EH38" si="147">COUNTIF(E25:AC25,"B")</f>
        <v>7</v>
      </c>
      <c r="EI25" s="133">
        <f t="shared" ref="EI25:EI37" si="148">SUM(EG25+EH25)</f>
        <v>7</v>
      </c>
      <c r="EJ25" s="134">
        <f>(SUM(EF25:EH25)/COUNT(E39:AC39))</f>
        <v>0.28000000000000003</v>
      </c>
      <c r="EK25" s="131">
        <f t="shared" ref="EK25:EK38" si="149">COUNTIF(E25:AC25,"LJ")</f>
        <v>0</v>
      </c>
      <c r="EL25" s="135" t="e">
        <f t="shared" ref="EL25:EL38" si="150">EK25/EF25</f>
        <v>#DIV/0!</v>
      </c>
      <c r="EM25" s="136">
        <f t="shared" ref="EM25:EM38" si="151">SUM((BD25)+(CD25))</f>
        <v>0</v>
      </c>
      <c r="EN25" s="137" t="e">
        <f t="shared" ref="EN25:EN39" si="152">EM25/EF25</f>
        <v>#DIV/0!</v>
      </c>
      <c r="EO25" s="138">
        <f t="shared" ref="EO25:EO38" si="153">SUM(FU25+GU25)</f>
        <v>0</v>
      </c>
      <c r="EP25" s="138">
        <f t="shared" ref="EP25:EP38" si="154">SUM((DD25+ED25))</f>
        <v>27</v>
      </c>
      <c r="EQ25" s="138">
        <f t="shared" ref="EQ25:EQ38" si="155">SUM(HU25+IU25)</f>
        <v>2</v>
      </c>
      <c r="ER25" s="138">
        <f>SUM((EP25/EI25)-(D22))</f>
        <v>-1.5112781954887216</v>
      </c>
      <c r="ES25" s="138">
        <f>SUM((EQ25/EI25)-(D2))</f>
        <v>-0.7142857142857143</v>
      </c>
      <c r="ET25" s="139">
        <f t="shared" ref="ET25:ET38" si="156">SUM(ER25-ES25)</f>
        <v>-0.79699248120300725</v>
      </c>
      <c r="EU25" s="125"/>
      <c r="EV25" s="126" t="str">
        <f t="shared" ref="EV25:FT25" si="157">IF(E25="J",SUM((E40)-(E20)),"")</f>
        <v/>
      </c>
      <c r="EW25" s="127" t="str">
        <f t="shared" si="157"/>
        <v/>
      </c>
      <c r="EX25" s="127" t="str">
        <f t="shared" si="157"/>
        <v/>
      </c>
      <c r="EY25" s="127" t="str">
        <f t="shared" si="157"/>
        <v/>
      </c>
      <c r="EZ25" s="127" t="str">
        <f t="shared" si="157"/>
        <v/>
      </c>
      <c r="FA25" s="127" t="str">
        <f t="shared" si="157"/>
        <v/>
      </c>
      <c r="FB25" s="127" t="str">
        <f t="shared" si="157"/>
        <v/>
      </c>
      <c r="FC25" s="127" t="str">
        <f t="shared" si="157"/>
        <v/>
      </c>
      <c r="FD25" s="127" t="str">
        <f t="shared" si="157"/>
        <v/>
      </c>
      <c r="FE25" s="127" t="str">
        <f t="shared" si="157"/>
        <v/>
      </c>
      <c r="FF25" s="127" t="str">
        <f t="shared" si="157"/>
        <v/>
      </c>
      <c r="FG25" s="127" t="str">
        <f t="shared" si="157"/>
        <v/>
      </c>
      <c r="FH25" s="127" t="str">
        <f t="shared" si="157"/>
        <v/>
      </c>
      <c r="FI25" s="127" t="str">
        <f t="shared" si="157"/>
        <v/>
      </c>
      <c r="FJ25" s="127" t="str">
        <f t="shared" si="157"/>
        <v/>
      </c>
      <c r="FK25" s="127" t="str">
        <f t="shared" si="157"/>
        <v/>
      </c>
      <c r="FL25" s="127" t="str">
        <f t="shared" si="157"/>
        <v/>
      </c>
      <c r="FM25" s="127" t="str">
        <f t="shared" si="157"/>
        <v/>
      </c>
      <c r="FN25" s="127" t="str">
        <f t="shared" si="157"/>
        <v/>
      </c>
      <c r="FO25" s="127" t="str">
        <f t="shared" si="157"/>
        <v/>
      </c>
      <c r="FP25" s="127" t="str">
        <f t="shared" si="157"/>
        <v/>
      </c>
      <c r="FQ25" s="127" t="str">
        <f t="shared" si="157"/>
        <v/>
      </c>
      <c r="FR25" s="127" t="str">
        <f t="shared" si="157"/>
        <v/>
      </c>
      <c r="FS25" s="127" t="str">
        <f t="shared" si="157"/>
        <v/>
      </c>
      <c r="FT25" s="130" t="str">
        <f t="shared" si="157"/>
        <v/>
      </c>
      <c r="FU25" s="27">
        <f t="shared" ref="FU25:FU38" si="158">SUM(EV25:FT25)</f>
        <v>0</v>
      </c>
      <c r="FV25" s="126" t="str">
        <f t="shared" ref="FV25:GT25" si="159">IF(E25="LJ",SUM((E40)-(E20)),"")</f>
        <v/>
      </c>
      <c r="FW25" s="127" t="str">
        <f t="shared" si="159"/>
        <v/>
      </c>
      <c r="FX25" s="127" t="str">
        <f t="shared" si="159"/>
        <v/>
      </c>
      <c r="FY25" s="127" t="str">
        <f t="shared" si="159"/>
        <v/>
      </c>
      <c r="FZ25" s="127" t="str">
        <f t="shared" si="159"/>
        <v/>
      </c>
      <c r="GA25" s="127" t="str">
        <f t="shared" si="159"/>
        <v/>
      </c>
      <c r="GB25" s="127" t="str">
        <f t="shared" si="159"/>
        <v/>
      </c>
      <c r="GC25" s="127" t="str">
        <f t="shared" si="159"/>
        <v/>
      </c>
      <c r="GD25" s="127" t="str">
        <f t="shared" si="159"/>
        <v/>
      </c>
      <c r="GE25" s="127" t="str">
        <f t="shared" si="159"/>
        <v/>
      </c>
      <c r="GF25" s="127" t="str">
        <f t="shared" si="159"/>
        <v/>
      </c>
      <c r="GG25" s="127" t="str">
        <f t="shared" si="159"/>
        <v/>
      </c>
      <c r="GH25" s="127" t="str">
        <f t="shared" si="159"/>
        <v/>
      </c>
      <c r="GI25" s="127" t="str">
        <f t="shared" si="159"/>
        <v/>
      </c>
      <c r="GJ25" s="127" t="str">
        <f t="shared" si="159"/>
        <v/>
      </c>
      <c r="GK25" s="127" t="str">
        <f t="shared" si="159"/>
        <v/>
      </c>
      <c r="GL25" s="127" t="str">
        <f t="shared" si="159"/>
        <v/>
      </c>
      <c r="GM25" s="127" t="str">
        <f t="shared" si="159"/>
        <v/>
      </c>
      <c r="GN25" s="127" t="str">
        <f t="shared" si="159"/>
        <v/>
      </c>
      <c r="GO25" s="127" t="str">
        <f t="shared" si="159"/>
        <v/>
      </c>
      <c r="GP25" s="127" t="str">
        <f t="shared" si="159"/>
        <v/>
      </c>
      <c r="GQ25" s="127" t="str">
        <f t="shared" si="159"/>
        <v/>
      </c>
      <c r="GR25" s="127" t="str">
        <f t="shared" si="159"/>
        <v/>
      </c>
      <c r="GS25" s="127" t="str">
        <f t="shared" si="159"/>
        <v/>
      </c>
      <c r="GT25" s="130" t="str">
        <f t="shared" si="159"/>
        <v/>
      </c>
      <c r="GU25" s="27">
        <f t="shared" ref="GU25:GU38" si="160">SUM(FV25:GT25)</f>
        <v>0</v>
      </c>
      <c r="GV25" s="126" t="str">
        <f t="shared" ref="GV25:HT25" si="161">IF(E25="B",E20,"")</f>
        <v/>
      </c>
      <c r="GW25" s="127" t="str">
        <f t="shared" si="161"/>
        <v/>
      </c>
      <c r="GX25" s="127">
        <f t="shared" si="161"/>
        <v>1</v>
      </c>
      <c r="GY25" s="127" t="str">
        <f t="shared" si="161"/>
        <v/>
      </c>
      <c r="GZ25" s="127">
        <f t="shared" si="161"/>
        <v>0</v>
      </c>
      <c r="HA25" s="127" t="str">
        <f t="shared" si="161"/>
        <v/>
      </c>
      <c r="HB25" s="127" t="str">
        <f t="shared" si="161"/>
        <v/>
      </c>
      <c r="HC25" s="127" t="str">
        <f t="shared" si="161"/>
        <v/>
      </c>
      <c r="HD25" s="127">
        <f t="shared" si="161"/>
        <v>0</v>
      </c>
      <c r="HE25" s="127" t="str">
        <f t="shared" si="161"/>
        <v/>
      </c>
      <c r="HF25" s="127">
        <f t="shared" si="161"/>
        <v>0</v>
      </c>
      <c r="HG25" s="128" t="str">
        <f t="shared" si="161"/>
        <v/>
      </c>
      <c r="HH25" s="128">
        <f t="shared" si="161"/>
        <v>0</v>
      </c>
      <c r="HI25" s="128">
        <f t="shared" si="161"/>
        <v>0</v>
      </c>
      <c r="HJ25" s="128" t="str">
        <f t="shared" si="161"/>
        <v/>
      </c>
      <c r="HK25" s="128">
        <f t="shared" si="161"/>
        <v>1</v>
      </c>
      <c r="HL25" s="128" t="str">
        <f t="shared" si="161"/>
        <v/>
      </c>
      <c r="HM25" s="128" t="str">
        <f t="shared" si="161"/>
        <v/>
      </c>
      <c r="HN25" s="128" t="str">
        <f t="shared" si="161"/>
        <v/>
      </c>
      <c r="HO25" s="128" t="str">
        <f t="shared" si="161"/>
        <v/>
      </c>
      <c r="HP25" s="128" t="str">
        <f t="shared" si="161"/>
        <v/>
      </c>
      <c r="HQ25" s="128" t="str">
        <f t="shared" si="161"/>
        <v/>
      </c>
      <c r="HR25" s="128" t="str">
        <f t="shared" si="161"/>
        <v/>
      </c>
      <c r="HS25" s="128" t="str">
        <f t="shared" si="161"/>
        <v/>
      </c>
      <c r="HT25" s="129" t="str">
        <f t="shared" si="161"/>
        <v/>
      </c>
      <c r="HU25" s="27">
        <f t="shared" ref="HU25:HU38" si="162">SUM(GV25:HT25)</f>
        <v>2</v>
      </c>
      <c r="HV25" s="126" t="str">
        <f t="shared" ref="HV25:IN25" si="163">IF(E25="P",E20,"")</f>
        <v/>
      </c>
      <c r="HW25" s="127" t="str">
        <f t="shared" si="163"/>
        <v/>
      </c>
      <c r="HX25" s="127" t="str">
        <f t="shared" si="163"/>
        <v/>
      </c>
      <c r="HY25" s="127" t="str">
        <f t="shared" si="163"/>
        <v/>
      </c>
      <c r="HZ25" s="127" t="str">
        <f t="shared" si="163"/>
        <v/>
      </c>
      <c r="IA25" s="127" t="str">
        <f t="shared" si="163"/>
        <v/>
      </c>
      <c r="IB25" s="127" t="str">
        <f t="shared" si="163"/>
        <v/>
      </c>
      <c r="IC25" s="127" t="str">
        <f t="shared" si="163"/>
        <v/>
      </c>
      <c r="ID25" s="127" t="str">
        <f t="shared" si="163"/>
        <v/>
      </c>
      <c r="IE25" s="127" t="str">
        <f t="shared" si="163"/>
        <v/>
      </c>
      <c r="IF25" s="127" t="str">
        <f t="shared" si="163"/>
        <v/>
      </c>
      <c r="IG25" s="128" t="str">
        <f t="shared" si="163"/>
        <v/>
      </c>
      <c r="IH25" s="128" t="str">
        <f t="shared" si="163"/>
        <v/>
      </c>
      <c r="II25" s="128" t="str">
        <f t="shared" si="163"/>
        <v/>
      </c>
      <c r="IJ25" s="128" t="str">
        <f t="shared" si="163"/>
        <v/>
      </c>
      <c r="IK25" s="128" t="str">
        <f t="shared" si="163"/>
        <v/>
      </c>
      <c r="IL25" s="128" t="str">
        <f t="shared" si="163"/>
        <v/>
      </c>
      <c r="IM25" s="128" t="str">
        <f t="shared" si="163"/>
        <v/>
      </c>
      <c r="IN25" s="128" t="str">
        <f t="shared" si="163"/>
        <v/>
      </c>
      <c r="IO25" s="145"/>
      <c r="IP25" s="145"/>
      <c r="IQ25" s="145"/>
      <c r="IR25" s="145"/>
      <c r="IS25" s="145"/>
      <c r="IT25" s="129" t="str">
        <f>IF(AC25="P",AC20,"")</f>
        <v/>
      </c>
      <c r="IU25" s="27">
        <f t="shared" ref="IU25:IU38" si="164">SUM(HV25:IT25)</f>
        <v>0</v>
      </c>
    </row>
    <row r="26" spans="1:255" s="2" customFormat="1" ht="21.75" customHeight="1">
      <c r="A26" s="273">
        <f ca="1">('Game Summary'!B26)</f>
        <v>2.8</v>
      </c>
      <c r="B26" s="663" t="str">
        <f ca="1">('Game Summary'!C26)</f>
        <v>Racer McChaseHer</v>
      </c>
      <c r="C26" s="664"/>
      <c r="D26" s="665"/>
      <c r="E26" s="199"/>
      <c r="F26" s="190" t="s">
        <v>39</v>
      </c>
      <c r="G26" s="190" t="s">
        <v>39</v>
      </c>
      <c r="H26" s="190" t="s">
        <v>39</v>
      </c>
      <c r="I26" s="190"/>
      <c r="J26" s="190" t="s">
        <v>38</v>
      </c>
      <c r="K26" s="190"/>
      <c r="L26" s="190" t="s">
        <v>39</v>
      </c>
      <c r="M26" s="190"/>
      <c r="N26" s="190"/>
      <c r="O26" s="190"/>
      <c r="P26" s="190" t="s">
        <v>41</v>
      </c>
      <c r="Q26" s="190"/>
      <c r="R26" s="190"/>
      <c r="S26" s="190" t="s">
        <v>39</v>
      </c>
      <c r="T26" s="190"/>
      <c r="U26" s="190" t="s">
        <v>38</v>
      </c>
      <c r="V26" s="190"/>
      <c r="W26" s="190" t="s">
        <v>39</v>
      </c>
      <c r="X26" s="190"/>
      <c r="Y26" s="190"/>
      <c r="Z26" s="190"/>
      <c r="AA26" s="190"/>
      <c r="AB26" s="190"/>
      <c r="AC26" s="192"/>
      <c r="AE26" s="126" t="str">
        <f t="shared" ref="AE26:BC26" si="165">IF(E26="J",E40,"")</f>
        <v/>
      </c>
      <c r="AF26" s="127" t="str">
        <f t="shared" si="165"/>
        <v/>
      </c>
      <c r="AG26" s="127" t="str">
        <f t="shared" si="165"/>
        <v/>
      </c>
      <c r="AH26" s="127" t="str">
        <f t="shared" si="165"/>
        <v/>
      </c>
      <c r="AI26" s="127" t="str">
        <f t="shared" si="165"/>
        <v/>
      </c>
      <c r="AJ26" s="127" t="str">
        <f t="shared" si="165"/>
        <v/>
      </c>
      <c r="AK26" s="127" t="str">
        <f t="shared" si="165"/>
        <v/>
      </c>
      <c r="AL26" s="127" t="str">
        <f t="shared" si="165"/>
        <v/>
      </c>
      <c r="AM26" s="127" t="str">
        <f t="shared" si="165"/>
        <v/>
      </c>
      <c r="AN26" s="127" t="str">
        <f t="shared" si="165"/>
        <v/>
      </c>
      <c r="AO26" s="127" t="str">
        <f t="shared" si="165"/>
        <v/>
      </c>
      <c r="AP26" s="128" t="str">
        <f t="shared" si="165"/>
        <v/>
      </c>
      <c r="AQ26" s="128" t="str">
        <f t="shared" si="165"/>
        <v/>
      </c>
      <c r="AR26" s="128" t="str">
        <f t="shared" si="165"/>
        <v/>
      </c>
      <c r="AS26" s="128" t="str">
        <f t="shared" si="165"/>
        <v/>
      </c>
      <c r="AT26" s="128" t="str">
        <f t="shared" si="165"/>
        <v/>
      </c>
      <c r="AU26" s="128" t="str">
        <f t="shared" si="165"/>
        <v/>
      </c>
      <c r="AV26" s="128" t="str">
        <f t="shared" si="165"/>
        <v/>
      </c>
      <c r="AW26" s="128" t="str">
        <f t="shared" si="165"/>
        <v/>
      </c>
      <c r="AX26" s="128" t="str">
        <f t="shared" si="165"/>
        <v/>
      </c>
      <c r="AY26" s="128" t="str">
        <f t="shared" si="165"/>
        <v/>
      </c>
      <c r="AZ26" s="128" t="str">
        <f t="shared" si="165"/>
        <v/>
      </c>
      <c r="BA26" s="128" t="str">
        <f t="shared" si="165"/>
        <v/>
      </c>
      <c r="BB26" s="128" t="str">
        <f t="shared" si="165"/>
        <v/>
      </c>
      <c r="BC26" s="129" t="str">
        <f t="shared" si="165"/>
        <v/>
      </c>
      <c r="BD26" s="27">
        <f t="shared" si="138"/>
        <v>0</v>
      </c>
      <c r="BE26" s="126" t="str">
        <f t="shared" ref="BE26:CC26" si="166">IF(E26="LJ",E40,"")</f>
        <v/>
      </c>
      <c r="BF26" s="127" t="str">
        <f t="shared" si="166"/>
        <v/>
      </c>
      <c r="BG26" s="127" t="str">
        <f t="shared" si="166"/>
        <v/>
      </c>
      <c r="BH26" s="127" t="str">
        <f t="shared" si="166"/>
        <v/>
      </c>
      <c r="BI26" s="127" t="str">
        <f t="shared" si="166"/>
        <v/>
      </c>
      <c r="BJ26" s="127">
        <f t="shared" si="166"/>
        <v>9</v>
      </c>
      <c r="BK26" s="127" t="str">
        <f t="shared" si="166"/>
        <v/>
      </c>
      <c r="BL26" s="127" t="str">
        <f t="shared" si="166"/>
        <v/>
      </c>
      <c r="BM26" s="127" t="str">
        <f t="shared" si="166"/>
        <v/>
      </c>
      <c r="BN26" s="127" t="str">
        <f t="shared" si="166"/>
        <v/>
      </c>
      <c r="BO26" s="127" t="str">
        <f t="shared" si="166"/>
        <v/>
      </c>
      <c r="BP26" s="127" t="str">
        <f t="shared" si="166"/>
        <v/>
      </c>
      <c r="BQ26" s="127" t="str">
        <f t="shared" si="166"/>
        <v/>
      </c>
      <c r="BR26" s="127" t="str">
        <f t="shared" si="166"/>
        <v/>
      </c>
      <c r="BS26" s="127" t="str">
        <f t="shared" si="166"/>
        <v/>
      </c>
      <c r="BT26" s="127" t="str">
        <f t="shared" si="166"/>
        <v/>
      </c>
      <c r="BU26" s="127">
        <f t="shared" si="166"/>
        <v>11</v>
      </c>
      <c r="BV26" s="127" t="str">
        <f t="shared" si="166"/>
        <v/>
      </c>
      <c r="BW26" s="127" t="str">
        <f t="shared" si="166"/>
        <v/>
      </c>
      <c r="BX26" s="127" t="str">
        <f t="shared" si="166"/>
        <v/>
      </c>
      <c r="BY26" s="127" t="str">
        <f t="shared" si="166"/>
        <v/>
      </c>
      <c r="BZ26" s="127" t="str">
        <f t="shared" si="166"/>
        <v/>
      </c>
      <c r="CA26" s="127" t="str">
        <f t="shared" si="166"/>
        <v/>
      </c>
      <c r="CB26" s="127" t="str">
        <f t="shared" si="166"/>
        <v/>
      </c>
      <c r="CC26" s="130" t="str">
        <f t="shared" si="166"/>
        <v/>
      </c>
      <c r="CD26" s="27">
        <f t="shared" si="140"/>
        <v>20</v>
      </c>
      <c r="CE26" s="126" t="str">
        <f t="shared" ref="CE26:DC26" si="167">IF(E26="B",E40,"")</f>
        <v/>
      </c>
      <c r="CF26" s="127" t="str">
        <f t="shared" si="167"/>
        <v/>
      </c>
      <c r="CG26" s="127" t="str">
        <f t="shared" si="167"/>
        <v/>
      </c>
      <c r="CH26" s="127" t="str">
        <f t="shared" si="167"/>
        <v/>
      </c>
      <c r="CI26" s="127" t="str">
        <f t="shared" si="167"/>
        <v/>
      </c>
      <c r="CJ26" s="127" t="str">
        <f t="shared" si="167"/>
        <v/>
      </c>
      <c r="CK26" s="127" t="str">
        <f t="shared" si="167"/>
        <v/>
      </c>
      <c r="CL26" s="127" t="str">
        <f t="shared" si="167"/>
        <v/>
      </c>
      <c r="CM26" s="127" t="str">
        <f t="shared" si="167"/>
        <v/>
      </c>
      <c r="CN26" s="127" t="str">
        <f t="shared" si="167"/>
        <v/>
      </c>
      <c r="CO26" s="127" t="str">
        <f t="shared" si="167"/>
        <v/>
      </c>
      <c r="CP26" s="128">
        <f t="shared" si="167"/>
        <v>14</v>
      </c>
      <c r="CQ26" s="128" t="str">
        <f t="shared" si="167"/>
        <v/>
      </c>
      <c r="CR26" s="128" t="str">
        <f t="shared" si="167"/>
        <v/>
      </c>
      <c r="CS26" s="128" t="str">
        <f t="shared" si="167"/>
        <v/>
      </c>
      <c r="CT26" s="128" t="str">
        <f t="shared" si="167"/>
        <v/>
      </c>
      <c r="CU26" s="128" t="str">
        <f t="shared" si="167"/>
        <v/>
      </c>
      <c r="CV26" s="128" t="str">
        <f t="shared" si="167"/>
        <v/>
      </c>
      <c r="CW26" s="128" t="str">
        <f t="shared" si="167"/>
        <v/>
      </c>
      <c r="CX26" s="128" t="str">
        <f t="shared" si="167"/>
        <v/>
      </c>
      <c r="CY26" s="128" t="str">
        <f t="shared" si="167"/>
        <v/>
      </c>
      <c r="CZ26" s="128" t="str">
        <f t="shared" si="167"/>
        <v/>
      </c>
      <c r="DA26" s="128" t="str">
        <f t="shared" si="167"/>
        <v/>
      </c>
      <c r="DB26" s="128" t="str">
        <f t="shared" si="167"/>
        <v/>
      </c>
      <c r="DC26" s="129" t="str">
        <f t="shared" si="167"/>
        <v/>
      </c>
      <c r="DD26" s="27">
        <f t="shared" si="142"/>
        <v>14</v>
      </c>
      <c r="DE26" s="126" t="str">
        <f t="shared" ref="DE26:EC26" si="168">IF(E26="P",E40,"")</f>
        <v/>
      </c>
      <c r="DF26" s="127">
        <f t="shared" si="168"/>
        <v>9</v>
      </c>
      <c r="DG26" s="127">
        <f t="shared" si="168"/>
        <v>3</v>
      </c>
      <c r="DH26" s="127">
        <f t="shared" si="168"/>
        <v>4</v>
      </c>
      <c r="DI26" s="127" t="str">
        <f t="shared" si="168"/>
        <v/>
      </c>
      <c r="DJ26" s="127" t="str">
        <f t="shared" si="168"/>
        <v/>
      </c>
      <c r="DK26" s="127" t="str">
        <f t="shared" si="168"/>
        <v/>
      </c>
      <c r="DL26" s="127">
        <f t="shared" si="168"/>
        <v>4</v>
      </c>
      <c r="DM26" s="127" t="str">
        <f t="shared" si="168"/>
        <v/>
      </c>
      <c r="DN26" s="127" t="str">
        <f t="shared" si="168"/>
        <v/>
      </c>
      <c r="DO26" s="127" t="str">
        <f t="shared" si="168"/>
        <v/>
      </c>
      <c r="DP26" s="127" t="str">
        <f t="shared" si="168"/>
        <v/>
      </c>
      <c r="DQ26" s="127" t="str">
        <f t="shared" si="168"/>
        <v/>
      </c>
      <c r="DR26" s="127" t="str">
        <f t="shared" si="168"/>
        <v/>
      </c>
      <c r="DS26" s="127">
        <f t="shared" si="168"/>
        <v>5</v>
      </c>
      <c r="DT26" s="127" t="str">
        <f t="shared" si="168"/>
        <v/>
      </c>
      <c r="DU26" s="127" t="str">
        <f t="shared" si="168"/>
        <v/>
      </c>
      <c r="DV26" s="127" t="str">
        <f t="shared" si="168"/>
        <v/>
      </c>
      <c r="DW26" s="127">
        <f t="shared" si="168"/>
        <v>0</v>
      </c>
      <c r="DX26" s="127" t="str">
        <f t="shared" si="168"/>
        <v/>
      </c>
      <c r="DY26" s="127" t="str">
        <f t="shared" si="168"/>
        <v/>
      </c>
      <c r="DZ26" s="127" t="str">
        <f t="shared" si="168"/>
        <v/>
      </c>
      <c r="EA26" s="127" t="str">
        <f t="shared" si="168"/>
        <v/>
      </c>
      <c r="EB26" s="127" t="str">
        <f t="shared" si="168"/>
        <v/>
      </c>
      <c r="EC26" s="129" t="str">
        <f t="shared" si="168"/>
        <v/>
      </c>
      <c r="ED26" s="27">
        <f t="shared" si="144"/>
        <v>25</v>
      </c>
      <c r="EE26" s="125"/>
      <c r="EF26" s="144">
        <f t="shared" si="145"/>
        <v>2</v>
      </c>
      <c r="EG26" s="128">
        <f t="shared" si="146"/>
        <v>6</v>
      </c>
      <c r="EH26" s="128">
        <f t="shared" si="147"/>
        <v>1</v>
      </c>
      <c r="EI26" s="145">
        <f t="shared" si="148"/>
        <v>7</v>
      </c>
      <c r="EJ26" s="146">
        <f>(SUM(EF26:EH26)/COUNT(E39:AC39))</f>
        <v>0.36</v>
      </c>
      <c r="EK26" s="144">
        <f t="shared" si="149"/>
        <v>2</v>
      </c>
      <c r="EL26" s="147">
        <f t="shared" si="150"/>
        <v>1</v>
      </c>
      <c r="EM26" s="148">
        <f t="shared" si="151"/>
        <v>20</v>
      </c>
      <c r="EN26" s="149">
        <f t="shared" si="152"/>
        <v>10</v>
      </c>
      <c r="EO26" s="27">
        <f t="shared" si="153"/>
        <v>16</v>
      </c>
      <c r="EP26" s="27">
        <f t="shared" si="154"/>
        <v>39</v>
      </c>
      <c r="EQ26" s="27">
        <f t="shared" si="155"/>
        <v>8</v>
      </c>
      <c r="ER26" s="27">
        <f>SUM((EP26/EI26)-(D22))</f>
        <v>0.20300751879699241</v>
      </c>
      <c r="ES26" s="27">
        <f>SUM((EQ26/EI26)-(D2))</f>
        <v>0.14285714285714279</v>
      </c>
      <c r="ET26" s="150">
        <f t="shared" si="156"/>
        <v>6.0150375939849621E-2</v>
      </c>
      <c r="EU26" s="125"/>
      <c r="EV26" s="126" t="str">
        <f t="shared" ref="EV26:FT26" si="169">IF(E26="J",SUM((E40)-(E20)),"")</f>
        <v/>
      </c>
      <c r="EW26" s="127" t="str">
        <f t="shared" si="169"/>
        <v/>
      </c>
      <c r="EX26" s="127" t="str">
        <f t="shared" si="169"/>
        <v/>
      </c>
      <c r="EY26" s="127" t="str">
        <f t="shared" si="169"/>
        <v/>
      </c>
      <c r="EZ26" s="127" t="str">
        <f t="shared" si="169"/>
        <v/>
      </c>
      <c r="FA26" s="127" t="str">
        <f t="shared" si="169"/>
        <v/>
      </c>
      <c r="FB26" s="127" t="str">
        <f t="shared" si="169"/>
        <v/>
      </c>
      <c r="FC26" s="127" t="str">
        <f t="shared" si="169"/>
        <v/>
      </c>
      <c r="FD26" s="127" t="str">
        <f t="shared" si="169"/>
        <v/>
      </c>
      <c r="FE26" s="127" t="str">
        <f t="shared" si="169"/>
        <v/>
      </c>
      <c r="FF26" s="127" t="str">
        <f t="shared" si="169"/>
        <v/>
      </c>
      <c r="FG26" s="127" t="str">
        <f t="shared" si="169"/>
        <v/>
      </c>
      <c r="FH26" s="127" t="str">
        <f t="shared" si="169"/>
        <v/>
      </c>
      <c r="FI26" s="127" t="str">
        <f t="shared" si="169"/>
        <v/>
      </c>
      <c r="FJ26" s="127" t="str">
        <f t="shared" si="169"/>
        <v/>
      </c>
      <c r="FK26" s="127" t="str">
        <f t="shared" si="169"/>
        <v/>
      </c>
      <c r="FL26" s="127" t="str">
        <f t="shared" si="169"/>
        <v/>
      </c>
      <c r="FM26" s="127" t="str">
        <f t="shared" si="169"/>
        <v/>
      </c>
      <c r="FN26" s="127" t="str">
        <f t="shared" si="169"/>
        <v/>
      </c>
      <c r="FO26" s="127" t="str">
        <f t="shared" si="169"/>
        <v/>
      </c>
      <c r="FP26" s="127" t="str">
        <f t="shared" si="169"/>
        <v/>
      </c>
      <c r="FQ26" s="127" t="str">
        <f t="shared" si="169"/>
        <v/>
      </c>
      <c r="FR26" s="127" t="str">
        <f t="shared" si="169"/>
        <v/>
      </c>
      <c r="FS26" s="127" t="str">
        <f t="shared" si="169"/>
        <v/>
      </c>
      <c r="FT26" s="130" t="str">
        <f t="shared" si="169"/>
        <v/>
      </c>
      <c r="FU26" s="27">
        <f t="shared" si="158"/>
        <v>0</v>
      </c>
      <c r="FV26" s="126" t="str">
        <f t="shared" ref="FV26:GT26" si="170">IF(E26="LJ",SUM((E40)-(E20)),"")</f>
        <v/>
      </c>
      <c r="FW26" s="127" t="str">
        <f t="shared" si="170"/>
        <v/>
      </c>
      <c r="FX26" s="127" t="str">
        <f t="shared" si="170"/>
        <v/>
      </c>
      <c r="FY26" s="127" t="str">
        <f t="shared" si="170"/>
        <v/>
      </c>
      <c r="FZ26" s="127" t="str">
        <f t="shared" si="170"/>
        <v/>
      </c>
      <c r="GA26" s="127">
        <f t="shared" si="170"/>
        <v>9</v>
      </c>
      <c r="GB26" s="127" t="str">
        <f t="shared" si="170"/>
        <v/>
      </c>
      <c r="GC26" s="127" t="str">
        <f t="shared" si="170"/>
        <v/>
      </c>
      <c r="GD26" s="127" t="str">
        <f t="shared" si="170"/>
        <v/>
      </c>
      <c r="GE26" s="127" t="str">
        <f t="shared" si="170"/>
        <v/>
      </c>
      <c r="GF26" s="127" t="str">
        <f t="shared" si="170"/>
        <v/>
      </c>
      <c r="GG26" s="127" t="str">
        <f t="shared" si="170"/>
        <v/>
      </c>
      <c r="GH26" s="127" t="str">
        <f t="shared" si="170"/>
        <v/>
      </c>
      <c r="GI26" s="127" t="str">
        <f t="shared" si="170"/>
        <v/>
      </c>
      <c r="GJ26" s="127" t="str">
        <f t="shared" si="170"/>
        <v/>
      </c>
      <c r="GK26" s="127" t="str">
        <f t="shared" si="170"/>
        <v/>
      </c>
      <c r="GL26" s="127">
        <f t="shared" si="170"/>
        <v>7</v>
      </c>
      <c r="GM26" s="127" t="str">
        <f t="shared" si="170"/>
        <v/>
      </c>
      <c r="GN26" s="127" t="str">
        <f t="shared" si="170"/>
        <v/>
      </c>
      <c r="GO26" s="127" t="str">
        <f t="shared" si="170"/>
        <v/>
      </c>
      <c r="GP26" s="127" t="str">
        <f t="shared" si="170"/>
        <v/>
      </c>
      <c r="GQ26" s="127" t="str">
        <f t="shared" si="170"/>
        <v/>
      </c>
      <c r="GR26" s="127" t="str">
        <f t="shared" si="170"/>
        <v/>
      </c>
      <c r="GS26" s="127" t="str">
        <f t="shared" si="170"/>
        <v/>
      </c>
      <c r="GT26" s="130" t="str">
        <f t="shared" si="170"/>
        <v/>
      </c>
      <c r="GU26" s="27">
        <f t="shared" si="160"/>
        <v>16</v>
      </c>
      <c r="GV26" s="126" t="str">
        <f t="shared" ref="GV26:HT26" si="171">IF(E26="B",E20,"")</f>
        <v/>
      </c>
      <c r="GW26" s="127" t="str">
        <f t="shared" si="171"/>
        <v/>
      </c>
      <c r="GX26" s="127" t="str">
        <f t="shared" si="171"/>
        <v/>
      </c>
      <c r="GY26" s="127" t="str">
        <f t="shared" si="171"/>
        <v/>
      </c>
      <c r="GZ26" s="127" t="str">
        <f t="shared" si="171"/>
        <v/>
      </c>
      <c r="HA26" s="127" t="str">
        <f t="shared" si="171"/>
        <v/>
      </c>
      <c r="HB26" s="127" t="str">
        <f t="shared" si="171"/>
        <v/>
      </c>
      <c r="HC26" s="127" t="str">
        <f t="shared" si="171"/>
        <v/>
      </c>
      <c r="HD26" s="127" t="str">
        <f t="shared" si="171"/>
        <v/>
      </c>
      <c r="HE26" s="127" t="str">
        <f t="shared" si="171"/>
        <v/>
      </c>
      <c r="HF26" s="127" t="str">
        <f t="shared" si="171"/>
        <v/>
      </c>
      <c r="HG26" s="128">
        <f t="shared" si="171"/>
        <v>2</v>
      </c>
      <c r="HH26" s="128" t="str">
        <f t="shared" si="171"/>
        <v/>
      </c>
      <c r="HI26" s="128" t="str">
        <f t="shared" si="171"/>
        <v/>
      </c>
      <c r="HJ26" s="128" t="str">
        <f t="shared" si="171"/>
        <v/>
      </c>
      <c r="HK26" s="128" t="str">
        <f t="shared" si="171"/>
        <v/>
      </c>
      <c r="HL26" s="128" t="str">
        <f t="shared" si="171"/>
        <v/>
      </c>
      <c r="HM26" s="128" t="str">
        <f t="shared" si="171"/>
        <v/>
      </c>
      <c r="HN26" s="128" t="str">
        <f t="shared" si="171"/>
        <v/>
      </c>
      <c r="HO26" s="128" t="str">
        <f t="shared" si="171"/>
        <v/>
      </c>
      <c r="HP26" s="128" t="str">
        <f t="shared" si="171"/>
        <v/>
      </c>
      <c r="HQ26" s="128" t="str">
        <f t="shared" si="171"/>
        <v/>
      </c>
      <c r="HR26" s="128" t="str">
        <f t="shared" si="171"/>
        <v/>
      </c>
      <c r="HS26" s="128" t="str">
        <f t="shared" si="171"/>
        <v/>
      </c>
      <c r="HT26" s="129" t="str">
        <f t="shared" si="171"/>
        <v/>
      </c>
      <c r="HU26" s="27">
        <f t="shared" si="162"/>
        <v>2</v>
      </c>
      <c r="HV26" s="126" t="str">
        <f t="shared" ref="HV26:IN26" si="172">IF(E26="P",E20,"")</f>
        <v/>
      </c>
      <c r="HW26" s="127">
        <f t="shared" si="172"/>
        <v>5</v>
      </c>
      <c r="HX26" s="127">
        <f t="shared" si="172"/>
        <v>1</v>
      </c>
      <c r="HY26" s="127">
        <f t="shared" si="172"/>
        <v>0</v>
      </c>
      <c r="HZ26" s="127" t="str">
        <f t="shared" si="172"/>
        <v/>
      </c>
      <c r="IA26" s="127" t="str">
        <f t="shared" si="172"/>
        <v/>
      </c>
      <c r="IB26" s="127" t="str">
        <f t="shared" si="172"/>
        <v/>
      </c>
      <c r="IC26" s="127">
        <f t="shared" si="172"/>
        <v>0</v>
      </c>
      <c r="ID26" s="127" t="str">
        <f t="shared" si="172"/>
        <v/>
      </c>
      <c r="IE26" s="127" t="str">
        <f t="shared" si="172"/>
        <v/>
      </c>
      <c r="IF26" s="127" t="str">
        <f t="shared" si="172"/>
        <v/>
      </c>
      <c r="IG26" s="128" t="str">
        <f t="shared" si="172"/>
        <v/>
      </c>
      <c r="IH26" s="128" t="str">
        <f t="shared" si="172"/>
        <v/>
      </c>
      <c r="II26" s="128" t="str">
        <f t="shared" si="172"/>
        <v/>
      </c>
      <c r="IJ26" s="128">
        <f t="shared" si="172"/>
        <v>0</v>
      </c>
      <c r="IK26" s="128" t="str">
        <f t="shared" si="172"/>
        <v/>
      </c>
      <c r="IL26" s="128" t="str">
        <f t="shared" si="172"/>
        <v/>
      </c>
      <c r="IM26" s="128" t="str">
        <f t="shared" si="172"/>
        <v/>
      </c>
      <c r="IN26" s="128">
        <f t="shared" si="172"/>
        <v>0</v>
      </c>
      <c r="IO26" s="145"/>
      <c r="IP26" s="145"/>
      <c r="IQ26" s="145"/>
      <c r="IR26" s="145"/>
      <c r="IS26" s="145"/>
      <c r="IT26" s="129" t="str">
        <f>IF(AC26="P",AC20,"")</f>
        <v/>
      </c>
      <c r="IU26" s="27">
        <f t="shared" si="164"/>
        <v>6</v>
      </c>
    </row>
    <row r="27" spans="1:255" s="2" customFormat="1" ht="21.75" customHeight="1">
      <c r="A27" s="273" t="str">
        <f ca="1">('Game Summary'!B27)</f>
        <v>3cc</v>
      </c>
      <c r="B27" s="663" t="str">
        <f ca="1">('Game Summary'!C27)</f>
        <v>Roxanna Hardplace</v>
      </c>
      <c r="C27" s="664"/>
      <c r="D27" s="665"/>
      <c r="E27" s="199"/>
      <c r="F27" s="190"/>
      <c r="G27" s="190"/>
      <c r="H27" s="190"/>
      <c r="I27" s="190"/>
      <c r="J27" s="190"/>
      <c r="K27" s="190"/>
      <c r="L27" s="190"/>
      <c r="M27" s="190"/>
      <c r="N27" s="190"/>
      <c r="O27" s="190"/>
      <c r="P27" s="190"/>
      <c r="Q27" s="190"/>
      <c r="R27" s="190"/>
      <c r="S27" s="190"/>
      <c r="T27" s="190"/>
      <c r="U27" s="190"/>
      <c r="V27" s="190"/>
      <c r="W27" s="190"/>
      <c r="X27" s="190"/>
      <c r="Y27" s="190"/>
      <c r="Z27" s="190"/>
      <c r="AA27" s="190"/>
      <c r="AB27" s="190"/>
      <c r="AC27" s="192"/>
      <c r="AE27" s="126" t="str">
        <f t="shared" ref="AE27:BC27" si="173">IF(E27="J",E40,"")</f>
        <v/>
      </c>
      <c r="AF27" s="127" t="str">
        <f t="shared" si="173"/>
        <v/>
      </c>
      <c r="AG27" s="127" t="str">
        <f t="shared" si="173"/>
        <v/>
      </c>
      <c r="AH27" s="127" t="str">
        <f t="shared" si="173"/>
        <v/>
      </c>
      <c r="AI27" s="127" t="str">
        <f t="shared" si="173"/>
        <v/>
      </c>
      <c r="AJ27" s="127" t="str">
        <f t="shared" si="173"/>
        <v/>
      </c>
      <c r="AK27" s="127" t="str">
        <f t="shared" si="173"/>
        <v/>
      </c>
      <c r="AL27" s="127" t="str">
        <f t="shared" si="173"/>
        <v/>
      </c>
      <c r="AM27" s="127" t="str">
        <f t="shared" si="173"/>
        <v/>
      </c>
      <c r="AN27" s="127" t="str">
        <f t="shared" si="173"/>
        <v/>
      </c>
      <c r="AO27" s="127" t="str">
        <f t="shared" si="173"/>
        <v/>
      </c>
      <c r="AP27" s="128" t="str">
        <f t="shared" si="173"/>
        <v/>
      </c>
      <c r="AQ27" s="128" t="str">
        <f t="shared" si="173"/>
        <v/>
      </c>
      <c r="AR27" s="128" t="str">
        <f t="shared" si="173"/>
        <v/>
      </c>
      <c r="AS27" s="128" t="str">
        <f t="shared" si="173"/>
        <v/>
      </c>
      <c r="AT27" s="128" t="str">
        <f t="shared" si="173"/>
        <v/>
      </c>
      <c r="AU27" s="128" t="str">
        <f t="shared" si="173"/>
        <v/>
      </c>
      <c r="AV27" s="128" t="str">
        <f t="shared" si="173"/>
        <v/>
      </c>
      <c r="AW27" s="128" t="str">
        <f t="shared" si="173"/>
        <v/>
      </c>
      <c r="AX27" s="128" t="str">
        <f t="shared" si="173"/>
        <v/>
      </c>
      <c r="AY27" s="128" t="str">
        <f t="shared" si="173"/>
        <v/>
      </c>
      <c r="AZ27" s="128" t="str">
        <f t="shared" si="173"/>
        <v/>
      </c>
      <c r="BA27" s="128" t="str">
        <f t="shared" si="173"/>
        <v/>
      </c>
      <c r="BB27" s="128" t="str">
        <f t="shared" si="173"/>
        <v/>
      </c>
      <c r="BC27" s="129" t="str">
        <f t="shared" si="173"/>
        <v/>
      </c>
      <c r="BD27" s="27">
        <f t="shared" si="138"/>
        <v>0</v>
      </c>
      <c r="BE27" s="126" t="str">
        <f t="shared" ref="BE27:CC27" si="174">IF(E27="LJ",E40,"")</f>
        <v/>
      </c>
      <c r="BF27" s="127" t="str">
        <f t="shared" si="174"/>
        <v/>
      </c>
      <c r="BG27" s="127" t="str">
        <f t="shared" si="174"/>
        <v/>
      </c>
      <c r="BH27" s="127" t="str">
        <f t="shared" si="174"/>
        <v/>
      </c>
      <c r="BI27" s="127" t="str">
        <f t="shared" si="174"/>
        <v/>
      </c>
      <c r="BJ27" s="127" t="str">
        <f t="shared" si="174"/>
        <v/>
      </c>
      <c r="BK27" s="127" t="str">
        <f t="shared" si="174"/>
        <v/>
      </c>
      <c r="BL27" s="127" t="str">
        <f t="shared" si="174"/>
        <v/>
      </c>
      <c r="BM27" s="127" t="str">
        <f t="shared" si="174"/>
        <v/>
      </c>
      <c r="BN27" s="127" t="str">
        <f t="shared" si="174"/>
        <v/>
      </c>
      <c r="BO27" s="127" t="str">
        <f t="shared" si="174"/>
        <v/>
      </c>
      <c r="BP27" s="127" t="str">
        <f t="shared" si="174"/>
        <v/>
      </c>
      <c r="BQ27" s="127" t="str">
        <f t="shared" si="174"/>
        <v/>
      </c>
      <c r="BR27" s="127" t="str">
        <f t="shared" si="174"/>
        <v/>
      </c>
      <c r="BS27" s="127" t="str">
        <f t="shared" si="174"/>
        <v/>
      </c>
      <c r="BT27" s="127" t="str">
        <f t="shared" si="174"/>
        <v/>
      </c>
      <c r="BU27" s="127" t="str">
        <f t="shared" si="174"/>
        <v/>
      </c>
      <c r="BV27" s="127" t="str">
        <f t="shared" si="174"/>
        <v/>
      </c>
      <c r="BW27" s="127" t="str">
        <f t="shared" si="174"/>
        <v/>
      </c>
      <c r="BX27" s="127" t="str">
        <f t="shared" si="174"/>
        <v/>
      </c>
      <c r="BY27" s="127" t="str">
        <f t="shared" si="174"/>
        <v/>
      </c>
      <c r="BZ27" s="127" t="str">
        <f t="shared" si="174"/>
        <v/>
      </c>
      <c r="CA27" s="127" t="str">
        <f t="shared" si="174"/>
        <v/>
      </c>
      <c r="CB27" s="127" t="str">
        <f t="shared" si="174"/>
        <v/>
      </c>
      <c r="CC27" s="130" t="str">
        <f t="shared" si="174"/>
        <v/>
      </c>
      <c r="CD27" s="27">
        <f t="shared" si="140"/>
        <v>0</v>
      </c>
      <c r="CE27" s="126" t="str">
        <f t="shared" ref="CE27:DC27" si="175">IF(E27="B",E40,"")</f>
        <v/>
      </c>
      <c r="CF27" s="127" t="str">
        <f t="shared" si="175"/>
        <v/>
      </c>
      <c r="CG27" s="127" t="str">
        <f t="shared" si="175"/>
        <v/>
      </c>
      <c r="CH27" s="127" t="str">
        <f t="shared" si="175"/>
        <v/>
      </c>
      <c r="CI27" s="127" t="str">
        <f t="shared" si="175"/>
        <v/>
      </c>
      <c r="CJ27" s="127" t="str">
        <f t="shared" si="175"/>
        <v/>
      </c>
      <c r="CK27" s="127" t="str">
        <f t="shared" si="175"/>
        <v/>
      </c>
      <c r="CL27" s="127" t="str">
        <f t="shared" si="175"/>
        <v/>
      </c>
      <c r="CM27" s="127" t="str">
        <f t="shared" si="175"/>
        <v/>
      </c>
      <c r="CN27" s="127" t="str">
        <f t="shared" si="175"/>
        <v/>
      </c>
      <c r="CO27" s="127" t="str">
        <f t="shared" si="175"/>
        <v/>
      </c>
      <c r="CP27" s="128" t="str">
        <f t="shared" si="175"/>
        <v/>
      </c>
      <c r="CQ27" s="128" t="str">
        <f t="shared" si="175"/>
        <v/>
      </c>
      <c r="CR27" s="128" t="str">
        <f t="shared" si="175"/>
        <v/>
      </c>
      <c r="CS27" s="128" t="str">
        <f t="shared" si="175"/>
        <v/>
      </c>
      <c r="CT27" s="128" t="str">
        <f t="shared" si="175"/>
        <v/>
      </c>
      <c r="CU27" s="128" t="str">
        <f t="shared" si="175"/>
        <v/>
      </c>
      <c r="CV27" s="128" t="str">
        <f t="shared" si="175"/>
        <v/>
      </c>
      <c r="CW27" s="128" t="str">
        <f t="shared" si="175"/>
        <v/>
      </c>
      <c r="CX27" s="128" t="str">
        <f t="shared" si="175"/>
        <v/>
      </c>
      <c r="CY27" s="128" t="str">
        <f t="shared" si="175"/>
        <v/>
      </c>
      <c r="CZ27" s="128" t="str">
        <f t="shared" si="175"/>
        <v/>
      </c>
      <c r="DA27" s="128" t="str">
        <f t="shared" si="175"/>
        <v/>
      </c>
      <c r="DB27" s="128" t="str">
        <f t="shared" si="175"/>
        <v/>
      </c>
      <c r="DC27" s="129" t="str">
        <f t="shared" si="175"/>
        <v/>
      </c>
      <c r="DD27" s="27">
        <f t="shared" si="142"/>
        <v>0</v>
      </c>
      <c r="DE27" s="126" t="str">
        <f t="shared" ref="DE27:EC27" si="176">IF(E27="P",E40,"")</f>
        <v/>
      </c>
      <c r="DF27" s="127" t="str">
        <f t="shared" si="176"/>
        <v/>
      </c>
      <c r="DG27" s="127" t="str">
        <f t="shared" si="176"/>
        <v/>
      </c>
      <c r="DH27" s="127" t="str">
        <f t="shared" si="176"/>
        <v/>
      </c>
      <c r="DI27" s="127" t="str">
        <f t="shared" si="176"/>
        <v/>
      </c>
      <c r="DJ27" s="127" t="str">
        <f t="shared" si="176"/>
        <v/>
      </c>
      <c r="DK27" s="127" t="str">
        <f t="shared" si="176"/>
        <v/>
      </c>
      <c r="DL27" s="127" t="str">
        <f t="shared" si="176"/>
        <v/>
      </c>
      <c r="DM27" s="127" t="str">
        <f t="shared" si="176"/>
        <v/>
      </c>
      <c r="DN27" s="127" t="str">
        <f t="shared" si="176"/>
        <v/>
      </c>
      <c r="DO27" s="127" t="str">
        <f t="shared" si="176"/>
        <v/>
      </c>
      <c r="DP27" s="127" t="str">
        <f t="shared" si="176"/>
        <v/>
      </c>
      <c r="DQ27" s="127" t="str">
        <f t="shared" si="176"/>
        <v/>
      </c>
      <c r="DR27" s="127" t="str">
        <f t="shared" si="176"/>
        <v/>
      </c>
      <c r="DS27" s="127" t="str">
        <f t="shared" si="176"/>
        <v/>
      </c>
      <c r="DT27" s="127" t="str">
        <f t="shared" si="176"/>
        <v/>
      </c>
      <c r="DU27" s="127" t="str">
        <f t="shared" si="176"/>
        <v/>
      </c>
      <c r="DV27" s="127" t="str">
        <f t="shared" si="176"/>
        <v/>
      </c>
      <c r="DW27" s="127" t="str">
        <f t="shared" si="176"/>
        <v/>
      </c>
      <c r="DX27" s="127" t="str">
        <f t="shared" si="176"/>
        <v/>
      </c>
      <c r="DY27" s="127" t="str">
        <f t="shared" si="176"/>
        <v/>
      </c>
      <c r="DZ27" s="127" t="str">
        <f t="shared" si="176"/>
        <v/>
      </c>
      <c r="EA27" s="127" t="str">
        <f t="shared" si="176"/>
        <v/>
      </c>
      <c r="EB27" s="127" t="str">
        <f t="shared" si="176"/>
        <v/>
      </c>
      <c r="EC27" s="129" t="str">
        <f t="shared" si="176"/>
        <v/>
      </c>
      <c r="ED27" s="27">
        <f t="shared" si="144"/>
        <v>0</v>
      </c>
      <c r="EE27" s="125"/>
      <c r="EF27" s="144">
        <f t="shared" si="145"/>
        <v>0</v>
      </c>
      <c r="EG27" s="128">
        <f t="shared" si="146"/>
        <v>0</v>
      </c>
      <c r="EH27" s="128">
        <f t="shared" si="147"/>
        <v>0</v>
      </c>
      <c r="EI27" s="145">
        <f t="shared" si="148"/>
        <v>0</v>
      </c>
      <c r="EJ27" s="146">
        <f>(SUM(EF27:EH27)/COUNT(E39:AC39))</f>
        <v>0</v>
      </c>
      <c r="EK27" s="144">
        <f t="shared" si="149"/>
        <v>0</v>
      </c>
      <c r="EL27" s="147" t="e">
        <f t="shared" si="150"/>
        <v>#DIV/0!</v>
      </c>
      <c r="EM27" s="148">
        <f t="shared" si="151"/>
        <v>0</v>
      </c>
      <c r="EN27" s="149" t="e">
        <f t="shared" si="152"/>
        <v>#DIV/0!</v>
      </c>
      <c r="EO27" s="27">
        <f t="shared" si="153"/>
        <v>0</v>
      </c>
      <c r="EP27" s="27">
        <f t="shared" si="154"/>
        <v>0</v>
      </c>
      <c r="EQ27" s="27">
        <f t="shared" si="155"/>
        <v>0</v>
      </c>
      <c r="ER27" s="27" t="e">
        <f>SUM((EP27/EI27)-(D22))</f>
        <v>#DIV/0!</v>
      </c>
      <c r="ES27" s="27" t="e">
        <f>SUM((EQ27/EI27)-(D2))</f>
        <v>#DIV/0!</v>
      </c>
      <c r="ET27" s="150" t="e">
        <f t="shared" si="156"/>
        <v>#DIV/0!</v>
      </c>
      <c r="EU27" s="125"/>
      <c r="EV27" s="126" t="str">
        <f t="shared" ref="EV27:FT27" si="177">IF(E27="J",SUM((E40)-(E20)),"")</f>
        <v/>
      </c>
      <c r="EW27" s="127" t="str">
        <f t="shared" si="177"/>
        <v/>
      </c>
      <c r="EX27" s="127" t="str">
        <f t="shared" si="177"/>
        <v/>
      </c>
      <c r="EY27" s="127" t="str">
        <f t="shared" si="177"/>
        <v/>
      </c>
      <c r="EZ27" s="127" t="str">
        <f t="shared" si="177"/>
        <v/>
      </c>
      <c r="FA27" s="127" t="str">
        <f t="shared" si="177"/>
        <v/>
      </c>
      <c r="FB27" s="127" t="str">
        <f t="shared" si="177"/>
        <v/>
      </c>
      <c r="FC27" s="127" t="str">
        <f t="shared" si="177"/>
        <v/>
      </c>
      <c r="FD27" s="127" t="str">
        <f t="shared" si="177"/>
        <v/>
      </c>
      <c r="FE27" s="127" t="str">
        <f t="shared" si="177"/>
        <v/>
      </c>
      <c r="FF27" s="127" t="str">
        <f t="shared" si="177"/>
        <v/>
      </c>
      <c r="FG27" s="127" t="str">
        <f t="shared" si="177"/>
        <v/>
      </c>
      <c r="FH27" s="127" t="str">
        <f t="shared" si="177"/>
        <v/>
      </c>
      <c r="FI27" s="127" t="str">
        <f t="shared" si="177"/>
        <v/>
      </c>
      <c r="FJ27" s="127" t="str">
        <f t="shared" si="177"/>
        <v/>
      </c>
      <c r="FK27" s="127" t="str">
        <f t="shared" si="177"/>
        <v/>
      </c>
      <c r="FL27" s="127" t="str">
        <f t="shared" si="177"/>
        <v/>
      </c>
      <c r="FM27" s="127" t="str">
        <f t="shared" si="177"/>
        <v/>
      </c>
      <c r="FN27" s="127" t="str">
        <f t="shared" si="177"/>
        <v/>
      </c>
      <c r="FO27" s="127" t="str">
        <f t="shared" si="177"/>
        <v/>
      </c>
      <c r="FP27" s="127" t="str">
        <f t="shared" si="177"/>
        <v/>
      </c>
      <c r="FQ27" s="127" t="str">
        <f t="shared" si="177"/>
        <v/>
      </c>
      <c r="FR27" s="127" t="str">
        <f t="shared" si="177"/>
        <v/>
      </c>
      <c r="FS27" s="127" t="str">
        <f t="shared" si="177"/>
        <v/>
      </c>
      <c r="FT27" s="130" t="str">
        <f t="shared" si="177"/>
        <v/>
      </c>
      <c r="FU27" s="27">
        <f t="shared" si="158"/>
        <v>0</v>
      </c>
      <c r="FV27" s="126" t="str">
        <f t="shared" ref="FV27:GT27" si="178">IF(E27="LJ",SUM((E40)-(E20)),"")</f>
        <v/>
      </c>
      <c r="FW27" s="127" t="str">
        <f t="shared" si="178"/>
        <v/>
      </c>
      <c r="FX27" s="127" t="str">
        <f t="shared" si="178"/>
        <v/>
      </c>
      <c r="FY27" s="127" t="str">
        <f t="shared" si="178"/>
        <v/>
      </c>
      <c r="FZ27" s="127" t="str">
        <f t="shared" si="178"/>
        <v/>
      </c>
      <c r="GA27" s="127" t="str">
        <f t="shared" si="178"/>
        <v/>
      </c>
      <c r="GB27" s="127" t="str">
        <f t="shared" si="178"/>
        <v/>
      </c>
      <c r="GC27" s="127" t="str">
        <f t="shared" si="178"/>
        <v/>
      </c>
      <c r="GD27" s="127" t="str">
        <f t="shared" si="178"/>
        <v/>
      </c>
      <c r="GE27" s="127" t="str">
        <f t="shared" si="178"/>
        <v/>
      </c>
      <c r="GF27" s="127" t="str">
        <f t="shared" si="178"/>
        <v/>
      </c>
      <c r="GG27" s="127" t="str">
        <f t="shared" si="178"/>
        <v/>
      </c>
      <c r="GH27" s="127" t="str">
        <f t="shared" si="178"/>
        <v/>
      </c>
      <c r="GI27" s="127" t="str">
        <f t="shared" si="178"/>
        <v/>
      </c>
      <c r="GJ27" s="127" t="str">
        <f t="shared" si="178"/>
        <v/>
      </c>
      <c r="GK27" s="127" t="str">
        <f t="shared" si="178"/>
        <v/>
      </c>
      <c r="GL27" s="127" t="str">
        <f t="shared" si="178"/>
        <v/>
      </c>
      <c r="GM27" s="127" t="str">
        <f t="shared" si="178"/>
        <v/>
      </c>
      <c r="GN27" s="127" t="str">
        <f t="shared" si="178"/>
        <v/>
      </c>
      <c r="GO27" s="127" t="str">
        <f t="shared" si="178"/>
        <v/>
      </c>
      <c r="GP27" s="127" t="str">
        <f t="shared" si="178"/>
        <v/>
      </c>
      <c r="GQ27" s="127" t="str">
        <f t="shared" si="178"/>
        <v/>
      </c>
      <c r="GR27" s="127" t="str">
        <f t="shared" si="178"/>
        <v/>
      </c>
      <c r="GS27" s="127" t="str">
        <f t="shared" si="178"/>
        <v/>
      </c>
      <c r="GT27" s="130" t="str">
        <f t="shared" si="178"/>
        <v/>
      </c>
      <c r="GU27" s="27">
        <f t="shared" si="160"/>
        <v>0</v>
      </c>
      <c r="GV27" s="126" t="str">
        <f t="shared" ref="GV27:HT27" si="179">IF(E27="B",E20,"")</f>
        <v/>
      </c>
      <c r="GW27" s="127" t="str">
        <f t="shared" si="179"/>
        <v/>
      </c>
      <c r="GX27" s="127" t="str">
        <f t="shared" si="179"/>
        <v/>
      </c>
      <c r="GY27" s="127" t="str">
        <f t="shared" si="179"/>
        <v/>
      </c>
      <c r="GZ27" s="127" t="str">
        <f t="shared" si="179"/>
        <v/>
      </c>
      <c r="HA27" s="127" t="str">
        <f t="shared" si="179"/>
        <v/>
      </c>
      <c r="HB27" s="127" t="str">
        <f t="shared" si="179"/>
        <v/>
      </c>
      <c r="HC27" s="127" t="str">
        <f t="shared" si="179"/>
        <v/>
      </c>
      <c r="HD27" s="127" t="str">
        <f t="shared" si="179"/>
        <v/>
      </c>
      <c r="HE27" s="127" t="str">
        <f t="shared" si="179"/>
        <v/>
      </c>
      <c r="HF27" s="127" t="str">
        <f t="shared" si="179"/>
        <v/>
      </c>
      <c r="HG27" s="128" t="str">
        <f t="shared" si="179"/>
        <v/>
      </c>
      <c r="HH27" s="128" t="str">
        <f t="shared" si="179"/>
        <v/>
      </c>
      <c r="HI27" s="128" t="str">
        <f t="shared" si="179"/>
        <v/>
      </c>
      <c r="HJ27" s="128" t="str">
        <f t="shared" si="179"/>
        <v/>
      </c>
      <c r="HK27" s="128" t="str">
        <f t="shared" si="179"/>
        <v/>
      </c>
      <c r="HL27" s="128" t="str">
        <f t="shared" si="179"/>
        <v/>
      </c>
      <c r="HM27" s="128" t="str">
        <f t="shared" si="179"/>
        <v/>
      </c>
      <c r="HN27" s="128" t="str">
        <f t="shared" si="179"/>
        <v/>
      </c>
      <c r="HO27" s="128" t="str">
        <f t="shared" si="179"/>
        <v/>
      </c>
      <c r="HP27" s="128" t="str">
        <f t="shared" si="179"/>
        <v/>
      </c>
      <c r="HQ27" s="128" t="str">
        <f t="shared" si="179"/>
        <v/>
      </c>
      <c r="HR27" s="128" t="str">
        <f t="shared" si="179"/>
        <v/>
      </c>
      <c r="HS27" s="128" t="str">
        <f t="shared" si="179"/>
        <v/>
      </c>
      <c r="HT27" s="129" t="str">
        <f t="shared" si="179"/>
        <v/>
      </c>
      <c r="HU27" s="27">
        <f t="shared" si="162"/>
        <v>0</v>
      </c>
      <c r="HV27" s="126" t="str">
        <f t="shared" ref="HV27:IN27" si="180">IF(E27="P",E20,"")</f>
        <v/>
      </c>
      <c r="HW27" s="127" t="str">
        <f t="shared" si="180"/>
        <v/>
      </c>
      <c r="HX27" s="127" t="str">
        <f t="shared" si="180"/>
        <v/>
      </c>
      <c r="HY27" s="127" t="str">
        <f t="shared" si="180"/>
        <v/>
      </c>
      <c r="HZ27" s="127" t="str">
        <f t="shared" si="180"/>
        <v/>
      </c>
      <c r="IA27" s="127" t="str">
        <f t="shared" si="180"/>
        <v/>
      </c>
      <c r="IB27" s="127" t="str">
        <f t="shared" si="180"/>
        <v/>
      </c>
      <c r="IC27" s="127" t="str">
        <f t="shared" si="180"/>
        <v/>
      </c>
      <c r="ID27" s="127" t="str">
        <f t="shared" si="180"/>
        <v/>
      </c>
      <c r="IE27" s="127" t="str">
        <f t="shared" si="180"/>
        <v/>
      </c>
      <c r="IF27" s="127" t="str">
        <f t="shared" si="180"/>
        <v/>
      </c>
      <c r="IG27" s="128" t="str">
        <f t="shared" si="180"/>
        <v/>
      </c>
      <c r="IH27" s="128" t="str">
        <f t="shared" si="180"/>
        <v/>
      </c>
      <c r="II27" s="128" t="str">
        <f t="shared" si="180"/>
        <v/>
      </c>
      <c r="IJ27" s="128" t="str">
        <f t="shared" si="180"/>
        <v/>
      </c>
      <c r="IK27" s="128" t="str">
        <f t="shared" si="180"/>
        <v/>
      </c>
      <c r="IL27" s="128" t="str">
        <f t="shared" si="180"/>
        <v/>
      </c>
      <c r="IM27" s="128" t="str">
        <f t="shared" si="180"/>
        <v/>
      </c>
      <c r="IN27" s="128" t="str">
        <f t="shared" si="180"/>
        <v/>
      </c>
      <c r="IO27" s="145"/>
      <c r="IP27" s="145"/>
      <c r="IQ27" s="145"/>
      <c r="IR27" s="145"/>
      <c r="IS27" s="145"/>
      <c r="IT27" s="129" t="str">
        <f>IF(AC27="P",AC20,"")</f>
        <v/>
      </c>
      <c r="IU27" s="27">
        <f t="shared" si="164"/>
        <v>0</v>
      </c>
    </row>
    <row r="28" spans="1:255" s="2" customFormat="1" ht="21.75" customHeight="1">
      <c r="A28" s="273">
        <f ca="1">('Game Summary'!B28)</f>
        <v>5</v>
      </c>
      <c r="B28" s="663" t="str">
        <f ca="1">('Game Summary'!C28)</f>
        <v>Sista Slitch'ya</v>
      </c>
      <c r="C28" s="664"/>
      <c r="D28" s="665"/>
      <c r="E28" s="199"/>
      <c r="F28" s="190"/>
      <c r="G28" s="190"/>
      <c r="H28" s="190" t="s">
        <v>38</v>
      </c>
      <c r="I28" s="190"/>
      <c r="J28" s="190"/>
      <c r="K28" s="190"/>
      <c r="L28" s="190"/>
      <c r="M28" s="190"/>
      <c r="N28" s="190"/>
      <c r="O28" s="190"/>
      <c r="P28" s="190" t="s">
        <v>40</v>
      </c>
      <c r="Q28" s="190"/>
      <c r="R28" s="190"/>
      <c r="S28" s="190"/>
      <c r="T28" s="190"/>
      <c r="U28" s="190"/>
      <c r="V28" s="190" t="s">
        <v>40</v>
      </c>
      <c r="W28" s="190"/>
      <c r="X28" s="190"/>
      <c r="Y28" s="190"/>
      <c r="Z28" s="190"/>
      <c r="AA28" s="190"/>
      <c r="AB28" s="190"/>
      <c r="AC28" s="192"/>
      <c r="AE28" s="126" t="str">
        <f t="shared" ref="AE28:BC28" si="181">IF(E28="J",E40,"")</f>
        <v/>
      </c>
      <c r="AF28" s="127" t="str">
        <f t="shared" si="181"/>
        <v/>
      </c>
      <c r="AG28" s="127" t="str">
        <f t="shared" si="181"/>
        <v/>
      </c>
      <c r="AH28" s="127" t="str">
        <f t="shared" si="181"/>
        <v/>
      </c>
      <c r="AI28" s="127" t="str">
        <f t="shared" si="181"/>
        <v/>
      </c>
      <c r="AJ28" s="127" t="str">
        <f t="shared" si="181"/>
        <v/>
      </c>
      <c r="AK28" s="127" t="str">
        <f t="shared" si="181"/>
        <v/>
      </c>
      <c r="AL28" s="127" t="str">
        <f t="shared" si="181"/>
        <v/>
      </c>
      <c r="AM28" s="127" t="str">
        <f t="shared" si="181"/>
        <v/>
      </c>
      <c r="AN28" s="127" t="str">
        <f t="shared" si="181"/>
        <v/>
      </c>
      <c r="AO28" s="127" t="str">
        <f t="shared" si="181"/>
        <v/>
      </c>
      <c r="AP28" s="128">
        <f t="shared" si="181"/>
        <v>14</v>
      </c>
      <c r="AQ28" s="128" t="str">
        <f t="shared" si="181"/>
        <v/>
      </c>
      <c r="AR28" s="128" t="str">
        <f t="shared" si="181"/>
        <v/>
      </c>
      <c r="AS28" s="128" t="str">
        <f t="shared" si="181"/>
        <v/>
      </c>
      <c r="AT28" s="128" t="str">
        <f t="shared" si="181"/>
        <v/>
      </c>
      <c r="AU28" s="128" t="str">
        <f t="shared" si="181"/>
        <v/>
      </c>
      <c r="AV28" s="128">
        <f t="shared" si="181"/>
        <v>0</v>
      </c>
      <c r="AW28" s="128" t="str">
        <f t="shared" si="181"/>
        <v/>
      </c>
      <c r="AX28" s="128" t="str">
        <f t="shared" si="181"/>
        <v/>
      </c>
      <c r="AY28" s="128" t="str">
        <f t="shared" si="181"/>
        <v/>
      </c>
      <c r="AZ28" s="128" t="str">
        <f t="shared" si="181"/>
        <v/>
      </c>
      <c r="BA28" s="128" t="str">
        <f t="shared" si="181"/>
        <v/>
      </c>
      <c r="BB28" s="128" t="str">
        <f t="shared" si="181"/>
        <v/>
      </c>
      <c r="BC28" s="129" t="str">
        <f t="shared" si="181"/>
        <v/>
      </c>
      <c r="BD28" s="27">
        <f t="shared" si="138"/>
        <v>14</v>
      </c>
      <c r="BE28" s="126" t="str">
        <f t="shared" ref="BE28:CC28" si="182">IF(E28="LJ",E40,"")</f>
        <v/>
      </c>
      <c r="BF28" s="127" t="str">
        <f t="shared" si="182"/>
        <v/>
      </c>
      <c r="BG28" s="127" t="str">
        <f t="shared" si="182"/>
        <v/>
      </c>
      <c r="BH28" s="127">
        <f t="shared" si="182"/>
        <v>4</v>
      </c>
      <c r="BI28" s="127" t="str">
        <f t="shared" si="182"/>
        <v/>
      </c>
      <c r="BJ28" s="127" t="str">
        <f t="shared" si="182"/>
        <v/>
      </c>
      <c r="BK28" s="127" t="str">
        <f t="shared" si="182"/>
        <v/>
      </c>
      <c r="BL28" s="127" t="str">
        <f t="shared" si="182"/>
        <v/>
      </c>
      <c r="BM28" s="127" t="str">
        <f t="shared" si="182"/>
        <v/>
      </c>
      <c r="BN28" s="127" t="str">
        <f t="shared" si="182"/>
        <v/>
      </c>
      <c r="BO28" s="127" t="str">
        <f t="shared" si="182"/>
        <v/>
      </c>
      <c r="BP28" s="127" t="str">
        <f t="shared" si="182"/>
        <v/>
      </c>
      <c r="BQ28" s="127" t="str">
        <f t="shared" si="182"/>
        <v/>
      </c>
      <c r="BR28" s="127" t="str">
        <f t="shared" si="182"/>
        <v/>
      </c>
      <c r="BS28" s="127" t="str">
        <f t="shared" si="182"/>
        <v/>
      </c>
      <c r="BT28" s="127" t="str">
        <f t="shared" si="182"/>
        <v/>
      </c>
      <c r="BU28" s="127" t="str">
        <f t="shared" si="182"/>
        <v/>
      </c>
      <c r="BV28" s="127" t="str">
        <f t="shared" si="182"/>
        <v/>
      </c>
      <c r="BW28" s="127" t="str">
        <f t="shared" si="182"/>
        <v/>
      </c>
      <c r="BX28" s="127" t="str">
        <f t="shared" si="182"/>
        <v/>
      </c>
      <c r="BY28" s="127" t="str">
        <f t="shared" si="182"/>
        <v/>
      </c>
      <c r="BZ28" s="127" t="str">
        <f t="shared" si="182"/>
        <v/>
      </c>
      <c r="CA28" s="127" t="str">
        <f t="shared" si="182"/>
        <v/>
      </c>
      <c r="CB28" s="127" t="str">
        <f t="shared" si="182"/>
        <v/>
      </c>
      <c r="CC28" s="130" t="str">
        <f t="shared" si="182"/>
        <v/>
      </c>
      <c r="CD28" s="27">
        <f t="shared" si="140"/>
        <v>4</v>
      </c>
      <c r="CE28" s="126" t="str">
        <f t="shared" ref="CE28:DC28" si="183">IF(E28="B",E40,"")</f>
        <v/>
      </c>
      <c r="CF28" s="127" t="str">
        <f t="shared" si="183"/>
        <v/>
      </c>
      <c r="CG28" s="127" t="str">
        <f t="shared" si="183"/>
        <v/>
      </c>
      <c r="CH28" s="127" t="str">
        <f t="shared" si="183"/>
        <v/>
      </c>
      <c r="CI28" s="127" t="str">
        <f t="shared" si="183"/>
        <v/>
      </c>
      <c r="CJ28" s="127" t="str">
        <f t="shared" si="183"/>
        <v/>
      </c>
      <c r="CK28" s="127" t="str">
        <f t="shared" si="183"/>
        <v/>
      </c>
      <c r="CL28" s="127" t="str">
        <f t="shared" si="183"/>
        <v/>
      </c>
      <c r="CM28" s="127" t="str">
        <f t="shared" si="183"/>
        <v/>
      </c>
      <c r="CN28" s="127" t="str">
        <f t="shared" si="183"/>
        <v/>
      </c>
      <c r="CO28" s="127" t="str">
        <f t="shared" si="183"/>
        <v/>
      </c>
      <c r="CP28" s="128" t="str">
        <f t="shared" si="183"/>
        <v/>
      </c>
      <c r="CQ28" s="128" t="str">
        <f t="shared" si="183"/>
        <v/>
      </c>
      <c r="CR28" s="128" t="str">
        <f t="shared" si="183"/>
        <v/>
      </c>
      <c r="CS28" s="128" t="str">
        <f t="shared" si="183"/>
        <v/>
      </c>
      <c r="CT28" s="128" t="str">
        <f t="shared" si="183"/>
        <v/>
      </c>
      <c r="CU28" s="128" t="str">
        <f t="shared" si="183"/>
        <v/>
      </c>
      <c r="CV28" s="128" t="str">
        <f t="shared" si="183"/>
        <v/>
      </c>
      <c r="CW28" s="128" t="str">
        <f t="shared" si="183"/>
        <v/>
      </c>
      <c r="CX28" s="128" t="str">
        <f t="shared" si="183"/>
        <v/>
      </c>
      <c r="CY28" s="128" t="str">
        <f t="shared" si="183"/>
        <v/>
      </c>
      <c r="CZ28" s="128" t="str">
        <f t="shared" si="183"/>
        <v/>
      </c>
      <c r="DA28" s="128" t="str">
        <f t="shared" si="183"/>
        <v/>
      </c>
      <c r="DB28" s="128" t="str">
        <f t="shared" si="183"/>
        <v/>
      </c>
      <c r="DC28" s="129" t="str">
        <f t="shared" si="183"/>
        <v/>
      </c>
      <c r="DD28" s="27">
        <f t="shared" si="142"/>
        <v>0</v>
      </c>
      <c r="DE28" s="126" t="str">
        <f t="shared" ref="DE28:EC28" si="184">IF(E28="P",E40,"")</f>
        <v/>
      </c>
      <c r="DF28" s="127" t="str">
        <f t="shared" si="184"/>
        <v/>
      </c>
      <c r="DG28" s="127" t="str">
        <f t="shared" si="184"/>
        <v/>
      </c>
      <c r="DH28" s="127" t="str">
        <f t="shared" si="184"/>
        <v/>
      </c>
      <c r="DI28" s="127" t="str">
        <f t="shared" si="184"/>
        <v/>
      </c>
      <c r="DJ28" s="127" t="str">
        <f t="shared" si="184"/>
        <v/>
      </c>
      <c r="DK28" s="127" t="str">
        <f t="shared" si="184"/>
        <v/>
      </c>
      <c r="DL28" s="127" t="str">
        <f t="shared" si="184"/>
        <v/>
      </c>
      <c r="DM28" s="127" t="str">
        <f t="shared" si="184"/>
        <v/>
      </c>
      <c r="DN28" s="127" t="str">
        <f t="shared" si="184"/>
        <v/>
      </c>
      <c r="DO28" s="127" t="str">
        <f t="shared" si="184"/>
        <v/>
      </c>
      <c r="DP28" s="127" t="str">
        <f t="shared" si="184"/>
        <v/>
      </c>
      <c r="DQ28" s="127" t="str">
        <f t="shared" si="184"/>
        <v/>
      </c>
      <c r="DR28" s="127" t="str">
        <f t="shared" si="184"/>
        <v/>
      </c>
      <c r="DS28" s="127" t="str">
        <f t="shared" si="184"/>
        <v/>
      </c>
      <c r="DT28" s="127" t="str">
        <f t="shared" si="184"/>
        <v/>
      </c>
      <c r="DU28" s="127" t="str">
        <f t="shared" si="184"/>
        <v/>
      </c>
      <c r="DV28" s="127" t="str">
        <f t="shared" si="184"/>
        <v/>
      </c>
      <c r="DW28" s="127" t="str">
        <f t="shared" si="184"/>
        <v/>
      </c>
      <c r="DX28" s="127" t="str">
        <f t="shared" si="184"/>
        <v/>
      </c>
      <c r="DY28" s="127" t="str">
        <f t="shared" si="184"/>
        <v/>
      </c>
      <c r="DZ28" s="127" t="str">
        <f t="shared" si="184"/>
        <v/>
      </c>
      <c r="EA28" s="127" t="str">
        <f t="shared" si="184"/>
        <v/>
      </c>
      <c r="EB28" s="127" t="str">
        <f t="shared" si="184"/>
        <v/>
      </c>
      <c r="EC28" s="129" t="str">
        <f t="shared" si="184"/>
        <v/>
      </c>
      <c r="ED28" s="27">
        <f t="shared" si="144"/>
        <v>0</v>
      </c>
      <c r="EE28" s="125"/>
      <c r="EF28" s="144">
        <f t="shared" si="145"/>
        <v>3</v>
      </c>
      <c r="EG28" s="128">
        <f t="shared" si="146"/>
        <v>0</v>
      </c>
      <c r="EH28" s="128">
        <f t="shared" si="147"/>
        <v>0</v>
      </c>
      <c r="EI28" s="145">
        <f t="shared" si="148"/>
        <v>0</v>
      </c>
      <c r="EJ28" s="146">
        <f>(SUM(EF28:EH28)/COUNT(E39:AC39))</f>
        <v>0.12</v>
      </c>
      <c r="EK28" s="144">
        <f t="shared" si="149"/>
        <v>1</v>
      </c>
      <c r="EL28" s="147">
        <f t="shared" si="150"/>
        <v>0.33333333333333331</v>
      </c>
      <c r="EM28" s="148">
        <f t="shared" si="151"/>
        <v>18</v>
      </c>
      <c r="EN28" s="149">
        <f t="shared" si="152"/>
        <v>6</v>
      </c>
      <c r="EO28" s="27">
        <f t="shared" si="153"/>
        <v>16</v>
      </c>
      <c r="EP28" s="27">
        <f t="shared" si="154"/>
        <v>0</v>
      </c>
      <c r="EQ28" s="27">
        <f t="shared" si="155"/>
        <v>0</v>
      </c>
      <c r="ER28" s="27" t="e">
        <f>SUM((EP28/EI28)-(D22))</f>
        <v>#DIV/0!</v>
      </c>
      <c r="ES28" s="27" t="e">
        <f>SUM((EQ28/EI28)-(D2))</f>
        <v>#DIV/0!</v>
      </c>
      <c r="ET28" s="150" t="e">
        <f t="shared" si="156"/>
        <v>#DIV/0!</v>
      </c>
      <c r="EU28" s="125"/>
      <c r="EV28" s="126" t="str">
        <f t="shared" ref="EV28:FT28" si="185">IF(E28="J",SUM((E40)-(E20)),"")</f>
        <v/>
      </c>
      <c r="EW28" s="127" t="str">
        <f t="shared" si="185"/>
        <v/>
      </c>
      <c r="EX28" s="127" t="str">
        <f t="shared" si="185"/>
        <v/>
      </c>
      <c r="EY28" s="127" t="str">
        <f t="shared" si="185"/>
        <v/>
      </c>
      <c r="EZ28" s="127" t="str">
        <f t="shared" si="185"/>
        <v/>
      </c>
      <c r="FA28" s="127" t="str">
        <f t="shared" si="185"/>
        <v/>
      </c>
      <c r="FB28" s="127" t="str">
        <f t="shared" si="185"/>
        <v/>
      </c>
      <c r="FC28" s="127" t="str">
        <f t="shared" si="185"/>
        <v/>
      </c>
      <c r="FD28" s="127" t="str">
        <f t="shared" si="185"/>
        <v/>
      </c>
      <c r="FE28" s="127" t="str">
        <f t="shared" si="185"/>
        <v/>
      </c>
      <c r="FF28" s="127" t="str">
        <f t="shared" si="185"/>
        <v/>
      </c>
      <c r="FG28" s="127">
        <f t="shared" si="185"/>
        <v>12</v>
      </c>
      <c r="FH28" s="127" t="str">
        <f t="shared" si="185"/>
        <v/>
      </c>
      <c r="FI28" s="127" t="str">
        <f t="shared" si="185"/>
        <v/>
      </c>
      <c r="FJ28" s="127" t="str">
        <f t="shared" si="185"/>
        <v/>
      </c>
      <c r="FK28" s="127" t="str">
        <f t="shared" si="185"/>
        <v/>
      </c>
      <c r="FL28" s="127" t="str">
        <f t="shared" si="185"/>
        <v/>
      </c>
      <c r="FM28" s="127">
        <f t="shared" si="185"/>
        <v>0</v>
      </c>
      <c r="FN28" s="127" t="str">
        <f t="shared" si="185"/>
        <v/>
      </c>
      <c r="FO28" s="127" t="str">
        <f t="shared" si="185"/>
        <v/>
      </c>
      <c r="FP28" s="127" t="str">
        <f t="shared" si="185"/>
        <v/>
      </c>
      <c r="FQ28" s="127" t="str">
        <f t="shared" si="185"/>
        <v/>
      </c>
      <c r="FR28" s="127" t="str">
        <f t="shared" si="185"/>
        <v/>
      </c>
      <c r="FS28" s="127" t="str">
        <f t="shared" si="185"/>
        <v/>
      </c>
      <c r="FT28" s="130" t="str">
        <f t="shared" si="185"/>
        <v/>
      </c>
      <c r="FU28" s="27">
        <f t="shared" si="158"/>
        <v>12</v>
      </c>
      <c r="FV28" s="126" t="str">
        <f t="shared" ref="FV28:GT28" si="186">IF(E28="LJ",SUM((E40)-(E20)),"")</f>
        <v/>
      </c>
      <c r="FW28" s="127" t="str">
        <f t="shared" si="186"/>
        <v/>
      </c>
      <c r="FX28" s="127" t="str">
        <f t="shared" si="186"/>
        <v/>
      </c>
      <c r="FY28" s="127">
        <f t="shared" si="186"/>
        <v>4</v>
      </c>
      <c r="FZ28" s="127" t="str">
        <f t="shared" si="186"/>
        <v/>
      </c>
      <c r="GA28" s="127" t="str">
        <f t="shared" si="186"/>
        <v/>
      </c>
      <c r="GB28" s="127" t="str">
        <f t="shared" si="186"/>
        <v/>
      </c>
      <c r="GC28" s="127" t="str">
        <f t="shared" si="186"/>
        <v/>
      </c>
      <c r="GD28" s="127" t="str">
        <f t="shared" si="186"/>
        <v/>
      </c>
      <c r="GE28" s="127" t="str">
        <f t="shared" si="186"/>
        <v/>
      </c>
      <c r="GF28" s="127" t="str">
        <f t="shared" si="186"/>
        <v/>
      </c>
      <c r="GG28" s="127" t="str">
        <f t="shared" si="186"/>
        <v/>
      </c>
      <c r="GH28" s="127" t="str">
        <f t="shared" si="186"/>
        <v/>
      </c>
      <c r="GI28" s="127" t="str">
        <f t="shared" si="186"/>
        <v/>
      </c>
      <c r="GJ28" s="127" t="str">
        <f t="shared" si="186"/>
        <v/>
      </c>
      <c r="GK28" s="127" t="str">
        <f t="shared" si="186"/>
        <v/>
      </c>
      <c r="GL28" s="127" t="str">
        <f t="shared" si="186"/>
        <v/>
      </c>
      <c r="GM28" s="127" t="str">
        <f t="shared" si="186"/>
        <v/>
      </c>
      <c r="GN28" s="127" t="str">
        <f t="shared" si="186"/>
        <v/>
      </c>
      <c r="GO28" s="127" t="str">
        <f t="shared" si="186"/>
        <v/>
      </c>
      <c r="GP28" s="127" t="str">
        <f t="shared" si="186"/>
        <v/>
      </c>
      <c r="GQ28" s="127" t="str">
        <f t="shared" si="186"/>
        <v/>
      </c>
      <c r="GR28" s="127" t="str">
        <f t="shared" si="186"/>
        <v/>
      </c>
      <c r="GS28" s="127" t="str">
        <f t="shared" si="186"/>
        <v/>
      </c>
      <c r="GT28" s="130" t="str">
        <f t="shared" si="186"/>
        <v/>
      </c>
      <c r="GU28" s="27">
        <f t="shared" si="160"/>
        <v>4</v>
      </c>
      <c r="GV28" s="126" t="str">
        <f t="shared" ref="GV28:HT28" si="187">IF(E28="B",E20,"")</f>
        <v/>
      </c>
      <c r="GW28" s="127" t="str">
        <f t="shared" si="187"/>
        <v/>
      </c>
      <c r="GX28" s="127" t="str">
        <f t="shared" si="187"/>
        <v/>
      </c>
      <c r="GY28" s="127" t="str">
        <f t="shared" si="187"/>
        <v/>
      </c>
      <c r="GZ28" s="127" t="str">
        <f t="shared" si="187"/>
        <v/>
      </c>
      <c r="HA28" s="127" t="str">
        <f t="shared" si="187"/>
        <v/>
      </c>
      <c r="HB28" s="127" t="str">
        <f t="shared" si="187"/>
        <v/>
      </c>
      <c r="HC28" s="127" t="str">
        <f t="shared" si="187"/>
        <v/>
      </c>
      <c r="HD28" s="127" t="str">
        <f t="shared" si="187"/>
        <v/>
      </c>
      <c r="HE28" s="127" t="str">
        <f t="shared" si="187"/>
        <v/>
      </c>
      <c r="HF28" s="127" t="str">
        <f t="shared" si="187"/>
        <v/>
      </c>
      <c r="HG28" s="128" t="str">
        <f t="shared" si="187"/>
        <v/>
      </c>
      <c r="HH28" s="128" t="str">
        <f t="shared" si="187"/>
        <v/>
      </c>
      <c r="HI28" s="128" t="str">
        <f t="shared" si="187"/>
        <v/>
      </c>
      <c r="HJ28" s="128" t="str">
        <f t="shared" si="187"/>
        <v/>
      </c>
      <c r="HK28" s="128" t="str">
        <f t="shared" si="187"/>
        <v/>
      </c>
      <c r="HL28" s="128" t="str">
        <f t="shared" si="187"/>
        <v/>
      </c>
      <c r="HM28" s="128" t="str">
        <f t="shared" si="187"/>
        <v/>
      </c>
      <c r="HN28" s="128" t="str">
        <f t="shared" si="187"/>
        <v/>
      </c>
      <c r="HO28" s="128" t="str">
        <f t="shared" si="187"/>
        <v/>
      </c>
      <c r="HP28" s="128" t="str">
        <f t="shared" si="187"/>
        <v/>
      </c>
      <c r="HQ28" s="128" t="str">
        <f t="shared" si="187"/>
        <v/>
      </c>
      <c r="HR28" s="128" t="str">
        <f t="shared" si="187"/>
        <v/>
      </c>
      <c r="HS28" s="128" t="str">
        <f t="shared" si="187"/>
        <v/>
      </c>
      <c r="HT28" s="129" t="str">
        <f t="shared" si="187"/>
        <v/>
      </c>
      <c r="HU28" s="27">
        <f t="shared" si="162"/>
        <v>0</v>
      </c>
      <c r="HV28" s="126" t="str">
        <f t="shared" ref="HV28:IN28" si="188">IF(E28="P",E20,"")</f>
        <v/>
      </c>
      <c r="HW28" s="127" t="str">
        <f t="shared" si="188"/>
        <v/>
      </c>
      <c r="HX28" s="127" t="str">
        <f t="shared" si="188"/>
        <v/>
      </c>
      <c r="HY28" s="127" t="str">
        <f t="shared" si="188"/>
        <v/>
      </c>
      <c r="HZ28" s="127" t="str">
        <f t="shared" si="188"/>
        <v/>
      </c>
      <c r="IA28" s="127" t="str">
        <f t="shared" si="188"/>
        <v/>
      </c>
      <c r="IB28" s="127" t="str">
        <f t="shared" si="188"/>
        <v/>
      </c>
      <c r="IC28" s="127" t="str">
        <f t="shared" si="188"/>
        <v/>
      </c>
      <c r="ID28" s="127" t="str">
        <f t="shared" si="188"/>
        <v/>
      </c>
      <c r="IE28" s="127" t="str">
        <f t="shared" si="188"/>
        <v/>
      </c>
      <c r="IF28" s="127" t="str">
        <f t="shared" si="188"/>
        <v/>
      </c>
      <c r="IG28" s="128" t="str">
        <f t="shared" si="188"/>
        <v/>
      </c>
      <c r="IH28" s="128" t="str">
        <f t="shared" si="188"/>
        <v/>
      </c>
      <c r="II28" s="128" t="str">
        <f t="shared" si="188"/>
        <v/>
      </c>
      <c r="IJ28" s="128" t="str">
        <f t="shared" si="188"/>
        <v/>
      </c>
      <c r="IK28" s="128" t="str">
        <f t="shared" si="188"/>
        <v/>
      </c>
      <c r="IL28" s="128" t="str">
        <f t="shared" si="188"/>
        <v/>
      </c>
      <c r="IM28" s="128" t="str">
        <f t="shared" si="188"/>
        <v/>
      </c>
      <c r="IN28" s="128" t="str">
        <f t="shared" si="188"/>
        <v/>
      </c>
      <c r="IO28" s="145"/>
      <c r="IP28" s="145"/>
      <c r="IQ28" s="145"/>
      <c r="IR28" s="145"/>
      <c r="IS28" s="145"/>
      <c r="IT28" s="129" t="str">
        <f>IF(AC28="P",AC20,"")</f>
        <v/>
      </c>
      <c r="IU28" s="27">
        <f t="shared" si="164"/>
        <v>0</v>
      </c>
    </row>
    <row r="29" spans="1:255" s="2" customFormat="1" ht="21.75" customHeight="1">
      <c r="A29" s="273">
        <f ca="1">('Game Summary'!B29)</f>
        <v>6</v>
      </c>
      <c r="B29" s="663" t="str">
        <f ca="1">('Game Summary'!C29)</f>
        <v>Elle McFearsome</v>
      </c>
      <c r="C29" s="664"/>
      <c r="D29" s="665"/>
      <c r="E29" s="199" t="s">
        <v>39</v>
      </c>
      <c r="F29" s="190"/>
      <c r="G29" s="190"/>
      <c r="H29" s="190"/>
      <c r="I29" s="190" t="s">
        <v>39</v>
      </c>
      <c r="J29" s="190"/>
      <c r="K29" s="190"/>
      <c r="L29" s="190"/>
      <c r="M29" s="190" t="s">
        <v>39</v>
      </c>
      <c r="N29" s="190" t="s">
        <v>39</v>
      </c>
      <c r="O29" s="190" t="s">
        <v>38</v>
      </c>
      <c r="P29" s="190"/>
      <c r="Q29" s="190" t="s">
        <v>39</v>
      </c>
      <c r="R29" s="190" t="s">
        <v>39</v>
      </c>
      <c r="S29" s="190"/>
      <c r="T29" s="190" t="s">
        <v>39</v>
      </c>
      <c r="U29" s="190"/>
      <c r="V29" s="190" t="s">
        <v>41</v>
      </c>
      <c r="W29" s="190" t="s">
        <v>41</v>
      </c>
      <c r="X29" s="190"/>
      <c r="Y29" s="190"/>
      <c r="Z29" s="190"/>
      <c r="AA29" s="190"/>
      <c r="AB29" s="190"/>
      <c r="AC29" s="192"/>
      <c r="AE29" s="126" t="str">
        <f t="shared" ref="AE29:BC29" si="189">IF(E29="J",E40,"")</f>
        <v/>
      </c>
      <c r="AF29" s="127" t="str">
        <f t="shared" si="189"/>
        <v/>
      </c>
      <c r="AG29" s="127" t="str">
        <f t="shared" si="189"/>
        <v/>
      </c>
      <c r="AH29" s="127" t="str">
        <f t="shared" si="189"/>
        <v/>
      </c>
      <c r="AI29" s="127" t="str">
        <f t="shared" si="189"/>
        <v/>
      </c>
      <c r="AJ29" s="127" t="str">
        <f t="shared" si="189"/>
        <v/>
      </c>
      <c r="AK29" s="127" t="str">
        <f t="shared" si="189"/>
        <v/>
      </c>
      <c r="AL29" s="127" t="str">
        <f t="shared" si="189"/>
        <v/>
      </c>
      <c r="AM29" s="127" t="str">
        <f t="shared" si="189"/>
        <v/>
      </c>
      <c r="AN29" s="127" t="str">
        <f t="shared" si="189"/>
        <v/>
      </c>
      <c r="AO29" s="127" t="str">
        <f t="shared" si="189"/>
        <v/>
      </c>
      <c r="AP29" s="128" t="str">
        <f t="shared" si="189"/>
        <v/>
      </c>
      <c r="AQ29" s="128" t="str">
        <f t="shared" si="189"/>
        <v/>
      </c>
      <c r="AR29" s="128" t="str">
        <f t="shared" si="189"/>
        <v/>
      </c>
      <c r="AS29" s="128" t="str">
        <f t="shared" si="189"/>
        <v/>
      </c>
      <c r="AT29" s="128" t="str">
        <f t="shared" si="189"/>
        <v/>
      </c>
      <c r="AU29" s="128" t="str">
        <f t="shared" si="189"/>
        <v/>
      </c>
      <c r="AV29" s="128" t="str">
        <f t="shared" si="189"/>
        <v/>
      </c>
      <c r="AW29" s="128" t="str">
        <f t="shared" si="189"/>
        <v/>
      </c>
      <c r="AX29" s="128" t="str">
        <f t="shared" si="189"/>
        <v/>
      </c>
      <c r="AY29" s="128" t="str">
        <f t="shared" si="189"/>
        <v/>
      </c>
      <c r="AZ29" s="128" t="str">
        <f t="shared" si="189"/>
        <v/>
      </c>
      <c r="BA29" s="128" t="str">
        <f t="shared" si="189"/>
        <v/>
      </c>
      <c r="BB29" s="128" t="str">
        <f t="shared" si="189"/>
        <v/>
      </c>
      <c r="BC29" s="129" t="str">
        <f t="shared" si="189"/>
        <v/>
      </c>
      <c r="BD29" s="27">
        <f t="shared" si="138"/>
        <v>0</v>
      </c>
      <c r="BE29" s="126" t="str">
        <f t="shared" ref="BE29:CC29" si="190">IF(E29="LJ",E40,"")</f>
        <v/>
      </c>
      <c r="BF29" s="127" t="str">
        <f t="shared" si="190"/>
        <v/>
      </c>
      <c r="BG29" s="127" t="str">
        <f t="shared" si="190"/>
        <v/>
      </c>
      <c r="BH29" s="127" t="str">
        <f t="shared" si="190"/>
        <v/>
      </c>
      <c r="BI29" s="127" t="str">
        <f t="shared" si="190"/>
        <v/>
      </c>
      <c r="BJ29" s="127" t="str">
        <f t="shared" si="190"/>
        <v/>
      </c>
      <c r="BK29" s="127" t="str">
        <f t="shared" si="190"/>
        <v/>
      </c>
      <c r="BL29" s="127" t="str">
        <f t="shared" si="190"/>
        <v/>
      </c>
      <c r="BM29" s="127" t="str">
        <f t="shared" si="190"/>
        <v/>
      </c>
      <c r="BN29" s="127" t="str">
        <f t="shared" si="190"/>
        <v/>
      </c>
      <c r="BO29" s="127">
        <f t="shared" si="190"/>
        <v>0</v>
      </c>
      <c r="BP29" s="127" t="str">
        <f t="shared" si="190"/>
        <v/>
      </c>
      <c r="BQ29" s="127" t="str">
        <f t="shared" si="190"/>
        <v/>
      </c>
      <c r="BR29" s="127" t="str">
        <f t="shared" si="190"/>
        <v/>
      </c>
      <c r="BS29" s="127" t="str">
        <f t="shared" si="190"/>
        <v/>
      </c>
      <c r="BT29" s="127" t="str">
        <f t="shared" si="190"/>
        <v/>
      </c>
      <c r="BU29" s="127" t="str">
        <f t="shared" si="190"/>
        <v/>
      </c>
      <c r="BV29" s="127" t="str">
        <f t="shared" si="190"/>
        <v/>
      </c>
      <c r="BW29" s="127" t="str">
        <f t="shared" si="190"/>
        <v/>
      </c>
      <c r="BX29" s="127" t="str">
        <f t="shared" si="190"/>
        <v/>
      </c>
      <c r="BY29" s="127" t="str">
        <f t="shared" si="190"/>
        <v/>
      </c>
      <c r="BZ29" s="127" t="str">
        <f t="shared" si="190"/>
        <v/>
      </c>
      <c r="CA29" s="127" t="str">
        <f t="shared" si="190"/>
        <v/>
      </c>
      <c r="CB29" s="127" t="str">
        <f t="shared" si="190"/>
        <v/>
      </c>
      <c r="CC29" s="130" t="str">
        <f t="shared" si="190"/>
        <v/>
      </c>
      <c r="CD29" s="27">
        <f t="shared" si="140"/>
        <v>0</v>
      </c>
      <c r="CE29" s="126" t="str">
        <f t="shared" ref="CE29:DC29" si="191">IF(E29="B",E40,"")</f>
        <v/>
      </c>
      <c r="CF29" s="127" t="str">
        <f t="shared" si="191"/>
        <v/>
      </c>
      <c r="CG29" s="127" t="str">
        <f t="shared" si="191"/>
        <v/>
      </c>
      <c r="CH29" s="127" t="str">
        <f t="shared" si="191"/>
        <v/>
      </c>
      <c r="CI29" s="127" t="str">
        <f t="shared" si="191"/>
        <v/>
      </c>
      <c r="CJ29" s="127" t="str">
        <f t="shared" si="191"/>
        <v/>
      </c>
      <c r="CK29" s="127" t="str">
        <f t="shared" si="191"/>
        <v/>
      </c>
      <c r="CL29" s="127" t="str">
        <f t="shared" si="191"/>
        <v/>
      </c>
      <c r="CM29" s="127" t="str">
        <f t="shared" si="191"/>
        <v/>
      </c>
      <c r="CN29" s="127" t="str">
        <f t="shared" si="191"/>
        <v/>
      </c>
      <c r="CO29" s="127" t="str">
        <f t="shared" si="191"/>
        <v/>
      </c>
      <c r="CP29" s="128" t="str">
        <f t="shared" si="191"/>
        <v/>
      </c>
      <c r="CQ29" s="128" t="str">
        <f t="shared" si="191"/>
        <v/>
      </c>
      <c r="CR29" s="128" t="str">
        <f t="shared" si="191"/>
        <v/>
      </c>
      <c r="CS29" s="128" t="str">
        <f t="shared" si="191"/>
        <v/>
      </c>
      <c r="CT29" s="128" t="str">
        <f t="shared" si="191"/>
        <v/>
      </c>
      <c r="CU29" s="128" t="str">
        <f t="shared" si="191"/>
        <v/>
      </c>
      <c r="CV29" s="128">
        <f t="shared" si="191"/>
        <v>0</v>
      </c>
      <c r="CW29" s="128">
        <f t="shared" si="191"/>
        <v>0</v>
      </c>
      <c r="CX29" s="128" t="str">
        <f t="shared" si="191"/>
        <v/>
      </c>
      <c r="CY29" s="128" t="str">
        <f t="shared" si="191"/>
        <v/>
      </c>
      <c r="CZ29" s="128" t="str">
        <f t="shared" si="191"/>
        <v/>
      </c>
      <c r="DA29" s="128" t="str">
        <f t="shared" si="191"/>
        <v/>
      </c>
      <c r="DB29" s="128" t="str">
        <f t="shared" si="191"/>
        <v/>
      </c>
      <c r="DC29" s="129" t="str">
        <f t="shared" si="191"/>
        <v/>
      </c>
      <c r="DD29" s="27">
        <f t="shared" si="142"/>
        <v>0</v>
      </c>
      <c r="DE29" s="126">
        <f t="shared" ref="DE29:EC29" si="192">IF(E29="P",E40,"")</f>
        <v>4</v>
      </c>
      <c r="DF29" s="127" t="str">
        <f t="shared" si="192"/>
        <v/>
      </c>
      <c r="DG29" s="127" t="str">
        <f t="shared" si="192"/>
        <v/>
      </c>
      <c r="DH29" s="127" t="str">
        <f t="shared" si="192"/>
        <v/>
      </c>
      <c r="DI29" s="127">
        <f t="shared" si="192"/>
        <v>4</v>
      </c>
      <c r="DJ29" s="127" t="str">
        <f t="shared" si="192"/>
        <v/>
      </c>
      <c r="DK29" s="127" t="str">
        <f t="shared" si="192"/>
        <v/>
      </c>
      <c r="DL29" s="127" t="str">
        <f t="shared" si="192"/>
        <v/>
      </c>
      <c r="DM29" s="127">
        <f t="shared" si="192"/>
        <v>10</v>
      </c>
      <c r="DN29" s="127">
        <f t="shared" si="192"/>
        <v>11</v>
      </c>
      <c r="DO29" s="127" t="str">
        <f t="shared" si="192"/>
        <v/>
      </c>
      <c r="DP29" s="127" t="str">
        <f t="shared" si="192"/>
        <v/>
      </c>
      <c r="DQ29" s="127">
        <f t="shared" si="192"/>
        <v>4</v>
      </c>
      <c r="DR29" s="127">
        <f t="shared" si="192"/>
        <v>4</v>
      </c>
      <c r="DS29" s="127" t="str">
        <f t="shared" si="192"/>
        <v/>
      </c>
      <c r="DT29" s="127">
        <f t="shared" si="192"/>
        <v>2</v>
      </c>
      <c r="DU29" s="127" t="str">
        <f t="shared" si="192"/>
        <v/>
      </c>
      <c r="DV29" s="127" t="str">
        <f t="shared" si="192"/>
        <v/>
      </c>
      <c r="DW29" s="127" t="str">
        <f t="shared" si="192"/>
        <v/>
      </c>
      <c r="DX29" s="127" t="str">
        <f t="shared" si="192"/>
        <v/>
      </c>
      <c r="DY29" s="127" t="str">
        <f t="shared" si="192"/>
        <v/>
      </c>
      <c r="DZ29" s="127" t="str">
        <f t="shared" si="192"/>
        <v/>
      </c>
      <c r="EA29" s="127" t="str">
        <f t="shared" si="192"/>
        <v/>
      </c>
      <c r="EB29" s="127" t="str">
        <f t="shared" si="192"/>
        <v/>
      </c>
      <c r="EC29" s="129" t="str">
        <f t="shared" si="192"/>
        <v/>
      </c>
      <c r="ED29" s="27">
        <f t="shared" si="144"/>
        <v>39</v>
      </c>
      <c r="EE29" s="125"/>
      <c r="EF29" s="144">
        <f t="shared" si="145"/>
        <v>1</v>
      </c>
      <c r="EG29" s="128">
        <f t="shared" si="146"/>
        <v>7</v>
      </c>
      <c r="EH29" s="128">
        <f t="shared" si="147"/>
        <v>2</v>
      </c>
      <c r="EI29" s="145">
        <f t="shared" si="148"/>
        <v>9</v>
      </c>
      <c r="EJ29" s="146">
        <f>(SUM(EF29:EH29)/COUNT(E39:AC39))</f>
        <v>0.4</v>
      </c>
      <c r="EK29" s="144">
        <f t="shared" si="149"/>
        <v>1</v>
      </c>
      <c r="EL29" s="147">
        <f t="shared" si="150"/>
        <v>1</v>
      </c>
      <c r="EM29" s="148">
        <f t="shared" si="151"/>
        <v>0</v>
      </c>
      <c r="EN29" s="149">
        <f t="shared" si="152"/>
        <v>0</v>
      </c>
      <c r="EO29" s="27">
        <f t="shared" si="153"/>
        <v>0</v>
      </c>
      <c r="EP29" s="27">
        <f t="shared" si="154"/>
        <v>39</v>
      </c>
      <c r="EQ29" s="27">
        <f t="shared" si="155"/>
        <v>7</v>
      </c>
      <c r="ER29" s="27">
        <f>SUM((EP29/EI29)-(D22))</f>
        <v>-1.0350877192982457</v>
      </c>
      <c r="ES29" s="27">
        <f>SUM((EQ29/EI29)-(D2))</f>
        <v>-0.22222222222222221</v>
      </c>
      <c r="ET29" s="150">
        <f t="shared" si="156"/>
        <v>-0.81286549707602351</v>
      </c>
      <c r="EU29" s="125"/>
      <c r="EV29" s="126" t="str">
        <f t="shared" ref="EV29:FT29" si="193">IF(E29="J",SUM((E40)-(E20)),"")</f>
        <v/>
      </c>
      <c r="EW29" s="127" t="str">
        <f t="shared" si="193"/>
        <v/>
      </c>
      <c r="EX29" s="127" t="str">
        <f t="shared" si="193"/>
        <v/>
      </c>
      <c r="EY29" s="127" t="str">
        <f t="shared" si="193"/>
        <v/>
      </c>
      <c r="EZ29" s="127" t="str">
        <f t="shared" si="193"/>
        <v/>
      </c>
      <c r="FA29" s="127" t="str">
        <f t="shared" si="193"/>
        <v/>
      </c>
      <c r="FB29" s="127" t="str">
        <f t="shared" si="193"/>
        <v/>
      </c>
      <c r="FC29" s="127" t="str">
        <f t="shared" si="193"/>
        <v/>
      </c>
      <c r="FD29" s="127" t="str">
        <f t="shared" si="193"/>
        <v/>
      </c>
      <c r="FE29" s="127" t="str">
        <f t="shared" si="193"/>
        <v/>
      </c>
      <c r="FF29" s="127" t="str">
        <f t="shared" si="193"/>
        <v/>
      </c>
      <c r="FG29" s="127" t="str">
        <f t="shared" si="193"/>
        <v/>
      </c>
      <c r="FH29" s="127" t="str">
        <f t="shared" si="193"/>
        <v/>
      </c>
      <c r="FI29" s="127" t="str">
        <f t="shared" si="193"/>
        <v/>
      </c>
      <c r="FJ29" s="127" t="str">
        <f t="shared" si="193"/>
        <v/>
      </c>
      <c r="FK29" s="127" t="str">
        <f t="shared" si="193"/>
        <v/>
      </c>
      <c r="FL29" s="127" t="str">
        <f t="shared" si="193"/>
        <v/>
      </c>
      <c r="FM29" s="127" t="str">
        <f t="shared" si="193"/>
        <v/>
      </c>
      <c r="FN29" s="127" t="str">
        <f t="shared" si="193"/>
        <v/>
      </c>
      <c r="FO29" s="127" t="str">
        <f t="shared" si="193"/>
        <v/>
      </c>
      <c r="FP29" s="127" t="str">
        <f t="shared" si="193"/>
        <v/>
      </c>
      <c r="FQ29" s="127" t="str">
        <f t="shared" si="193"/>
        <v/>
      </c>
      <c r="FR29" s="127" t="str">
        <f t="shared" si="193"/>
        <v/>
      </c>
      <c r="FS29" s="127" t="str">
        <f t="shared" si="193"/>
        <v/>
      </c>
      <c r="FT29" s="130" t="str">
        <f t="shared" si="193"/>
        <v/>
      </c>
      <c r="FU29" s="27">
        <f t="shared" si="158"/>
        <v>0</v>
      </c>
      <c r="FV29" s="126" t="str">
        <f t="shared" ref="FV29:GT29" si="194">IF(E29="LJ",SUM((E40)-(E20)),"")</f>
        <v/>
      </c>
      <c r="FW29" s="127" t="str">
        <f t="shared" si="194"/>
        <v/>
      </c>
      <c r="FX29" s="127" t="str">
        <f t="shared" si="194"/>
        <v/>
      </c>
      <c r="FY29" s="127" t="str">
        <f t="shared" si="194"/>
        <v/>
      </c>
      <c r="FZ29" s="127" t="str">
        <f t="shared" si="194"/>
        <v/>
      </c>
      <c r="GA29" s="127" t="str">
        <f t="shared" si="194"/>
        <v/>
      </c>
      <c r="GB29" s="127" t="str">
        <f t="shared" si="194"/>
        <v/>
      </c>
      <c r="GC29" s="127" t="str">
        <f t="shared" si="194"/>
        <v/>
      </c>
      <c r="GD29" s="127" t="str">
        <f t="shared" si="194"/>
        <v/>
      </c>
      <c r="GE29" s="127" t="str">
        <f t="shared" si="194"/>
        <v/>
      </c>
      <c r="GF29" s="127">
        <f t="shared" si="194"/>
        <v>0</v>
      </c>
      <c r="GG29" s="127" t="str">
        <f t="shared" si="194"/>
        <v/>
      </c>
      <c r="GH29" s="127" t="str">
        <f t="shared" si="194"/>
        <v/>
      </c>
      <c r="GI29" s="127" t="str">
        <f t="shared" si="194"/>
        <v/>
      </c>
      <c r="GJ29" s="127" t="str">
        <f t="shared" si="194"/>
        <v/>
      </c>
      <c r="GK29" s="127" t="str">
        <f t="shared" si="194"/>
        <v/>
      </c>
      <c r="GL29" s="127" t="str">
        <f t="shared" si="194"/>
        <v/>
      </c>
      <c r="GM29" s="127" t="str">
        <f t="shared" si="194"/>
        <v/>
      </c>
      <c r="GN29" s="127" t="str">
        <f t="shared" si="194"/>
        <v/>
      </c>
      <c r="GO29" s="127" t="str">
        <f t="shared" si="194"/>
        <v/>
      </c>
      <c r="GP29" s="127" t="str">
        <f t="shared" si="194"/>
        <v/>
      </c>
      <c r="GQ29" s="127" t="str">
        <f t="shared" si="194"/>
        <v/>
      </c>
      <c r="GR29" s="127" t="str">
        <f t="shared" si="194"/>
        <v/>
      </c>
      <c r="GS29" s="127" t="str">
        <f t="shared" si="194"/>
        <v/>
      </c>
      <c r="GT29" s="130" t="str">
        <f t="shared" si="194"/>
        <v/>
      </c>
      <c r="GU29" s="27">
        <f t="shared" si="160"/>
        <v>0</v>
      </c>
      <c r="GV29" s="126" t="str">
        <f t="shared" ref="GV29:HT29" si="195">IF(E29="B",E20,"")</f>
        <v/>
      </c>
      <c r="GW29" s="127" t="str">
        <f t="shared" si="195"/>
        <v/>
      </c>
      <c r="GX29" s="127" t="str">
        <f t="shared" si="195"/>
        <v/>
      </c>
      <c r="GY29" s="127" t="str">
        <f t="shared" si="195"/>
        <v/>
      </c>
      <c r="GZ29" s="127" t="str">
        <f t="shared" si="195"/>
        <v/>
      </c>
      <c r="HA29" s="127" t="str">
        <f t="shared" si="195"/>
        <v/>
      </c>
      <c r="HB29" s="127" t="str">
        <f t="shared" si="195"/>
        <v/>
      </c>
      <c r="HC29" s="127" t="str">
        <f t="shared" si="195"/>
        <v/>
      </c>
      <c r="HD29" s="127" t="str">
        <f t="shared" si="195"/>
        <v/>
      </c>
      <c r="HE29" s="127" t="str">
        <f t="shared" si="195"/>
        <v/>
      </c>
      <c r="HF29" s="127" t="str">
        <f t="shared" si="195"/>
        <v/>
      </c>
      <c r="HG29" s="128" t="str">
        <f t="shared" si="195"/>
        <v/>
      </c>
      <c r="HH29" s="128" t="str">
        <f t="shared" si="195"/>
        <v/>
      </c>
      <c r="HI29" s="128" t="str">
        <f t="shared" si="195"/>
        <v/>
      </c>
      <c r="HJ29" s="128" t="str">
        <f t="shared" si="195"/>
        <v/>
      </c>
      <c r="HK29" s="128" t="str">
        <f t="shared" si="195"/>
        <v/>
      </c>
      <c r="HL29" s="128" t="str">
        <f t="shared" si="195"/>
        <v/>
      </c>
      <c r="HM29" s="128">
        <f t="shared" si="195"/>
        <v>0</v>
      </c>
      <c r="HN29" s="128">
        <f t="shared" si="195"/>
        <v>0</v>
      </c>
      <c r="HO29" s="128" t="str">
        <f t="shared" si="195"/>
        <v/>
      </c>
      <c r="HP29" s="128" t="str">
        <f t="shared" si="195"/>
        <v/>
      </c>
      <c r="HQ29" s="128" t="str">
        <f t="shared" si="195"/>
        <v/>
      </c>
      <c r="HR29" s="128" t="str">
        <f t="shared" si="195"/>
        <v/>
      </c>
      <c r="HS29" s="128" t="str">
        <f t="shared" si="195"/>
        <v/>
      </c>
      <c r="HT29" s="129" t="str">
        <f t="shared" si="195"/>
        <v/>
      </c>
      <c r="HU29" s="27">
        <f t="shared" si="162"/>
        <v>0</v>
      </c>
      <c r="HV29" s="126">
        <f t="shared" ref="HV29:IN29" si="196">IF(E29="P",E20,"")</f>
        <v>2</v>
      </c>
      <c r="HW29" s="127" t="str">
        <f t="shared" si="196"/>
        <v/>
      </c>
      <c r="HX29" s="127" t="str">
        <f t="shared" si="196"/>
        <v/>
      </c>
      <c r="HY29" s="127" t="str">
        <f t="shared" si="196"/>
        <v/>
      </c>
      <c r="HZ29" s="127">
        <f t="shared" si="196"/>
        <v>0</v>
      </c>
      <c r="IA29" s="127" t="str">
        <f t="shared" si="196"/>
        <v/>
      </c>
      <c r="IB29" s="127" t="str">
        <f t="shared" si="196"/>
        <v/>
      </c>
      <c r="IC29" s="127" t="str">
        <f t="shared" si="196"/>
        <v/>
      </c>
      <c r="ID29" s="127">
        <f t="shared" si="196"/>
        <v>0</v>
      </c>
      <c r="IE29" s="127">
        <f t="shared" si="196"/>
        <v>4</v>
      </c>
      <c r="IF29" s="127" t="str">
        <f t="shared" si="196"/>
        <v/>
      </c>
      <c r="IG29" s="128" t="str">
        <f t="shared" si="196"/>
        <v/>
      </c>
      <c r="IH29" s="128">
        <f t="shared" si="196"/>
        <v>0</v>
      </c>
      <c r="II29" s="128">
        <f t="shared" si="196"/>
        <v>0</v>
      </c>
      <c r="IJ29" s="128" t="str">
        <f t="shared" si="196"/>
        <v/>
      </c>
      <c r="IK29" s="128">
        <f t="shared" si="196"/>
        <v>1</v>
      </c>
      <c r="IL29" s="128" t="str">
        <f t="shared" si="196"/>
        <v/>
      </c>
      <c r="IM29" s="128" t="str">
        <f t="shared" si="196"/>
        <v/>
      </c>
      <c r="IN29" s="128" t="str">
        <f t="shared" si="196"/>
        <v/>
      </c>
      <c r="IO29" s="145"/>
      <c r="IP29" s="145"/>
      <c r="IQ29" s="145"/>
      <c r="IR29" s="145"/>
      <c r="IS29" s="145"/>
      <c r="IT29" s="129" t="str">
        <f>IF(AC29="P",AC20,"")</f>
        <v/>
      </c>
      <c r="IU29" s="27">
        <f t="shared" si="164"/>
        <v>7</v>
      </c>
    </row>
    <row r="30" spans="1:255" s="2" customFormat="1" ht="21.75" customHeight="1">
      <c r="A30" s="273" t="str">
        <f ca="1">('Game Summary'!B30)</f>
        <v>24/7</v>
      </c>
      <c r="B30" s="663" t="str">
        <f ca="1">('Game Summary'!C30)</f>
        <v>boo d. livers</v>
      </c>
      <c r="C30" s="664"/>
      <c r="D30" s="665"/>
      <c r="E30" s="199"/>
      <c r="F30" s="190"/>
      <c r="G30" s="190" t="s">
        <v>38</v>
      </c>
      <c r="H30" s="190"/>
      <c r="I30" s="190"/>
      <c r="J30" s="190"/>
      <c r="K30" s="190" t="s">
        <v>38</v>
      </c>
      <c r="L30" s="190" t="s">
        <v>38</v>
      </c>
      <c r="M30" s="190"/>
      <c r="N30" s="190"/>
      <c r="O30" s="190"/>
      <c r="P30" s="190"/>
      <c r="Q30" s="190" t="s">
        <v>38</v>
      </c>
      <c r="R30" s="190"/>
      <c r="S30" s="190"/>
      <c r="T30" s="190" t="s">
        <v>40</v>
      </c>
      <c r="U30" s="190"/>
      <c r="V30" s="190"/>
      <c r="W30" s="190"/>
      <c r="X30" s="190"/>
      <c r="Y30" s="190"/>
      <c r="Z30" s="190"/>
      <c r="AA30" s="190"/>
      <c r="AB30" s="190"/>
      <c r="AC30" s="192"/>
      <c r="AE30" s="126" t="str">
        <f t="shared" ref="AE30:BC30" si="197">IF(E30="J",E40,"")</f>
        <v/>
      </c>
      <c r="AF30" s="127" t="str">
        <f t="shared" si="197"/>
        <v/>
      </c>
      <c r="AG30" s="127" t="str">
        <f t="shared" si="197"/>
        <v/>
      </c>
      <c r="AH30" s="127" t="str">
        <f t="shared" si="197"/>
        <v/>
      </c>
      <c r="AI30" s="127" t="str">
        <f t="shared" si="197"/>
        <v/>
      </c>
      <c r="AJ30" s="127" t="str">
        <f t="shared" si="197"/>
        <v/>
      </c>
      <c r="AK30" s="127" t="str">
        <f t="shared" si="197"/>
        <v/>
      </c>
      <c r="AL30" s="127" t="str">
        <f t="shared" si="197"/>
        <v/>
      </c>
      <c r="AM30" s="127" t="str">
        <f t="shared" si="197"/>
        <v/>
      </c>
      <c r="AN30" s="127" t="str">
        <f t="shared" si="197"/>
        <v/>
      </c>
      <c r="AO30" s="127" t="str">
        <f t="shared" si="197"/>
        <v/>
      </c>
      <c r="AP30" s="128" t="str">
        <f t="shared" si="197"/>
        <v/>
      </c>
      <c r="AQ30" s="128" t="str">
        <f t="shared" si="197"/>
        <v/>
      </c>
      <c r="AR30" s="128" t="str">
        <f t="shared" si="197"/>
        <v/>
      </c>
      <c r="AS30" s="128" t="str">
        <f t="shared" si="197"/>
        <v/>
      </c>
      <c r="AT30" s="128">
        <f t="shared" si="197"/>
        <v>2</v>
      </c>
      <c r="AU30" s="128" t="str">
        <f t="shared" si="197"/>
        <v/>
      </c>
      <c r="AV30" s="128" t="str">
        <f t="shared" si="197"/>
        <v/>
      </c>
      <c r="AW30" s="128" t="str">
        <f t="shared" si="197"/>
        <v/>
      </c>
      <c r="AX30" s="128" t="str">
        <f t="shared" si="197"/>
        <v/>
      </c>
      <c r="AY30" s="128" t="str">
        <f t="shared" si="197"/>
        <v/>
      </c>
      <c r="AZ30" s="128" t="str">
        <f t="shared" si="197"/>
        <v/>
      </c>
      <c r="BA30" s="128" t="str">
        <f t="shared" si="197"/>
        <v/>
      </c>
      <c r="BB30" s="128" t="str">
        <f t="shared" si="197"/>
        <v/>
      </c>
      <c r="BC30" s="129" t="str">
        <f t="shared" si="197"/>
        <v/>
      </c>
      <c r="BD30" s="27">
        <f t="shared" si="138"/>
        <v>2</v>
      </c>
      <c r="BE30" s="126" t="str">
        <f t="shared" ref="BE30:CC30" si="198">IF(E30="LJ",E40,"")</f>
        <v/>
      </c>
      <c r="BF30" s="127" t="str">
        <f t="shared" si="198"/>
        <v/>
      </c>
      <c r="BG30" s="127">
        <f t="shared" si="198"/>
        <v>3</v>
      </c>
      <c r="BH30" s="127" t="str">
        <f t="shared" si="198"/>
        <v/>
      </c>
      <c r="BI30" s="127" t="str">
        <f t="shared" si="198"/>
        <v/>
      </c>
      <c r="BJ30" s="127" t="str">
        <f t="shared" si="198"/>
        <v/>
      </c>
      <c r="BK30" s="127">
        <f t="shared" si="198"/>
        <v>4</v>
      </c>
      <c r="BL30" s="127">
        <f t="shared" si="198"/>
        <v>4</v>
      </c>
      <c r="BM30" s="127" t="str">
        <f t="shared" si="198"/>
        <v/>
      </c>
      <c r="BN30" s="127" t="str">
        <f t="shared" si="198"/>
        <v/>
      </c>
      <c r="BO30" s="127" t="str">
        <f t="shared" si="198"/>
        <v/>
      </c>
      <c r="BP30" s="127" t="str">
        <f t="shared" si="198"/>
        <v/>
      </c>
      <c r="BQ30" s="127">
        <f t="shared" si="198"/>
        <v>4</v>
      </c>
      <c r="BR30" s="127" t="str">
        <f t="shared" si="198"/>
        <v/>
      </c>
      <c r="BS30" s="127" t="str">
        <f t="shared" si="198"/>
        <v/>
      </c>
      <c r="BT30" s="127" t="str">
        <f t="shared" si="198"/>
        <v/>
      </c>
      <c r="BU30" s="127" t="str">
        <f t="shared" si="198"/>
        <v/>
      </c>
      <c r="BV30" s="127" t="str">
        <f t="shared" si="198"/>
        <v/>
      </c>
      <c r="BW30" s="127" t="str">
        <f t="shared" si="198"/>
        <v/>
      </c>
      <c r="BX30" s="127" t="str">
        <f t="shared" si="198"/>
        <v/>
      </c>
      <c r="BY30" s="127" t="str">
        <f t="shared" si="198"/>
        <v/>
      </c>
      <c r="BZ30" s="127" t="str">
        <f t="shared" si="198"/>
        <v/>
      </c>
      <c r="CA30" s="127" t="str">
        <f t="shared" si="198"/>
        <v/>
      </c>
      <c r="CB30" s="127" t="str">
        <f t="shared" si="198"/>
        <v/>
      </c>
      <c r="CC30" s="130" t="str">
        <f t="shared" si="198"/>
        <v/>
      </c>
      <c r="CD30" s="27">
        <f t="shared" si="140"/>
        <v>15</v>
      </c>
      <c r="CE30" s="126" t="str">
        <f t="shared" ref="CE30:DC30" si="199">IF(E30="B",E40,"")</f>
        <v/>
      </c>
      <c r="CF30" s="127" t="str">
        <f t="shared" si="199"/>
        <v/>
      </c>
      <c r="CG30" s="127" t="str">
        <f t="shared" si="199"/>
        <v/>
      </c>
      <c r="CH30" s="127" t="str">
        <f t="shared" si="199"/>
        <v/>
      </c>
      <c r="CI30" s="127" t="str">
        <f t="shared" si="199"/>
        <v/>
      </c>
      <c r="CJ30" s="127" t="str">
        <f t="shared" si="199"/>
        <v/>
      </c>
      <c r="CK30" s="127" t="str">
        <f t="shared" si="199"/>
        <v/>
      </c>
      <c r="CL30" s="127" t="str">
        <f t="shared" si="199"/>
        <v/>
      </c>
      <c r="CM30" s="127" t="str">
        <f t="shared" si="199"/>
        <v/>
      </c>
      <c r="CN30" s="127" t="str">
        <f t="shared" si="199"/>
        <v/>
      </c>
      <c r="CO30" s="127" t="str">
        <f t="shared" si="199"/>
        <v/>
      </c>
      <c r="CP30" s="128" t="str">
        <f t="shared" si="199"/>
        <v/>
      </c>
      <c r="CQ30" s="128" t="str">
        <f t="shared" si="199"/>
        <v/>
      </c>
      <c r="CR30" s="128" t="str">
        <f t="shared" si="199"/>
        <v/>
      </c>
      <c r="CS30" s="128" t="str">
        <f t="shared" si="199"/>
        <v/>
      </c>
      <c r="CT30" s="128" t="str">
        <f t="shared" si="199"/>
        <v/>
      </c>
      <c r="CU30" s="128" t="str">
        <f t="shared" si="199"/>
        <v/>
      </c>
      <c r="CV30" s="128" t="str">
        <f t="shared" si="199"/>
        <v/>
      </c>
      <c r="CW30" s="128" t="str">
        <f t="shared" si="199"/>
        <v/>
      </c>
      <c r="CX30" s="128" t="str">
        <f t="shared" si="199"/>
        <v/>
      </c>
      <c r="CY30" s="128" t="str">
        <f t="shared" si="199"/>
        <v/>
      </c>
      <c r="CZ30" s="128" t="str">
        <f t="shared" si="199"/>
        <v/>
      </c>
      <c r="DA30" s="128" t="str">
        <f t="shared" si="199"/>
        <v/>
      </c>
      <c r="DB30" s="128" t="str">
        <f t="shared" si="199"/>
        <v/>
      </c>
      <c r="DC30" s="129" t="str">
        <f t="shared" si="199"/>
        <v/>
      </c>
      <c r="DD30" s="27">
        <f t="shared" si="142"/>
        <v>0</v>
      </c>
      <c r="DE30" s="126" t="str">
        <f t="shared" ref="DE30:EC30" si="200">IF(E30="P",E40,"")</f>
        <v/>
      </c>
      <c r="DF30" s="127" t="str">
        <f t="shared" si="200"/>
        <v/>
      </c>
      <c r="DG30" s="127" t="str">
        <f t="shared" si="200"/>
        <v/>
      </c>
      <c r="DH30" s="127" t="str">
        <f t="shared" si="200"/>
        <v/>
      </c>
      <c r="DI30" s="127" t="str">
        <f t="shared" si="200"/>
        <v/>
      </c>
      <c r="DJ30" s="127" t="str">
        <f t="shared" si="200"/>
        <v/>
      </c>
      <c r="DK30" s="127" t="str">
        <f t="shared" si="200"/>
        <v/>
      </c>
      <c r="DL30" s="127" t="str">
        <f t="shared" si="200"/>
        <v/>
      </c>
      <c r="DM30" s="127" t="str">
        <f t="shared" si="200"/>
        <v/>
      </c>
      <c r="DN30" s="127" t="str">
        <f t="shared" si="200"/>
        <v/>
      </c>
      <c r="DO30" s="127" t="str">
        <f t="shared" si="200"/>
        <v/>
      </c>
      <c r="DP30" s="127" t="str">
        <f t="shared" si="200"/>
        <v/>
      </c>
      <c r="DQ30" s="127" t="str">
        <f t="shared" si="200"/>
        <v/>
      </c>
      <c r="DR30" s="127" t="str">
        <f t="shared" si="200"/>
        <v/>
      </c>
      <c r="DS30" s="127" t="str">
        <f t="shared" si="200"/>
        <v/>
      </c>
      <c r="DT30" s="127" t="str">
        <f t="shared" si="200"/>
        <v/>
      </c>
      <c r="DU30" s="127" t="str">
        <f t="shared" si="200"/>
        <v/>
      </c>
      <c r="DV30" s="127" t="str">
        <f t="shared" si="200"/>
        <v/>
      </c>
      <c r="DW30" s="127" t="str">
        <f t="shared" si="200"/>
        <v/>
      </c>
      <c r="DX30" s="127" t="str">
        <f t="shared" si="200"/>
        <v/>
      </c>
      <c r="DY30" s="127" t="str">
        <f t="shared" si="200"/>
        <v/>
      </c>
      <c r="DZ30" s="127" t="str">
        <f t="shared" si="200"/>
        <v/>
      </c>
      <c r="EA30" s="127" t="str">
        <f t="shared" si="200"/>
        <v/>
      </c>
      <c r="EB30" s="127" t="str">
        <f t="shared" si="200"/>
        <v/>
      </c>
      <c r="EC30" s="129" t="str">
        <f t="shared" si="200"/>
        <v/>
      </c>
      <c r="ED30" s="27">
        <f t="shared" si="144"/>
        <v>0</v>
      </c>
      <c r="EE30" s="125"/>
      <c r="EF30" s="144">
        <f t="shared" si="145"/>
        <v>5</v>
      </c>
      <c r="EG30" s="128">
        <f t="shared" si="146"/>
        <v>0</v>
      </c>
      <c r="EH30" s="128">
        <f t="shared" si="147"/>
        <v>0</v>
      </c>
      <c r="EI30" s="145">
        <f t="shared" si="148"/>
        <v>0</v>
      </c>
      <c r="EJ30" s="146">
        <f>(SUM(EF30:EH30)/COUNT(E39:AC39))</f>
        <v>0.2</v>
      </c>
      <c r="EK30" s="144">
        <f t="shared" si="149"/>
        <v>4</v>
      </c>
      <c r="EL30" s="147">
        <f t="shared" si="150"/>
        <v>0.8</v>
      </c>
      <c r="EM30" s="148">
        <f t="shared" si="151"/>
        <v>17</v>
      </c>
      <c r="EN30" s="149">
        <f t="shared" si="152"/>
        <v>3.4</v>
      </c>
      <c r="EO30" s="27">
        <f t="shared" si="153"/>
        <v>15</v>
      </c>
      <c r="EP30" s="27">
        <f t="shared" si="154"/>
        <v>0</v>
      </c>
      <c r="EQ30" s="27">
        <f t="shared" si="155"/>
        <v>0</v>
      </c>
      <c r="ER30" s="27" t="e">
        <f>SUM((EP30/EI30)-(D22))</f>
        <v>#DIV/0!</v>
      </c>
      <c r="ES30" s="27" t="e">
        <f>SUM((EQ30/EI30)-(D2))</f>
        <v>#DIV/0!</v>
      </c>
      <c r="ET30" s="150" t="e">
        <f t="shared" si="156"/>
        <v>#DIV/0!</v>
      </c>
      <c r="EU30" s="125"/>
      <c r="EV30" s="126" t="str">
        <f t="shared" ref="EV30:FT30" si="201">IF(E30="J",SUM((E40)-(E20)),"")</f>
        <v/>
      </c>
      <c r="EW30" s="127" t="str">
        <f t="shared" si="201"/>
        <v/>
      </c>
      <c r="EX30" s="127" t="str">
        <f t="shared" si="201"/>
        <v/>
      </c>
      <c r="EY30" s="127" t="str">
        <f t="shared" si="201"/>
        <v/>
      </c>
      <c r="EZ30" s="127" t="str">
        <f t="shared" si="201"/>
        <v/>
      </c>
      <c r="FA30" s="127" t="str">
        <f t="shared" si="201"/>
        <v/>
      </c>
      <c r="FB30" s="127" t="str">
        <f t="shared" si="201"/>
        <v/>
      </c>
      <c r="FC30" s="127" t="str">
        <f t="shared" si="201"/>
        <v/>
      </c>
      <c r="FD30" s="127" t="str">
        <f t="shared" si="201"/>
        <v/>
      </c>
      <c r="FE30" s="127" t="str">
        <f t="shared" si="201"/>
        <v/>
      </c>
      <c r="FF30" s="127" t="str">
        <f t="shared" si="201"/>
        <v/>
      </c>
      <c r="FG30" s="127" t="str">
        <f t="shared" si="201"/>
        <v/>
      </c>
      <c r="FH30" s="127" t="str">
        <f t="shared" si="201"/>
        <v/>
      </c>
      <c r="FI30" s="127" t="str">
        <f t="shared" si="201"/>
        <v/>
      </c>
      <c r="FJ30" s="127" t="str">
        <f t="shared" si="201"/>
        <v/>
      </c>
      <c r="FK30" s="127">
        <f t="shared" si="201"/>
        <v>1</v>
      </c>
      <c r="FL30" s="127" t="str">
        <f t="shared" si="201"/>
        <v/>
      </c>
      <c r="FM30" s="127" t="str">
        <f t="shared" si="201"/>
        <v/>
      </c>
      <c r="FN30" s="127" t="str">
        <f t="shared" si="201"/>
        <v/>
      </c>
      <c r="FO30" s="127" t="str">
        <f t="shared" si="201"/>
        <v/>
      </c>
      <c r="FP30" s="127" t="str">
        <f t="shared" si="201"/>
        <v/>
      </c>
      <c r="FQ30" s="127" t="str">
        <f t="shared" si="201"/>
        <v/>
      </c>
      <c r="FR30" s="127" t="str">
        <f t="shared" si="201"/>
        <v/>
      </c>
      <c r="FS30" s="127" t="str">
        <f t="shared" si="201"/>
        <v/>
      </c>
      <c r="FT30" s="130" t="str">
        <f t="shared" si="201"/>
        <v/>
      </c>
      <c r="FU30" s="27">
        <f t="shared" si="158"/>
        <v>1</v>
      </c>
      <c r="FV30" s="126" t="str">
        <f t="shared" ref="FV30:GT30" si="202">IF(E30="LJ",SUM((E40)-(E20)),"")</f>
        <v/>
      </c>
      <c r="FW30" s="127" t="str">
        <f t="shared" si="202"/>
        <v/>
      </c>
      <c r="FX30" s="127">
        <f t="shared" si="202"/>
        <v>2</v>
      </c>
      <c r="FY30" s="127" t="str">
        <f t="shared" si="202"/>
        <v/>
      </c>
      <c r="FZ30" s="127" t="str">
        <f t="shared" si="202"/>
        <v/>
      </c>
      <c r="GA30" s="127" t="str">
        <f t="shared" si="202"/>
        <v/>
      </c>
      <c r="GB30" s="127">
        <f t="shared" si="202"/>
        <v>4</v>
      </c>
      <c r="GC30" s="127">
        <f t="shared" si="202"/>
        <v>4</v>
      </c>
      <c r="GD30" s="127" t="str">
        <f t="shared" si="202"/>
        <v/>
      </c>
      <c r="GE30" s="127" t="str">
        <f t="shared" si="202"/>
        <v/>
      </c>
      <c r="GF30" s="127" t="str">
        <f t="shared" si="202"/>
        <v/>
      </c>
      <c r="GG30" s="127" t="str">
        <f t="shared" si="202"/>
        <v/>
      </c>
      <c r="GH30" s="127">
        <f t="shared" si="202"/>
        <v>4</v>
      </c>
      <c r="GI30" s="127" t="str">
        <f t="shared" si="202"/>
        <v/>
      </c>
      <c r="GJ30" s="127" t="str">
        <f t="shared" si="202"/>
        <v/>
      </c>
      <c r="GK30" s="127" t="str">
        <f t="shared" si="202"/>
        <v/>
      </c>
      <c r="GL30" s="127" t="str">
        <f t="shared" si="202"/>
        <v/>
      </c>
      <c r="GM30" s="127" t="str">
        <f t="shared" si="202"/>
        <v/>
      </c>
      <c r="GN30" s="127" t="str">
        <f t="shared" si="202"/>
        <v/>
      </c>
      <c r="GO30" s="127" t="str">
        <f t="shared" si="202"/>
        <v/>
      </c>
      <c r="GP30" s="127" t="str">
        <f t="shared" si="202"/>
        <v/>
      </c>
      <c r="GQ30" s="127" t="str">
        <f t="shared" si="202"/>
        <v/>
      </c>
      <c r="GR30" s="127" t="str">
        <f t="shared" si="202"/>
        <v/>
      </c>
      <c r="GS30" s="127" t="str">
        <f t="shared" si="202"/>
        <v/>
      </c>
      <c r="GT30" s="130" t="str">
        <f t="shared" si="202"/>
        <v/>
      </c>
      <c r="GU30" s="27">
        <f t="shared" si="160"/>
        <v>14</v>
      </c>
      <c r="GV30" s="126" t="str">
        <f t="shared" ref="GV30:HT30" si="203">IF(E30="B",E20,"")</f>
        <v/>
      </c>
      <c r="GW30" s="127" t="str">
        <f t="shared" si="203"/>
        <v/>
      </c>
      <c r="GX30" s="127" t="str">
        <f t="shared" si="203"/>
        <v/>
      </c>
      <c r="GY30" s="127" t="str">
        <f t="shared" si="203"/>
        <v/>
      </c>
      <c r="GZ30" s="127" t="str">
        <f t="shared" si="203"/>
        <v/>
      </c>
      <c r="HA30" s="127" t="str">
        <f t="shared" si="203"/>
        <v/>
      </c>
      <c r="HB30" s="127" t="str">
        <f t="shared" si="203"/>
        <v/>
      </c>
      <c r="HC30" s="127" t="str">
        <f t="shared" si="203"/>
        <v/>
      </c>
      <c r="HD30" s="127" t="str">
        <f t="shared" si="203"/>
        <v/>
      </c>
      <c r="HE30" s="127" t="str">
        <f t="shared" si="203"/>
        <v/>
      </c>
      <c r="HF30" s="127" t="str">
        <f t="shared" si="203"/>
        <v/>
      </c>
      <c r="HG30" s="128" t="str">
        <f t="shared" si="203"/>
        <v/>
      </c>
      <c r="HH30" s="128" t="str">
        <f t="shared" si="203"/>
        <v/>
      </c>
      <c r="HI30" s="128" t="str">
        <f t="shared" si="203"/>
        <v/>
      </c>
      <c r="HJ30" s="128" t="str">
        <f t="shared" si="203"/>
        <v/>
      </c>
      <c r="HK30" s="128" t="str">
        <f t="shared" si="203"/>
        <v/>
      </c>
      <c r="HL30" s="128" t="str">
        <f t="shared" si="203"/>
        <v/>
      </c>
      <c r="HM30" s="128" t="str">
        <f t="shared" si="203"/>
        <v/>
      </c>
      <c r="HN30" s="128" t="str">
        <f t="shared" si="203"/>
        <v/>
      </c>
      <c r="HO30" s="128" t="str">
        <f t="shared" si="203"/>
        <v/>
      </c>
      <c r="HP30" s="128" t="str">
        <f t="shared" si="203"/>
        <v/>
      </c>
      <c r="HQ30" s="128" t="str">
        <f t="shared" si="203"/>
        <v/>
      </c>
      <c r="HR30" s="128" t="str">
        <f t="shared" si="203"/>
        <v/>
      </c>
      <c r="HS30" s="128" t="str">
        <f t="shared" si="203"/>
        <v/>
      </c>
      <c r="HT30" s="129" t="str">
        <f t="shared" si="203"/>
        <v/>
      </c>
      <c r="HU30" s="27">
        <f t="shared" si="162"/>
        <v>0</v>
      </c>
      <c r="HV30" s="126" t="str">
        <f t="shared" ref="HV30:IN30" si="204">IF(E30="P",E20,"")</f>
        <v/>
      </c>
      <c r="HW30" s="127" t="str">
        <f t="shared" si="204"/>
        <v/>
      </c>
      <c r="HX30" s="127" t="str">
        <f t="shared" si="204"/>
        <v/>
      </c>
      <c r="HY30" s="127" t="str">
        <f t="shared" si="204"/>
        <v/>
      </c>
      <c r="HZ30" s="127" t="str">
        <f t="shared" si="204"/>
        <v/>
      </c>
      <c r="IA30" s="127" t="str">
        <f t="shared" si="204"/>
        <v/>
      </c>
      <c r="IB30" s="127" t="str">
        <f t="shared" si="204"/>
        <v/>
      </c>
      <c r="IC30" s="127" t="str">
        <f t="shared" si="204"/>
        <v/>
      </c>
      <c r="ID30" s="127" t="str">
        <f t="shared" si="204"/>
        <v/>
      </c>
      <c r="IE30" s="127" t="str">
        <f t="shared" si="204"/>
        <v/>
      </c>
      <c r="IF30" s="127" t="str">
        <f t="shared" si="204"/>
        <v/>
      </c>
      <c r="IG30" s="128" t="str">
        <f t="shared" si="204"/>
        <v/>
      </c>
      <c r="IH30" s="128" t="str">
        <f t="shared" si="204"/>
        <v/>
      </c>
      <c r="II30" s="128" t="str">
        <f t="shared" si="204"/>
        <v/>
      </c>
      <c r="IJ30" s="128" t="str">
        <f t="shared" si="204"/>
        <v/>
      </c>
      <c r="IK30" s="128" t="str">
        <f t="shared" si="204"/>
        <v/>
      </c>
      <c r="IL30" s="128" t="str">
        <f t="shared" si="204"/>
        <v/>
      </c>
      <c r="IM30" s="128" t="str">
        <f t="shared" si="204"/>
        <v/>
      </c>
      <c r="IN30" s="128" t="str">
        <f t="shared" si="204"/>
        <v/>
      </c>
      <c r="IO30" s="145"/>
      <c r="IP30" s="145"/>
      <c r="IQ30" s="145"/>
      <c r="IR30" s="145"/>
      <c r="IS30" s="145"/>
      <c r="IT30" s="129" t="str">
        <f>IF(AC30="P",AC20,"")</f>
        <v/>
      </c>
      <c r="IU30" s="27">
        <f t="shared" si="164"/>
        <v>0</v>
      </c>
    </row>
    <row r="31" spans="1:255" s="2" customFormat="1" ht="21.75" customHeight="1">
      <c r="A31" s="273" t="str">
        <f ca="1">('Game Summary'!B31)</f>
        <v>33 1/3</v>
      </c>
      <c r="B31" s="663" t="str">
        <f ca="1">('Game Summary'!C31)</f>
        <v>Cookie Rumble</v>
      </c>
      <c r="C31" s="664"/>
      <c r="D31" s="665"/>
      <c r="E31" s="199" t="s">
        <v>41</v>
      </c>
      <c r="F31" s="190"/>
      <c r="G31" s="190" t="s">
        <v>41</v>
      </c>
      <c r="H31" s="190"/>
      <c r="I31" s="190" t="s">
        <v>41</v>
      </c>
      <c r="J31" s="190"/>
      <c r="K31" s="190" t="s">
        <v>41</v>
      </c>
      <c r="L31" s="190" t="s">
        <v>41</v>
      </c>
      <c r="M31" s="190" t="s">
        <v>41</v>
      </c>
      <c r="N31" s="190" t="s">
        <v>41</v>
      </c>
      <c r="O31" s="190" t="s">
        <v>41</v>
      </c>
      <c r="P31" s="190"/>
      <c r="Q31" s="190" t="s">
        <v>41</v>
      </c>
      <c r="R31" s="190" t="s">
        <v>41</v>
      </c>
      <c r="S31" s="190"/>
      <c r="T31" s="190" t="s">
        <v>41</v>
      </c>
      <c r="U31" s="190"/>
      <c r="V31" s="190" t="s">
        <v>41</v>
      </c>
      <c r="W31" s="190"/>
      <c r="X31" s="190"/>
      <c r="Y31" s="190"/>
      <c r="Z31" s="190"/>
      <c r="AA31" s="190"/>
      <c r="AB31" s="190"/>
      <c r="AC31" s="192"/>
      <c r="AE31" s="126" t="str">
        <f t="shared" ref="AE31:BC31" si="205">IF(E31="J",E40,"")</f>
        <v/>
      </c>
      <c r="AF31" s="127" t="str">
        <f t="shared" si="205"/>
        <v/>
      </c>
      <c r="AG31" s="127" t="str">
        <f t="shared" si="205"/>
        <v/>
      </c>
      <c r="AH31" s="127" t="str">
        <f t="shared" si="205"/>
        <v/>
      </c>
      <c r="AI31" s="127" t="str">
        <f t="shared" si="205"/>
        <v/>
      </c>
      <c r="AJ31" s="127" t="str">
        <f t="shared" si="205"/>
        <v/>
      </c>
      <c r="AK31" s="127" t="str">
        <f t="shared" si="205"/>
        <v/>
      </c>
      <c r="AL31" s="127" t="str">
        <f t="shared" si="205"/>
        <v/>
      </c>
      <c r="AM31" s="127" t="str">
        <f t="shared" si="205"/>
        <v/>
      </c>
      <c r="AN31" s="127" t="str">
        <f t="shared" si="205"/>
        <v/>
      </c>
      <c r="AO31" s="127" t="str">
        <f t="shared" si="205"/>
        <v/>
      </c>
      <c r="AP31" s="128" t="str">
        <f t="shared" si="205"/>
        <v/>
      </c>
      <c r="AQ31" s="128" t="str">
        <f t="shared" si="205"/>
        <v/>
      </c>
      <c r="AR31" s="128" t="str">
        <f t="shared" si="205"/>
        <v/>
      </c>
      <c r="AS31" s="128" t="str">
        <f t="shared" si="205"/>
        <v/>
      </c>
      <c r="AT31" s="128" t="str">
        <f t="shared" si="205"/>
        <v/>
      </c>
      <c r="AU31" s="128" t="str">
        <f t="shared" si="205"/>
        <v/>
      </c>
      <c r="AV31" s="128" t="str">
        <f t="shared" si="205"/>
        <v/>
      </c>
      <c r="AW31" s="128" t="str">
        <f t="shared" si="205"/>
        <v/>
      </c>
      <c r="AX31" s="128" t="str">
        <f t="shared" si="205"/>
        <v/>
      </c>
      <c r="AY31" s="128" t="str">
        <f t="shared" si="205"/>
        <v/>
      </c>
      <c r="AZ31" s="128" t="str">
        <f t="shared" si="205"/>
        <v/>
      </c>
      <c r="BA31" s="128" t="str">
        <f t="shared" si="205"/>
        <v/>
      </c>
      <c r="BB31" s="128" t="str">
        <f t="shared" si="205"/>
        <v/>
      </c>
      <c r="BC31" s="129" t="str">
        <f t="shared" si="205"/>
        <v/>
      </c>
      <c r="BD31" s="27">
        <f t="shared" si="138"/>
        <v>0</v>
      </c>
      <c r="BE31" s="126" t="str">
        <f t="shared" ref="BE31:CC31" si="206">IF(E31="LJ",E40,"")</f>
        <v/>
      </c>
      <c r="BF31" s="127" t="str">
        <f t="shared" si="206"/>
        <v/>
      </c>
      <c r="BG31" s="127" t="str">
        <f t="shared" si="206"/>
        <v/>
      </c>
      <c r="BH31" s="127" t="str">
        <f t="shared" si="206"/>
        <v/>
      </c>
      <c r="BI31" s="127" t="str">
        <f t="shared" si="206"/>
        <v/>
      </c>
      <c r="BJ31" s="127" t="str">
        <f t="shared" si="206"/>
        <v/>
      </c>
      <c r="BK31" s="127" t="str">
        <f t="shared" si="206"/>
        <v/>
      </c>
      <c r="BL31" s="127" t="str">
        <f t="shared" si="206"/>
        <v/>
      </c>
      <c r="BM31" s="127" t="str">
        <f t="shared" si="206"/>
        <v/>
      </c>
      <c r="BN31" s="127" t="str">
        <f t="shared" si="206"/>
        <v/>
      </c>
      <c r="BO31" s="127" t="str">
        <f t="shared" si="206"/>
        <v/>
      </c>
      <c r="BP31" s="127" t="str">
        <f t="shared" si="206"/>
        <v/>
      </c>
      <c r="BQ31" s="127" t="str">
        <f t="shared" si="206"/>
        <v/>
      </c>
      <c r="BR31" s="127" t="str">
        <f t="shared" si="206"/>
        <v/>
      </c>
      <c r="BS31" s="127" t="str">
        <f t="shared" si="206"/>
        <v/>
      </c>
      <c r="BT31" s="127" t="str">
        <f t="shared" si="206"/>
        <v/>
      </c>
      <c r="BU31" s="127" t="str">
        <f t="shared" si="206"/>
        <v/>
      </c>
      <c r="BV31" s="127" t="str">
        <f t="shared" si="206"/>
        <v/>
      </c>
      <c r="BW31" s="127" t="str">
        <f t="shared" si="206"/>
        <v/>
      </c>
      <c r="BX31" s="127" t="str">
        <f t="shared" si="206"/>
        <v/>
      </c>
      <c r="BY31" s="127" t="str">
        <f t="shared" si="206"/>
        <v/>
      </c>
      <c r="BZ31" s="127" t="str">
        <f t="shared" si="206"/>
        <v/>
      </c>
      <c r="CA31" s="127" t="str">
        <f t="shared" si="206"/>
        <v/>
      </c>
      <c r="CB31" s="127" t="str">
        <f t="shared" si="206"/>
        <v/>
      </c>
      <c r="CC31" s="130" t="str">
        <f t="shared" si="206"/>
        <v/>
      </c>
      <c r="CD31" s="27">
        <f t="shared" si="140"/>
        <v>0</v>
      </c>
      <c r="CE31" s="126">
        <f t="shared" ref="CE31:DC31" si="207">IF(E31="B",E40,"")</f>
        <v>4</v>
      </c>
      <c r="CF31" s="127" t="str">
        <f t="shared" si="207"/>
        <v/>
      </c>
      <c r="CG31" s="127">
        <f t="shared" si="207"/>
        <v>3</v>
      </c>
      <c r="CH31" s="127" t="str">
        <f t="shared" si="207"/>
        <v/>
      </c>
      <c r="CI31" s="127">
        <f t="shared" si="207"/>
        <v>4</v>
      </c>
      <c r="CJ31" s="127" t="str">
        <f t="shared" si="207"/>
        <v/>
      </c>
      <c r="CK31" s="127">
        <f t="shared" si="207"/>
        <v>4</v>
      </c>
      <c r="CL31" s="127">
        <f t="shared" si="207"/>
        <v>4</v>
      </c>
      <c r="CM31" s="127">
        <f t="shared" si="207"/>
        <v>10</v>
      </c>
      <c r="CN31" s="127">
        <f t="shared" si="207"/>
        <v>11</v>
      </c>
      <c r="CO31" s="127">
        <f t="shared" si="207"/>
        <v>0</v>
      </c>
      <c r="CP31" s="128" t="str">
        <f t="shared" si="207"/>
        <v/>
      </c>
      <c r="CQ31" s="128">
        <f t="shared" si="207"/>
        <v>4</v>
      </c>
      <c r="CR31" s="128">
        <f t="shared" si="207"/>
        <v>4</v>
      </c>
      <c r="CS31" s="128" t="str">
        <f t="shared" si="207"/>
        <v/>
      </c>
      <c r="CT31" s="128">
        <f t="shared" si="207"/>
        <v>2</v>
      </c>
      <c r="CU31" s="128" t="str">
        <f t="shared" si="207"/>
        <v/>
      </c>
      <c r="CV31" s="128">
        <f t="shared" si="207"/>
        <v>0</v>
      </c>
      <c r="CW31" s="128" t="str">
        <f t="shared" si="207"/>
        <v/>
      </c>
      <c r="CX31" s="128" t="str">
        <f t="shared" si="207"/>
        <v/>
      </c>
      <c r="CY31" s="128" t="str">
        <f t="shared" si="207"/>
        <v/>
      </c>
      <c r="CZ31" s="128" t="str">
        <f t="shared" si="207"/>
        <v/>
      </c>
      <c r="DA31" s="128" t="str">
        <f t="shared" si="207"/>
        <v/>
      </c>
      <c r="DB31" s="128" t="str">
        <f t="shared" si="207"/>
        <v/>
      </c>
      <c r="DC31" s="129" t="str">
        <f t="shared" si="207"/>
        <v/>
      </c>
      <c r="DD31" s="27">
        <f t="shared" si="142"/>
        <v>50</v>
      </c>
      <c r="DE31" s="126" t="str">
        <f t="shared" ref="DE31:EC31" si="208">IF(E31="P",E40,"")</f>
        <v/>
      </c>
      <c r="DF31" s="127" t="str">
        <f t="shared" si="208"/>
        <v/>
      </c>
      <c r="DG31" s="127" t="str">
        <f t="shared" si="208"/>
        <v/>
      </c>
      <c r="DH31" s="127" t="str">
        <f t="shared" si="208"/>
        <v/>
      </c>
      <c r="DI31" s="127" t="str">
        <f t="shared" si="208"/>
        <v/>
      </c>
      <c r="DJ31" s="127" t="str">
        <f t="shared" si="208"/>
        <v/>
      </c>
      <c r="DK31" s="127" t="str">
        <f t="shared" si="208"/>
        <v/>
      </c>
      <c r="DL31" s="127" t="str">
        <f t="shared" si="208"/>
        <v/>
      </c>
      <c r="DM31" s="127" t="str">
        <f t="shared" si="208"/>
        <v/>
      </c>
      <c r="DN31" s="127" t="str">
        <f t="shared" si="208"/>
        <v/>
      </c>
      <c r="DO31" s="127" t="str">
        <f t="shared" si="208"/>
        <v/>
      </c>
      <c r="DP31" s="127" t="str">
        <f t="shared" si="208"/>
        <v/>
      </c>
      <c r="DQ31" s="127" t="str">
        <f t="shared" si="208"/>
        <v/>
      </c>
      <c r="DR31" s="127" t="str">
        <f t="shared" si="208"/>
        <v/>
      </c>
      <c r="DS31" s="127" t="str">
        <f t="shared" si="208"/>
        <v/>
      </c>
      <c r="DT31" s="127" t="str">
        <f t="shared" si="208"/>
        <v/>
      </c>
      <c r="DU31" s="127" t="str">
        <f t="shared" si="208"/>
        <v/>
      </c>
      <c r="DV31" s="127" t="str">
        <f t="shared" si="208"/>
        <v/>
      </c>
      <c r="DW31" s="127" t="str">
        <f t="shared" si="208"/>
        <v/>
      </c>
      <c r="DX31" s="127" t="str">
        <f t="shared" si="208"/>
        <v/>
      </c>
      <c r="DY31" s="127" t="str">
        <f t="shared" si="208"/>
        <v/>
      </c>
      <c r="DZ31" s="127" t="str">
        <f t="shared" si="208"/>
        <v/>
      </c>
      <c r="EA31" s="127" t="str">
        <f t="shared" si="208"/>
        <v/>
      </c>
      <c r="EB31" s="127" t="str">
        <f t="shared" si="208"/>
        <v/>
      </c>
      <c r="EC31" s="129" t="str">
        <f t="shared" si="208"/>
        <v/>
      </c>
      <c r="ED31" s="27">
        <f t="shared" si="144"/>
        <v>0</v>
      </c>
      <c r="EE31" s="125"/>
      <c r="EF31" s="144">
        <f t="shared" si="145"/>
        <v>0</v>
      </c>
      <c r="EG31" s="128">
        <f t="shared" si="146"/>
        <v>0</v>
      </c>
      <c r="EH31" s="128">
        <f t="shared" si="147"/>
        <v>12</v>
      </c>
      <c r="EI31" s="145">
        <f t="shared" si="148"/>
        <v>12</v>
      </c>
      <c r="EJ31" s="146">
        <f>(SUM(EF31:EH31)/COUNT(E39:AC39))</f>
        <v>0.48</v>
      </c>
      <c r="EK31" s="144">
        <f t="shared" si="149"/>
        <v>0</v>
      </c>
      <c r="EL31" s="147" t="e">
        <f t="shared" si="150"/>
        <v>#DIV/0!</v>
      </c>
      <c r="EM31" s="148">
        <f t="shared" si="151"/>
        <v>0</v>
      </c>
      <c r="EN31" s="149" t="e">
        <f t="shared" si="152"/>
        <v>#DIV/0!</v>
      </c>
      <c r="EO31" s="27">
        <f t="shared" si="153"/>
        <v>0</v>
      </c>
      <c r="EP31" s="27">
        <f t="shared" si="154"/>
        <v>50</v>
      </c>
      <c r="EQ31" s="27">
        <f t="shared" si="155"/>
        <v>8</v>
      </c>
      <c r="ER31" s="27">
        <f>SUM((EP31/EI31)-(D22))</f>
        <v>-1.2017543859649118</v>
      </c>
      <c r="ES31" s="27">
        <f>SUM((EQ31/EI31)-(D2))</f>
        <v>-0.33333333333333337</v>
      </c>
      <c r="ET31" s="150">
        <f t="shared" si="156"/>
        <v>-0.86842105263157843</v>
      </c>
      <c r="EU31" s="125"/>
      <c r="EV31" s="126" t="str">
        <f t="shared" ref="EV31:FT31" si="209">IF(E31="J",SUM((E40)-(E20)),"")</f>
        <v/>
      </c>
      <c r="EW31" s="127" t="str">
        <f t="shared" si="209"/>
        <v/>
      </c>
      <c r="EX31" s="127" t="str">
        <f t="shared" si="209"/>
        <v/>
      </c>
      <c r="EY31" s="127" t="str">
        <f t="shared" si="209"/>
        <v/>
      </c>
      <c r="EZ31" s="127" t="str">
        <f t="shared" si="209"/>
        <v/>
      </c>
      <c r="FA31" s="127" t="str">
        <f t="shared" si="209"/>
        <v/>
      </c>
      <c r="FB31" s="127" t="str">
        <f t="shared" si="209"/>
        <v/>
      </c>
      <c r="FC31" s="127" t="str">
        <f t="shared" si="209"/>
        <v/>
      </c>
      <c r="FD31" s="127" t="str">
        <f t="shared" si="209"/>
        <v/>
      </c>
      <c r="FE31" s="127" t="str">
        <f t="shared" si="209"/>
        <v/>
      </c>
      <c r="FF31" s="127" t="str">
        <f t="shared" si="209"/>
        <v/>
      </c>
      <c r="FG31" s="127" t="str">
        <f t="shared" si="209"/>
        <v/>
      </c>
      <c r="FH31" s="127" t="str">
        <f t="shared" si="209"/>
        <v/>
      </c>
      <c r="FI31" s="127" t="str">
        <f t="shared" si="209"/>
        <v/>
      </c>
      <c r="FJ31" s="127" t="str">
        <f t="shared" si="209"/>
        <v/>
      </c>
      <c r="FK31" s="127" t="str">
        <f t="shared" si="209"/>
        <v/>
      </c>
      <c r="FL31" s="127" t="str">
        <f t="shared" si="209"/>
        <v/>
      </c>
      <c r="FM31" s="127" t="str">
        <f t="shared" si="209"/>
        <v/>
      </c>
      <c r="FN31" s="127" t="str">
        <f t="shared" si="209"/>
        <v/>
      </c>
      <c r="FO31" s="127" t="str">
        <f t="shared" si="209"/>
        <v/>
      </c>
      <c r="FP31" s="127" t="str">
        <f t="shared" si="209"/>
        <v/>
      </c>
      <c r="FQ31" s="127" t="str">
        <f t="shared" si="209"/>
        <v/>
      </c>
      <c r="FR31" s="127" t="str">
        <f t="shared" si="209"/>
        <v/>
      </c>
      <c r="FS31" s="127" t="str">
        <f t="shared" si="209"/>
        <v/>
      </c>
      <c r="FT31" s="130" t="str">
        <f t="shared" si="209"/>
        <v/>
      </c>
      <c r="FU31" s="27">
        <f t="shared" si="158"/>
        <v>0</v>
      </c>
      <c r="FV31" s="126" t="str">
        <f t="shared" ref="FV31:GT31" si="210">IF(E31="LJ",SUM((E40)-(E20)),"")</f>
        <v/>
      </c>
      <c r="FW31" s="127" t="str">
        <f t="shared" si="210"/>
        <v/>
      </c>
      <c r="FX31" s="127" t="str">
        <f t="shared" si="210"/>
        <v/>
      </c>
      <c r="FY31" s="127" t="str">
        <f t="shared" si="210"/>
        <v/>
      </c>
      <c r="FZ31" s="127" t="str">
        <f t="shared" si="210"/>
        <v/>
      </c>
      <c r="GA31" s="127" t="str">
        <f t="shared" si="210"/>
        <v/>
      </c>
      <c r="GB31" s="127" t="str">
        <f t="shared" si="210"/>
        <v/>
      </c>
      <c r="GC31" s="127" t="str">
        <f t="shared" si="210"/>
        <v/>
      </c>
      <c r="GD31" s="127" t="str">
        <f t="shared" si="210"/>
        <v/>
      </c>
      <c r="GE31" s="127" t="str">
        <f t="shared" si="210"/>
        <v/>
      </c>
      <c r="GF31" s="127" t="str">
        <f t="shared" si="210"/>
        <v/>
      </c>
      <c r="GG31" s="127" t="str">
        <f t="shared" si="210"/>
        <v/>
      </c>
      <c r="GH31" s="127" t="str">
        <f t="shared" si="210"/>
        <v/>
      </c>
      <c r="GI31" s="127" t="str">
        <f t="shared" si="210"/>
        <v/>
      </c>
      <c r="GJ31" s="127" t="str">
        <f t="shared" si="210"/>
        <v/>
      </c>
      <c r="GK31" s="127" t="str">
        <f t="shared" si="210"/>
        <v/>
      </c>
      <c r="GL31" s="127" t="str">
        <f t="shared" si="210"/>
        <v/>
      </c>
      <c r="GM31" s="127" t="str">
        <f t="shared" si="210"/>
        <v/>
      </c>
      <c r="GN31" s="127" t="str">
        <f t="shared" si="210"/>
        <v/>
      </c>
      <c r="GO31" s="127" t="str">
        <f t="shared" si="210"/>
        <v/>
      </c>
      <c r="GP31" s="127" t="str">
        <f t="shared" si="210"/>
        <v/>
      </c>
      <c r="GQ31" s="127" t="str">
        <f t="shared" si="210"/>
        <v/>
      </c>
      <c r="GR31" s="127" t="str">
        <f t="shared" si="210"/>
        <v/>
      </c>
      <c r="GS31" s="127" t="str">
        <f t="shared" si="210"/>
        <v/>
      </c>
      <c r="GT31" s="130" t="str">
        <f t="shared" si="210"/>
        <v/>
      </c>
      <c r="GU31" s="27">
        <f t="shared" si="160"/>
        <v>0</v>
      </c>
      <c r="GV31" s="126">
        <f t="shared" ref="GV31:HT31" si="211">IF(E31="B",E20,"")</f>
        <v>2</v>
      </c>
      <c r="GW31" s="127" t="str">
        <f t="shared" si="211"/>
        <v/>
      </c>
      <c r="GX31" s="127">
        <f t="shared" si="211"/>
        <v>1</v>
      </c>
      <c r="GY31" s="127" t="str">
        <f t="shared" si="211"/>
        <v/>
      </c>
      <c r="GZ31" s="127">
        <f t="shared" si="211"/>
        <v>0</v>
      </c>
      <c r="HA31" s="127" t="str">
        <f t="shared" si="211"/>
        <v/>
      </c>
      <c r="HB31" s="127">
        <f t="shared" si="211"/>
        <v>0</v>
      </c>
      <c r="HC31" s="127">
        <f t="shared" si="211"/>
        <v>0</v>
      </c>
      <c r="HD31" s="127">
        <f t="shared" si="211"/>
        <v>0</v>
      </c>
      <c r="HE31" s="127">
        <f t="shared" si="211"/>
        <v>4</v>
      </c>
      <c r="HF31" s="127">
        <f t="shared" si="211"/>
        <v>0</v>
      </c>
      <c r="HG31" s="128" t="str">
        <f t="shared" si="211"/>
        <v/>
      </c>
      <c r="HH31" s="128">
        <f t="shared" si="211"/>
        <v>0</v>
      </c>
      <c r="HI31" s="128">
        <f t="shared" si="211"/>
        <v>0</v>
      </c>
      <c r="HJ31" s="128" t="str">
        <f t="shared" si="211"/>
        <v/>
      </c>
      <c r="HK31" s="128">
        <f t="shared" si="211"/>
        <v>1</v>
      </c>
      <c r="HL31" s="128" t="str">
        <f t="shared" si="211"/>
        <v/>
      </c>
      <c r="HM31" s="128">
        <f t="shared" si="211"/>
        <v>0</v>
      </c>
      <c r="HN31" s="128" t="str">
        <f t="shared" si="211"/>
        <v/>
      </c>
      <c r="HO31" s="128" t="str">
        <f t="shared" si="211"/>
        <v/>
      </c>
      <c r="HP31" s="128" t="str">
        <f t="shared" si="211"/>
        <v/>
      </c>
      <c r="HQ31" s="128" t="str">
        <f t="shared" si="211"/>
        <v/>
      </c>
      <c r="HR31" s="128" t="str">
        <f t="shared" si="211"/>
        <v/>
      </c>
      <c r="HS31" s="128" t="str">
        <f t="shared" si="211"/>
        <v/>
      </c>
      <c r="HT31" s="129" t="str">
        <f t="shared" si="211"/>
        <v/>
      </c>
      <c r="HU31" s="27">
        <f t="shared" si="162"/>
        <v>8</v>
      </c>
      <c r="HV31" s="126" t="str">
        <f t="shared" ref="HV31:IN31" si="212">IF(E31="P",E20,"")</f>
        <v/>
      </c>
      <c r="HW31" s="127" t="str">
        <f t="shared" si="212"/>
        <v/>
      </c>
      <c r="HX31" s="127" t="str">
        <f t="shared" si="212"/>
        <v/>
      </c>
      <c r="HY31" s="127" t="str">
        <f t="shared" si="212"/>
        <v/>
      </c>
      <c r="HZ31" s="127" t="str">
        <f t="shared" si="212"/>
        <v/>
      </c>
      <c r="IA31" s="127" t="str">
        <f t="shared" si="212"/>
        <v/>
      </c>
      <c r="IB31" s="127" t="str">
        <f t="shared" si="212"/>
        <v/>
      </c>
      <c r="IC31" s="127" t="str">
        <f t="shared" si="212"/>
        <v/>
      </c>
      <c r="ID31" s="127" t="str">
        <f t="shared" si="212"/>
        <v/>
      </c>
      <c r="IE31" s="127" t="str">
        <f t="shared" si="212"/>
        <v/>
      </c>
      <c r="IF31" s="127" t="str">
        <f t="shared" si="212"/>
        <v/>
      </c>
      <c r="IG31" s="128" t="str">
        <f t="shared" si="212"/>
        <v/>
      </c>
      <c r="IH31" s="128" t="str">
        <f t="shared" si="212"/>
        <v/>
      </c>
      <c r="II31" s="128" t="str">
        <f t="shared" si="212"/>
        <v/>
      </c>
      <c r="IJ31" s="128" t="str">
        <f t="shared" si="212"/>
        <v/>
      </c>
      <c r="IK31" s="128" t="str">
        <f t="shared" si="212"/>
        <v/>
      </c>
      <c r="IL31" s="128" t="str">
        <f t="shared" si="212"/>
        <v/>
      </c>
      <c r="IM31" s="128" t="str">
        <f t="shared" si="212"/>
        <v/>
      </c>
      <c r="IN31" s="128" t="str">
        <f t="shared" si="212"/>
        <v/>
      </c>
      <c r="IO31" s="145"/>
      <c r="IP31" s="145"/>
      <c r="IQ31" s="145"/>
      <c r="IR31" s="145"/>
      <c r="IS31" s="145"/>
      <c r="IT31" s="129" t="str">
        <f>IF(AC31="P",AC20,"")</f>
        <v/>
      </c>
      <c r="IU31" s="27">
        <f t="shared" si="164"/>
        <v>0</v>
      </c>
    </row>
    <row r="32" spans="1:255" s="2" customFormat="1" ht="21.75" customHeight="1">
      <c r="A32" s="273">
        <f ca="1">('Game Summary'!B32)</f>
        <v>46</v>
      </c>
      <c r="B32" s="663" t="str">
        <f ca="1">('Game Summary'!C32)</f>
        <v>Fatal Femme</v>
      </c>
      <c r="C32" s="664"/>
      <c r="D32" s="665"/>
      <c r="E32" s="199"/>
      <c r="F32" s="190"/>
      <c r="G32" s="190"/>
      <c r="H32" s="190"/>
      <c r="I32" s="190"/>
      <c r="J32" s="190"/>
      <c r="K32" s="190" t="s">
        <v>41</v>
      </c>
      <c r="L32" s="190"/>
      <c r="M32" s="190"/>
      <c r="N32" s="190"/>
      <c r="O32" s="190"/>
      <c r="P32" s="190"/>
      <c r="Q32" s="190" t="s">
        <v>41</v>
      </c>
      <c r="R32" s="190"/>
      <c r="S32" s="190"/>
      <c r="T32" s="190" t="s">
        <v>41</v>
      </c>
      <c r="U32" s="190" t="s">
        <v>41</v>
      </c>
      <c r="V32" s="190"/>
      <c r="W32" s="190"/>
      <c r="X32" s="190"/>
      <c r="Y32" s="190"/>
      <c r="Z32" s="190"/>
      <c r="AA32" s="190"/>
      <c r="AB32" s="190"/>
      <c r="AC32" s="192"/>
      <c r="AE32" s="126" t="str">
        <f t="shared" ref="AE32:BC32" si="213">IF(E32="J",E40,"")</f>
        <v/>
      </c>
      <c r="AF32" s="127" t="str">
        <f t="shared" si="213"/>
        <v/>
      </c>
      <c r="AG32" s="127" t="str">
        <f t="shared" si="213"/>
        <v/>
      </c>
      <c r="AH32" s="127" t="str">
        <f t="shared" si="213"/>
        <v/>
      </c>
      <c r="AI32" s="127" t="str">
        <f t="shared" si="213"/>
        <v/>
      </c>
      <c r="AJ32" s="127" t="str">
        <f t="shared" si="213"/>
        <v/>
      </c>
      <c r="AK32" s="127" t="str">
        <f t="shared" si="213"/>
        <v/>
      </c>
      <c r="AL32" s="127" t="str">
        <f t="shared" si="213"/>
        <v/>
      </c>
      <c r="AM32" s="127" t="str">
        <f t="shared" si="213"/>
        <v/>
      </c>
      <c r="AN32" s="127" t="str">
        <f t="shared" si="213"/>
        <v/>
      </c>
      <c r="AO32" s="127" t="str">
        <f t="shared" si="213"/>
        <v/>
      </c>
      <c r="AP32" s="128" t="str">
        <f t="shared" si="213"/>
        <v/>
      </c>
      <c r="AQ32" s="128" t="str">
        <f t="shared" si="213"/>
        <v/>
      </c>
      <c r="AR32" s="128" t="str">
        <f t="shared" si="213"/>
        <v/>
      </c>
      <c r="AS32" s="128" t="str">
        <f t="shared" si="213"/>
        <v/>
      </c>
      <c r="AT32" s="128" t="str">
        <f t="shared" si="213"/>
        <v/>
      </c>
      <c r="AU32" s="128" t="str">
        <f t="shared" si="213"/>
        <v/>
      </c>
      <c r="AV32" s="128" t="str">
        <f t="shared" si="213"/>
        <v/>
      </c>
      <c r="AW32" s="128" t="str">
        <f t="shared" si="213"/>
        <v/>
      </c>
      <c r="AX32" s="128" t="str">
        <f t="shared" si="213"/>
        <v/>
      </c>
      <c r="AY32" s="128" t="str">
        <f t="shared" si="213"/>
        <v/>
      </c>
      <c r="AZ32" s="128" t="str">
        <f t="shared" si="213"/>
        <v/>
      </c>
      <c r="BA32" s="128" t="str">
        <f t="shared" si="213"/>
        <v/>
      </c>
      <c r="BB32" s="128" t="str">
        <f t="shared" si="213"/>
        <v/>
      </c>
      <c r="BC32" s="129" t="str">
        <f t="shared" si="213"/>
        <v/>
      </c>
      <c r="BD32" s="27">
        <f t="shared" si="138"/>
        <v>0</v>
      </c>
      <c r="BE32" s="126" t="str">
        <f t="shared" ref="BE32:CC32" si="214">IF(E32="LJ",E40,"")</f>
        <v/>
      </c>
      <c r="BF32" s="127" t="str">
        <f t="shared" si="214"/>
        <v/>
      </c>
      <c r="BG32" s="127" t="str">
        <f t="shared" si="214"/>
        <v/>
      </c>
      <c r="BH32" s="127" t="str">
        <f t="shared" si="214"/>
        <v/>
      </c>
      <c r="BI32" s="127" t="str">
        <f t="shared" si="214"/>
        <v/>
      </c>
      <c r="BJ32" s="127" t="str">
        <f t="shared" si="214"/>
        <v/>
      </c>
      <c r="BK32" s="127" t="str">
        <f t="shared" si="214"/>
        <v/>
      </c>
      <c r="BL32" s="127" t="str">
        <f t="shared" si="214"/>
        <v/>
      </c>
      <c r="BM32" s="127" t="str">
        <f t="shared" si="214"/>
        <v/>
      </c>
      <c r="BN32" s="127" t="str">
        <f t="shared" si="214"/>
        <v/>
      </c>
      <c r="BO32" s="127" t="str">
        <f t="shared" si="214"/>
        <v/>
      </c>
      <c r="BP32" s="127" t="str">
        <f t="shared" si="214"/>
        <v/>
      </c>
      <c r="BQ32" s="127" t="str">
        <f t="shared" si="214"/>
        <v/>
      </c>
      <c r="BR32" s="127" t="str">
        <f t="shared" si="214"/>
        <v/>
      </c>
      <c r="BS32" s="127" t="str">
        <f t="shared" si="214"/>
        <v/>
      </c>
      <c r="BT32" s="127" t="str">
        <f t="shared" si="214"/>
        <v/>
      </c>
      <c r="BU32" s="127" t="str">
        <f t="shared" si="214"/>
        <v/>
      </c>
      <c r="BV32" s="127" t="str">
        <f t="shared" si="214"/>
        <v/>
      </c>
      <c r="BW32" s="127" t="str">
        <f t="shared" si="214"/>
        <v/>
      </c>
      <c r="BX32" s="127" t="str">
        <f t="shared" si="214"/>
        <v/>
      </c>
      <c r="BY32" s="127" t="str">
        <f t="shared" si="214"/>
        <v/>
      </c>
      <c r="BZ32" s="127" t="str">
        <f t="shared" si="214"/>
        <v/>
      </c>
      <c r="CA32" s="127" t="str">
        <f t="shared" si="214"/>
        <v/>
      </c>
      <c r="CB32" s="127" t="str">
        <f t="shared" si="214"/>
        <v/>
      </c>
      <c r="CC32" s="130" t="str">
        <f t="shared" si="214"/>
        <v/>
      </c>
      <c r="CD32" s="27">
        <f t="shared" si="140"/>
        <v>0</v>
      </c>
      <c r="CE32" s="126" t="str">
        <f t="shared" ref="CE32:DC32" si="215">IF(E32="B",E40,"")</f>
        <v/>
      </c>
      <c r="CF32" s="127" t="str">
        <f t="shared" si="215"/>
        <v/>
      </c>
      <c r="CG32" s="127" t="str">
        <f t="shared" si="215"/>
        <v/>
      </c>
      <c r="CH32" s="127" t="str">
        <f t="shared" si="215"/>
        <v/>
      </c>
      <c r="CI32" s="127" t="str">
        <f t="shared" si="215"/>
        <v/>
      </c>
      <c r="CJ32" s="127" t="str">
        <f t="shared" si="215"/>
        <v/>
      </c>
      <c r="CK32" s="127">
        <f t="shared" si="215"/>
        <v>4</v>
      </c>
      <c r="CL32" s="127" t="str">
        <f t="shared" si="215"/>
        <v/>
      </c>
      <c r="CM32" s="127" t="str">
        <f t="shared" si="215"/>
        <v/>
      </c>
      <c r="CN32" s="127" t="str">
        <f t="shared" si="215"/>
        <v/>
      </c>
      <c r="CO32" s="127" t="str">
        <f t="shared" si="215"/>
        <v/>
      </c>
      <c r="CP32" s="128" t="str">
        <f t="shared" si="215"/>
        <v/>
      </c>
      <c r="CQ32" s="128">
        <f t="shared" si="215"/>
        <v>4</v>
      </c>
      <c r="CR32" s="128" t="str">
        <f t="shared" si="215"/>
        <v/>
      </c>
      <c r="CS32" s="128" t="str">
        <f t="shared" si="215"/>
        <v/>
      </c>
      <c r="CT32" s="128">
        <f t="shared" si="215"/>
        <v>2</v>
      </c>
      <c r="CU32" s="128">
        <f t="shared" si="215"/>
        <v>11</v>
      </c>
      <c r="CV32" s="128" t="str">
        <f t="shared" si="215"/>
        <v/>
      </c>
      <c r="CW32" s="128" t="str">
        <f t="shared" si="215"/>
        <v/>
      </c>
      <c r="CX32" s="128" t="str">
        <f t="shared" si="215"/>
        <v/>
      </c>
      <c r="CY32" s="128" t="str">
        <f t="shared" si="215"/>
        <v/>
      </c>
      <c r="CZ32" s="128" t="str">
        <f t="shared" si="215"/>
        <v/>
      </c>
      <c r="DA32" s="128" t="str">
        <f t="shared" si="215"/>
        <v/>
      </c>
      <c r="DB32" s="128" t="str">
        <f t="shared" si="215"/>
        <v/>
      </c>
      <c r="DC32" s="129" t="str">
        <f t="shared" si="215"/>
        <v/>
      </c>
      <c r="DD32" s="27">
        <f t="shared" si="142"/>
        <v>21</v>
      </c>
      <c r="DE32" s="126" t="str">
        <f t="shared" ref="DE32:EC32" si="216">IF(E32="P",E40,"")</f>
        <v/>
      </c>
      <c r="DF32" s="127" t="str">
        <f t="shared" si="216"/>
        <v/>
      </c>
      <c r="DG32" s="127" t="str">
        <f t="shared" si="216"/>
        <v/>
      </c>
      <c r="DH32" s="127" t="str">
        <f t="shared" si="216"/>
        <v/>
      </c>
      <c r="DI32" s="127" t="str">
        <f t="shared" si="216"/>
        <v/>
      </c>
      <c r="DJ32" s="127" t="str">
        <f t="shared" si="216"/>
        <v/>
      </c>
      <c r="DK32" s="127" t="str">
        <f t="shared" si="216"/>
        <v/>
      </c>
      <c r="DL32" s="127" t="str">
        <f t="shared" si="216"/>
        <v/>
      </c>
      <c r="DM32" s="127" t="str">
        <f t="shared" si="216"/>
        <v/>
      </c>
      <c r="DN32" s="127" t="str">
        <f t="shared" si="216"/>
        <v/>
      </c>
      <c r="DO32" s="127" t="str">
        <f t="shared" si="216"/>
        <v/>
      </c>
      <c r="DP32" s="127" t="str">
        <f t="shared" si="216"/>
        <v/>
      </c>
      <c r="DQ32" s="127" t="str">
        <f t="shared" si="216"/>
        <v/>
      </c>
      <c r="DR32" s="127" t="str">
        <f t="shared" si="216"/>
        <v/>
      </c>
      <c r="DS32" s="127" t="str">
        <f t="shared" si="216"/>
        <v/>
      </c>
      <c r="DT32" s="127" t="str">
        <f t="shared" si="216"/>
        <v/>
      </c>
      <c r="DU32" s="127" t="str">
        <f t="shared" si="216"/>
        <v/>
      </c>
      <c r="DV32" s="127" t="str">
        <f t="shared" si="216"/>
        <v/>
      </c>
      <c r="DW32" s="127" t="str">
        <f t="shared" si="216"/>
        <v/>
      </c>
      <c r="DX32" s="127" t="str">
        <f t="shared" si="216"/>
        <v/>
      </c>
      <c r="DY32" s="127" t="str">
        <f t="shared" si="216"/>
        <v/>
      </c>
      <c r="DZ32" s="127" t="str">
        <f t="shared" si="216"/>
        <v/>
      </c>
      <c r="EA32" s="127" t="str">
        <f t="shared" si="216"/>
        <v/>
      </c>
      <c r="EB32" s="127" t="str">
        <f t="shared" si="216"/>
        <v/>
      </c>
      <c r="EC32" s="129" t="str">
        <f t="shared" si="216"/>
        <v/>
      </c>
      <c r="ED32" s="27">
        <f t="shared" si="144"/>
        <v>0</v>
      </c>
      <c r="EE32" s="125"/>
      <c r="EF32" s="144">
        <f t="shared" si="145"/>
        <v>0</v>
      </c>
      <c r="EG32" s="128">
        <f t="shared" si="146"/>
        <v>0</v>
      </c>
      <c r="EH32" s="128">
        <f t="shared" si="147"/>
        <v>4</v>
      </c>
      <c r="EI32" s="145">
        <f t="shared" si="148"/>
        <v>4</v>
      </c>
      <c r="EJ32" s="146">
        <f>(SUM(EF32:EH32)/COUNT(E39:AC39))</f>
        <v>0.16</v>
      </c>
      <c r="EK32" s="144">
        <f t="shared" si="149"/>
        <v>0</v>
      </c>
      <c r="EL32" s="147" t="e">
        <f t="shared" si="150"/>
        <v>#DIV/0!</v>
      </c>
      <c r="EM32" s="148">
        <f t="shared" si="151"/>
        <v>0</v>
      </c>
      <c r="EN32" s="149" t="e">
        <f t="shared" si="152"/>
        <v>#DIV/0!</v>
      </c>
      <c r="EO32" s="27">
        <f t="shared" si="153"/>
        <v>0</v>
      </c>
      <c r="EP32" s="27">
        <f t="shared" si="154"/>
        <v>21</v>
      </c>
      <c r="EQ32" s="27">
        <f t="shared" si="155"/>
        <v>5</v>
      </c>
      <c r="ER32" s="27">
        <f>SUM((EP32/EI32)-(D22))</f>
        <v>-0.11842105263157876</v>
      </c>
      <c r="ES32" s="27">
        <f>SUM((EQ32/EI32)-(D2))</f>
        <v>0.25</v>
      </c>
      <c r="ET32" s="150">
        <f t="shared" si="156"/>
        <v>-0.36842105263157876</v>
      </c>
      <c r="EU32" s="125"/>
      <c r="EV32" s="126" t="str">
        <f t="shared" ref="EV32:FT32" si="217">IF(E32="J",SUM((E40)-(E20)),"")</f>
        <v/>
      </c>
      <c r="EW32" s="127" t="str">
        <f t="shared" si="217"/>
        <v/>
      </c>
      <c r="EX32" s="127" t="str">
        <f t="shared" si="217"/>
        <v/>
      </c>
      <c r="EY32" s="127" t="str">
        <f t="shared" si="217"/>
        <v/>
      </c>
      <c r="EZ32" s="127" t="str">
        <f t="shared" si="217"/>
        <v/>
      </c>
      <c r="FA32" s="127" t="str">
        <f t="shared" si="217"/>
        <v/>
      </c>
      <c r="FB32" s="127" t="str">
        <f t="shared" si="217"/>
        <v/>
      </c>
      <c r="FC32" s="127" t="str">
        <f t="shared" si="217"/>
        <v/>
      </c>
      <c r="FD32" s="127" t="str">
        <f t="shared" si="217"/>
        <v/>
      </c>
      <c r="FE32" s="127" t="str">
        <f t="shared" si="217"/>
        <v/>
      </c>
      <c r="FF32" s="127" t="str">
        <f t="shared" si="217"/>
        <v/>
      </c>
      <c r="FG32" s="127" t="str">
        <f t="shared" si="217"/>
        <v/>
      </c>
      <c r="FH32" s="127" t="str">
        <f t="shared" si="217"/>
        <v/>
      </c>
      <c r="FI32" s="127" t="str">
        <f t="shared" si="217"/>
        <v/>
      </c>
      <c r="FJ32" s="127" t="str">
        <f t="shared" si="217"/>
        <v/>
      </c>
      <c r="FK32" s="127" t="str">
        <f t="shared" si="217"/>
        <v/>
      </c>
      <c r="FL32" s="127" t="str">
        <f t="shared" si="217"/>
        <v/>
      </c>
      <c r="FM32" s="127" t="str">
        <f t="shared" si="217"/>
        <v/>
      </c>
      <c r="FN32" s="127" t="str">
        <f t="shared" si="217"/>
        <v/>
      </c>
      <c r="FO32" s="127" t="str">
        <f t="shared" si="217"/>
        <v/>
      </c>
      <c r="FP32" s="127" t="str">
        <f t="shared" si="217"/>
        <v/>
      </c>
      <c r="FQ32" s="127" t="str">
        <f t="shared" si="217"/>
        <v/>
      </c>
      <c r="FR32" s="127" t="str">
        <f t="shared" si="217"/>
        <v/>
      </c>
      <c r="FS32" s="127" t="str">
        <f t="shared" si="217"/>
        <v/>
      </c>
      <c r="FT32" s="130" t="str">
        <f t="shared" si="217"/>
        <v/>
      </c>
      <c r="FU32" s="27">
        <f t="shared" si="158"/>
        <v>0</v>
      </c>
      <c r="FV32" s="126" t="str">
        <f t="shared" ref="FV32:GT32" si="218">IF(E32="LJ",SUM((E40)-(E20)),"")</f>
        <v/>
      </c>
      <c r="FW32" s="127" t="str">
        <f t="shared" si="218"/>
        <v/>
      </c>
      <c r="FX32" s="127" t="str">
        <f t="shared" si="218"/>
        <v/>
      </c>
      <c r="FY32" s="127" t="str">
        <f t="shared" si="218"/>
        <v/>
      </c>
      <c r="FZ32" s="127" t="str">
        <f t="shared" si="218"/>
        <v/>
      </c>
      <c r="GA32" s="127" t="str">
        <f t="shared" si="218"/>
        <v/>
      </c>
      <c r="GB32" s="127" t="str">
        <f t="shared" si="218"/>
        <v/>
      </c>
      <c r="GC32" s="127" t="str">
        <f t="shared" si="218"/>
        <v/>
      </c>
      <c r="GD32" s="127" t="str">
        <f t="shared" si="218"/>
        <v/>
      </c>
      <c r="GE32" s="127" t="str">
        <f t="shared" si="218"/>
        <v/>
      </c>
      <c r="GF32" s="127" t="str">
        <f t="shared" si="218"/>
        <v/>
      </c>
      <c r="GG32" s="127" t="str">
        <f t="shared" si="218"/>
        <v/>
      </c>
      <c r="GH32" s="127" t="str">
        <f t="shared" si="218"/>
        <v/>
      </c>
      <c r="GI32" s="127" t="str">
        <f t="shared" si="218"/>
        <v/>
      </c>
      <c r="GJ32" s="127" t="str">
        <f t="shared" si="218"/>
        <v/>
      </c>
      <c r="GK32" s="127" t="str">
        <f t="shared" si="218"/>
        <v/>
      </c>
      <c r="GL32" s="127" t="str">
        <f t="shared" si="218"/>
        <v/>
      </c>
      <c r="GM32" s="127" t="str">
        <f t="shared" si="218"/>
        <v/>
      </c>
      <c r="GN32" s="127" t="str">
        <f t="shared" si="218"/>
        <v/>
      </c>
      <c r="GO32" s="127" t="str">
        <f t="shared" si="218"/>
        <v/>
      </c>
      <c r="GP32" s="127" t="str">
        <f t="shared" si="218"/>
        <v/>
      </c>
      <c r="GQ32" s="127" t="str">
        <f t="shared" si="218"/>
        <v/>
      </c>
      <c r="GR32" s="127" t="str">
        <f t="shared" si="218"/>
        <v/>
      </c>
      <c r="GS32" s="127" t="str">
        <f t="shared" si="218"/>
        <v/>
      </c>
      <c r="GT32" s="130" t="str">
        <f t="shared" si="218"/>
        <v/>
      </c>
      <c r="GU32" s="27">
        <f t="shared" si="160"/>
        <v>0</v>
      </c>
      <c r="GV32" s="126" t="str">
        <f t="shared" ref="GV32:HT32" si="219">IF(E32="B",E20,"")</f>
        <v/>
      </c>
      <c r="GW32" s="127" t="str">
        <f t="shared" si="219"/>
        <v/>
      </c>
      <c r="GX32" s="127" t="str">
        <f t="shared" si="219"/>
        <v/>
      </c>
      <c r="GY32" s="127" t="str">
        <f t="shared" si="219"/>
        <v/>
      </c>
      <c r="GZ32" s="127" t="str">
        <f t="shared" si="219"/>
        <v/>
      </c>
      <c r="HA32" s="127" t="str">
        <f t="shared" si="219"/>
        <v/>
      </c>
      <c r="HB32" s="127">
        <f t="shared" si="219"/>
        <v>0</v>
      </c>
      <c r="HC32" s="127" t="str">
        <f t="shared" si="219"/>
        <v/>
      </c>
      <c r="HD32" s="127" t="str">
        <f t="shared" si="219"/>
        <v/>
      </c>
      <c r="HE32" s="127" t="str">
        <f t="shared" si="219"/>
        <v/>
      </c>
      <c r="HF32" s="127" t="str">
        <f t="shared" si="219"/>
        <v/>
      </c>
      <c r="HG32" s="128" t="str">
        <f t="shared" si="219"/>
        <v/>
      </c>
      <c r="HH32" s="128">
        <f t="shared" si="219"/>
        <v>0</v>
      </c>
      <c r="HI32" s="128" t="str">
        <f t="shared" si="219"/>
        <v/>
      </c>
      <c r="HJ32" s="128" t="str">
        <f t="shared" si="219"/>
        <v/>
      </c>
      <c r="HK32" s="128">
        <f t="shared" si="219"/>
        <v>1</v>
      </c>
      <c r="HL32" s="128">
        <f t="shared" si="219"/>
        <v>4</v>
      </c>
      <c r="HM32" s="128" t="str">
        <f t="shared" si="219"/>
        <v/>
      </c>
      <c r="HN32" s="128" t="str">
        <f t="shared" si="219"/>
        <v/>
      </c>
      <c r="HO32" s="128" t="str">
        <f t="shared" si="219"/>
        <v/>
      </c>
      <c r="HP32" s="128" t="str">
        <f t="shared" si="219"/>
        <v/>
      </c>
      <c r="HQ32" s="128" t="str">
        <f t="shared" si="219"/>
        <v/>
      </c>
      <c r="HR32" s="128" t="str">
        <f t="shared" si="219"/>
        <v/>
      </c>
      <c r="HS32" s="128" t="str">
        <f t="shared" si="219"/>
        <v/>
      </c>
      <c r="HT32" s="129" t="str">
        <f t="shared" si="219"/>
        <v/>
      </c>
      <c r="HU32" s="27">
        <f t="shared" si="162"/>
        <v>5</v>
      </c>
      <c r="HV32" s="126" t="str">
        <f t="shared" ref="HV32:IN32" si="220">IF(E32="P",E20,"")</f>
        <v/>
      </c>
      <c r="HW32" s="127" t="str">
        <f t="shared" si="220"/>
        <v/>
      </c>
      <c r="HX32" s="127" t="str">
        <f t="shared" si="220"/>
        <v/>
      </c>
      <c r="HY32" s="127" t="str">
        <f t="shared" si="220"/>
        <v/>
      </c>
      <c r="HZ32" s="127" t="str">
        <f t="shared" si="220"/>
        <v/>
      </c>
      <c r="IA32" s="127" t="str">
        <f t="shared" si="220"/>
        <v/>
      </c>
      <c r="IB32" s="127" t="str">
        <f t="shared" si="220"/>
        <v/>
      </c>
      <c r="IC32" s="127" t="str">
        <f t="shared" si="220"/>
        <v/>
      </c>
      <c r="ID32" s="127" t="str">
        <f t="shared" si="220"/>
        <v/>
      </c>
      <c r="IE32" s="127" t="str">
        <f t="shared" si="220"/>
        <v/>
      </c>
      <c r="IF32" s="127" t="str">
        <f t="shared" si="220"/>
        <v/>
      </c>
      <c r="IG32" s="128" t="str">
        <f t="shared" si="220"/>
        <v/>
      </c>
      <c r="IH32" s="128" t="str">
        <f t="shared" si="220"/>
        <v/>
      </c>
      <c r="II32" s="128" t="str">
        <f t="shared" si="220"/>
        <v/>
      </c>
      <c r="IJ32" s="128" t="str">
        <f t="shared" si="220"/>
        <v/>
      </c>
      <c r="IK32" s="128" t="str">
        <f t="shared" si="220"/>
        <v/>
      </c>
      <c r="IL32" s="128" t="str">
        <f t="shared" si="220"/>
        <v/>
      </c>
      <c r="IM32" s="128" t="str">
        <f t="shared" si="220"/>
        <v/>
      </c>
      <c r="IN32" s="128" t="str">
        <f t="shared" si="220"/>
        <v/>
      </c>
      <c r="IO32" s="145"/>
      <c r="IP32" s="145"/>
      <c r="IQ32" s="145"/>
      <c r="IR32" s="145"/>
      <c r="IS32" s="145"/>
      <c r="IT32" s="129" t="str">
        <f>IF(AC32="P",AC20,"")</f>
        <v/>
      </c>
      <c r="IU32" s="27">
        <f t="shared" si="164"/>
        <v>0</v>
      </c>
    </row>
    <row r="33" spans="1:255" s="2" customFormat="1" ht="21.75" customHeight="1">
      <c r="A33" s="273" t="str">
        <f ca="1">('Game Summary'!B33)</f>
        <v>I-75</v>
      </c>
      <c r="B33" s="663" t="str">
        <f ca="1">('Game Summary'!C33)</f>
        <v>Diesel Doll</v>
      </c>
      <c r="C33" s="664"/>
      <c r="D33" s="665"/>
      <c r="E33" s="199"/>
      <c r="F33" s="190" t="s">
        <v>41</v>
      </c>
      <c r="G33" s="190"/>
      <c r="H33" s="190" t="s">
        <v>41</v>
      </c>
      <c r="I33" s="190"/>
      <c r="J33" s="190" t="s">
        <v>41</v>
      </c>
      <c r="K33" s="190"/>
      <c r="L33" s="190" t="s">
        <v>41</v>
      </c>
      <c r="M33" s="190"/>
      <c r="N33" s="190" t="s">
        <v>41</v>
      </c>
      <c r="O33" s="190" t="s">
        <v>39</v>
      </c>
      <c r="P33" s="190"/>
      <c r="Q33" s="190"/>
      <c r="R33" s="190"/>
      <c r="S33" s="190" t="s">
        <v>41</v>
      </c>
      <c r="T33" s="190"/>
      <c r="U33" s="190" t="s">
        <v>39</v>
      </c>
      <c r="V33" s="190" t="s">
        <v>39</v>
      </c>
      <c r="W33" s="190"/>
      <c r="X33" s="190"/>
      <c r="Y33" s="190"/>
      <c r="Z33" s="190"/>
      <c r="AA33" s="190"/>
      <c r="AB33" s="190"/>
      <c r="AC33" s="192"/>
      <c r="AE33" s="126" t="str">
        <f t="shared" ref="AE33:BC33" si="221">IF(E33="J",E40,"")</f>
        <v/>
      </c>
      <c r="AF33" s="127" t="str">
        <f t="shared" si="221"/>
        <v/>
      </c>
      <c r="AG33" s="127" t="str">
        <f t="shared" si="221"/>
        <v/>
      </c>
      <c r="AH33" s="127" t="str">
        <f t="shared" si="221"/>
        <v/>
      </c>
      <c r="AI33" s="127" t="str">
        <f t="shared" si="221"/>
        <v/>
      </c>
      <c r="AJ33" s="127" t="str">
        <f t="shared" si="221"/>
        <v/>
      </c>
      <c r="AK33" s="127" t="str">
        <f t="shared" si="221"/>
        <v/>
      </c>
      <c r="AL33" s="127" t="str">
        <f t="shared" si="221"/>
        <v/>
      </c>
      <c r="AM33" s="127" t="str">
        <f t="shared" si="221"/>
        <v/>
      </c>
      <c r="AN33" s="127" t="str">
        <f t="shared" si="221"/>
        <v/>
      </c>
      <c r="AO33" s="127" t="str">
        <f t="shared" si="221"/>
        <v/>
      </c>
      <c r="AP33" s="128" t="str">
        <f t="shared" si="221"/>
        <v/>
      </c>
      <c r="AQ33" s="128" t="str">
        <f t="shared" si="221"/>
        <v/>
      </c>
      <c r="AR33" s="128" t="str">
        <f t="shared" si="221"/>
        <v/>
      </c>
      <c r="AS33" s="128" t="str">
        <f t="shared" si="221"/>
        <v/>
      </c>
      <c r="AT33" s="128" t="str">
        <f t="shared" si="221"/>
        <v/>
      </c>
      <c r="AU33" s="128" t="str">
        <f t="shared" si="221"/>
        <v/>
      </c>
      <c r="AV33" s="128" t="str">
        <f t="shared" si="221"/>
        <v/>
      </c>
      <c r="AW33" s="128" t="str">
        <f t="shared" si="221"/>
        <v/>
      </c>
      <c r="AX33" s="128" t="str">
        <f t="shared" si="221"/>
        <v/>
      </c>
      <c r="AY33" s="128" t="str">
        <f t="shared" si="221"/>
        <v/>
      </c>
      <c r="AZ33" s="128" t="str">
        <f t="shared" si="221"/>
        <v/>
      </c>
      <c r="BA33" s="128" t="str">
        <f t="shared" si="221"/>
        <v/>
      </c>
      <c r="BB33" s="128" t="str">
        <f t="shared" si="221"/>
        <v/>
      </c>
      <c r="BC33" s="129" t="str">
        <f t="shared" si="221"/>
        <v/>
      </c>
      <c r="BD33" s="27">
        <f t="shared" si="138"/>
        <v>0</v>
      </c>
      <c r="BE33" s="126" t="str">
        <f t="shared" ref="BE33:CC33" si="222">IF(E33="LJ",E40,"")</f>
        <v/>
      </c>
      <c r="BF33" s="127" t="str">
        <f t="shared" si="222"/>
        <v/>
      </c>
      <c r="BG33" s="127" t="str">
        <f t="shared" si="222"/>
        <v/>
      </c>
      <c r="BH33" s="127" t="str">
        <f t="shared" si="222"/>
        <v/>
      </c>
      <c r="BI33" s="127" t="str">
        <f t="shared" si="222"/>
        <v/>
      </c>
      <c r="BJ33" s="127" t="str">
        <f t="shared" si="222"/>
        <v/>
      </c>
      <c r="BK33" s="127" t="str">
        <f t="shared" si="222"/>
        <v/>
      </c>
      <c r="BL33" s="127" t="str">
        <f t="shared" si="222"/>
        <v/>
      </c>
      <c r="BM33" s="127" t="str">
        <f t="shared" si="222"/>
        <v/>
      </c>
      <c r="BN33" s="127" t="str">
        <f t="shared" si="222"/>
        <v/>
      </c>
      <c r="BO33" s="127" t="str">
        <f t="shared" si="222"/>
        <v/>
      </c>
      <c r="BP33" s="127" t="str">
        <f t="shared" si="222"/>
        <v/>
      </c>
      <c r="BQ33" s="127" t="str">
        <f t="shared" si="222"/>
        <v/>
      </c>
      <c r="BR33" s="127" t="str">
        <f t="shared" si="222"/>
        <v/>
      </c>
      <c r="BS33" s="127" t="str">
        <f t="shared" si="222"/>
        <v/>
      </c>
      <c r="BT33" s="127" t="str">
        <f t="shared" si="222"/>
        <v/>
      </c>
      <c r="BU33" s="127" t="str">
        <f t="shared" si="222"/>
        <v/>
      </c>
      <c r="BV33" s="127" t="str">
        <f t="shared" si="222"/>
        <v/>
      </c>
      <c r="BW33" s="127" t="str">
        <f t="shared" si="222"/>
        <v/>
      </c>
      <c r="BX33" s="127" t="str">
        <f t="shared" si="222"/>
        <v/>
      </c>
      <c r="BY33" s="127" t="str">
        <f t="shared" si="222"/>
        <v/>
      </c>
      <c r="BZ33" s="127" t="str">
        <f t="shared" si="222"/>
        <v/>
      </c>
      <c r="CA33" s="127" t="str">
        <f t="shared" si="222"/>
        <v/>
      </c>
      <c r="CB33" s="127" t="str">
        <f t="shared" si="222"/>
        <v/>
      </c>
      <c r="CC33" s="130" t="str">
        <f t="shared" si="222"/>
        <v/>
      </c>
      <c r="CD33" s="27">
        <f t="shared" si="140"/>
        <v>0</v>
      </c>
      <c r="CE33" s="126" t="str">
        <f t="shared" ref="CE33:DC33" si="223">IF(E33="B",E40,"")</f>
        <v/>
      </c>
      <c r="CF33" s="127">
        <f t="shared" si="223"/>
        <v>9</v>
      </c>
      <c r="CG33" s="127" t="str">
        <f t="shared" si="223"/>
        <v/>
      </c>
      <c r="CH33" s="127">
        <f t="shared" si="223"/>
        <v>4</v>
      </c>
      <c r="CI33" s="127" t="str">
        <f t="shared" si="223"/>
        <v/>
      </c>
      <c r="CJ33" s="127">
        <f t="shared" si="223"/>
        <v>9</v>
      </c>
      <c r="CK33" s="127" t="str">
        <f t="shared" si="223"/>
        <v/>
      </c>
      <c r="CL33" s="127">
        <f t="shared" si="223"/>
        <v>4</v>
      </c>
      <c r="CM33" s="127" t="str">
        <f t="shared" si="223"/>
        <v/>
      </c>
      <c r="CN33" s="127">
        <f t="shared" si="223"/>
        <v>11</v>
      </c>
      <c r="CO33" s="127" t="str">
        <f t="shared" si="223"/>
        <v/>
      </c>
      <c r="CP33" s="128" t="str">
        <f t="shared" si="223"/>
        <v/>
      </c>
      <c r="CQ33" s="128" t="str">
        <f t="shared" si="223"/>
        <v/>
      </c>
      <c r="CR33" s="128" t="str">
        <f t="shared" si="223"/>
        <v/>
      </c>
      <c r="CS33" s="128">
        <f t="shared" si="223"/>
        <v>5</v>
      </c>
      <c r="CT33" s="128" t="str">
        <f t="shared" si="223"/>
        <v/>
      </c>
      <c r="CU33" s="128" t="str">
        <f t="shared" si="223"/>
        <v/>
      </c>
      <c r="CV33" s="128" t="str">
        <f t="shared" si="223"/>
        <v/>
      </c>
      <c r="CW33" s="128" t="str">
        <f t="shared" si="223"/>
        <v/>
      </c>
      <c r="CX33" s="128" t="str">
        <f t="shared" si="223"/>
        <v/>
      </c>
      <c r="CY33" s="128" t="str">
        <f t="shared" si="223"/>
        <v/>
      </c>
      <c r="CZ33" s="128" t="str">
        <f t="shared" si="223"/>
        <v/>
      </c>
      <c r="DA33" s="128" t="str">
        <f t="shared" si="223"/>
        <v/>
      </c>
      <c r="DB33" s="128" t="str">
        <f t="shared" si="223"/>
        <v/>
      </c>
      <c r="DC33" s="129" t="str">
        <f t="shared" si="223"/>
        <v/>
      </c>
      <c r="DD33" s="27">
        <f t="shared" si="142"/>
        <v>42</v>
      </c>
      <c r="DE33" s="126" t="str">
        <f t="shared" ref="DE33:EC33" si="224">IF(E33="P",E40,"")</f>
        <v/>
      </c>
      <c r="DF33" s="127" t="str">
        <f t="shared" si="224"/>
        <v/>
      </c>
      <c r="DG33" s="127" t="str">
        <f t="shared" si="224"/>
        <v/>
      </c>
      <c r="DH33" s="127" t="str">
        <f t="shared" si="224"/>
        <v/>
      </c>
      <c r="DI33" s="127" t="str">
        <f t="shared" si="224"/>
        <v/>
      </c>
      <c r="DJ33" s="127" t="str">
        <f t="shared" si="224"/>
        <v/>
      </c>
      <c r="DK33" s="127" t="str">
        <f t="shared" si="224"/>
        <v/>
      </c>
      <c r="DL33" s="127" t="str">
        <f t="shared" si="224"/>
        <v/>
      </c>
      <c r="DM33" s="127" t="str">
        <f t="shared" si="224"/>
        <v/>
      </c>
      <c r="DN33" s="127" t="str">
        <f t="shared" si="224"/>
        <v/>
      </c>
      <c r="DO33" s="127">
        <f t="shared" si="224"/>
        <v>0</v>
      </c>
      <c r="DP33" s="127" t="str">
        <f t="shared" si="224"/>
        <v/>
      </c>
      <c r="DQ33" s="127" t="str">
        <f t="shared" si="224"/>
        <v/>
      </c>
      <c r="DR33" s="127" t="str">
        <f t="shared" si="224"/>
        <v/>
      </c>
      <c r="DS33" s="127" t="str">
        <f t="shared" si="224"/>
        <v/>
      </c>
      <c r="DT33" s="127" t="str">
        <f t="shared" si="224"/>
        <v/>
      </c>
      <c r="DU33" s="127">
        <f t="shared" si="224"/>
        <v>11</v>
      </c>
      <c r="DV33" s="127">
        <f t="shared" si="224"/>
        <v>0</v>
      </c>
      <c r="DW33" s="127" t="str">
        <f t="shared" si="224"/>
        <v/>
      </c>
      <c r="DX33" s="127" t="str">
        <f t="shared" si="224"/>
        <v/>
      </c>
      <c r="DY33" s="127" t="str">
        <f t="shared" si="224"/>
        <v/>
      </c>
      <c r="DZ33" s="127" t="str">
        <f t="shared" si="224"/>
        <v/>
      </c>
      <c r="EA33" s="127" t="str">
        <f t="shared" si="224"/>
        <v/>
      </c>
      <c r="EB33" s="127" t="str">
        <f t="shared" si="224"/>
        <v/>
      </c>
      <c r="EC33" s="129" t="str">
        <f t="shared" si="224"/>
        <v/>
      </c>
      <c r="ED33" s="27">
        <f t="shared" si="144"/>
        <v>11</v>
      </c>
      <c r="EE33" s="125"/>
      <c r="EF33" s="144">
        <f t="shared" si="145"/>
        <v>0</v>
      </c>
      <c r="EG33" s="151">
        <f t="shared" si="146"/>
        <v>3</v>
      </c>
      <c r="EH33" s="151">
        <f t="shared" si="147"/>
        <v>6</v>
      </c>
      <c r="EI33" s="152">
        <f t="shared" si="148"/>
        <v>9</v>
      </c>
      <c r="EJ33" s="153">
        <f>(SUM(EF33:EH33)/COUNT(E39:AC39))</f>
        <v>0.36</v>
      </c>
      <c r="EK33" s="144">
        <f t="shared" si="149"/>
        <v>0</v>
      </c>
      <c r="EL33" s="154" t="e">
        <f t="shared" si="150"/>
        <v>#DIV/0!</v>
      </c>
      <c r="EM33" s="148">
        <f t="shared" si="151"/>
        <v>0</v>
      </c>
      <c r="EN33" s="155" t="e">
        <f t="shared" si="152"/>
        <v>#DIV/0!</v>
      </c>
      <c r="EO33" s="27">
        <f t="shared" si="153"/>
        <v>0</v>
      </c>
      <c r="EP33" s="27">
        <f t="shared" si="154"/>
        <v>53</v>
      </c>
      <c r="EQ33" s="27">
        <f t="shared" si="155"/>
        <v>13</v>
      </c>
      <c r="ER33" s="27">
        <f>SUM((EP33/EI33)-(D22))</f>
        <v>0.52046783625731052</v>
      </c>
      <c r="ES33" s="27">
        <f>SUM((EQ33/EI33)-(D2))</f>
        <v>0.44444444444444442</v>
      </c>
      <c r="ET33" s="150">
        <f t="shared" si="156"/>
        <v>7.6023391812866103E-2</v>
      </c>
      <c r="EU33" s="125"/>
      <c r="EV33" s="126" t="str">
        <f t="shared" ref="EV33:FT33" si="225">IF(E33="J",SUM((E40)-(E20)),"")</f>
        <v/>
      </c>
      <c r="EW33" s="127" t="str">
        <f t="shared" si="225"/>
        <v/>
      </c>
      <c r="EX33" s="127" t="str">
        <f t="shared" si="225"/>
        <v/>
      </c>
      <c r="EY33" s="127" t="str">
        <f t="shared" si="225"/>
        <v/>
      </c>
      <c r="EZ33" s="127" t="str">
        <f t="shared" si="225"/>
        <v/>
      </c>
      <c r="FA33" s="127" t="str">
        <f t="shared" si="225"/>
        <v/>
      </c>
      <c r="FB33" s="127" t="str">
        <f t="shared" si="225"/>
        <v/>
      </c>
      <c r="FC33" s="127" t="str">
        <f t="shared" si="225"/>
        <v/>
      </c>
      <c r="FD33" s="127" t="str">
        <f t="shared" si="225"/>
        <v/>
      </c>
      <c r="FE33" s="127" t="str">
        <f t="shared" si="225"/>
        <v/>
      </c>
      <c r="FF33" s="127" t="str">
        <f t="shared" si="225"/>
        <v/>
      </c>
      <c r="FG33" s="127" t="str">
        <f t="shared" si="225"/>
        <v/>
      </c>
      <c r="FH33" s="127" t="str">
        <f t="shared" si="225"/>
        <v/>
      </c>
      <c r="FI33" s="127" t="str">
        <f t="shared" si="225"/>
        <v/>
      </c>
      <c r="FJ33" s="127" t="str">
        <f t="shared" si="225"/>
        <v/>
      </c>
      <c r="FK33" s="127" t="str">
        <f t="shared" si="225"/>
        <v/>
      </c>
      <c r="FL33" s="127" t="str">
        <f t="shared" si="225"/>
        <v/>
      </c>
      <c r="FM33" s="127" t="str">
        <f t="shared" si="225"/>
        <v/>
      </c>
      <c r="FN33" s="127" t="str">
        <f t="shared" si="225"/>
        <v/>
      </c>
      <c r="FO33" s="127" t="str">
        <f t="shared" si="225"/>
        <v/>
      </c>
      <c r="FP33" s="127" t="str">
        <f t="shared" si="225"/>
        <v/>
      </c>
      <c r="FQ33" s="127" t="str">
        <f t="shared" si="225"/>
        <v/>
      </c>
      <c r="FR33" s="127" t="str">
        <f t="shared" si="225"/>
        <v/>
      </c>
      <c r="FS33" s="127" t="str">
        <f t="shared" si="225"/>
        <v/>
      </c>
      <c r="FT33" s="130" t="str">
        <f t="shared" si="225"/>
        <v/>
      </c>
      <c r="FU33" s="27">
        <f t="shared" si="158"/>
        <v>0</v>
      </c>
      <c r="FV33" s="126" t="str">
        <f t="shared" ref="FV33:GT33" si="226">IF(E33="LJ",SUM((E40)-(E20)),"")</f>
        <v/>
      </c>
      <c r="FW33" s="127" t="str">
        <f t="shared" si="226"/>
        <v/>
      </c>
      <c r="FX33" s="127" t="str">
        <f t="shared" si="226"/>
        <v/>
      </c>
      <c r="FY33" s="127" t="str">
        <f t="shared" si="226"/>
        <v/>
      </c>
      <c r="FZ33" s="127" t="str">
        <f t="shared" si="226"/>
        <v/>
      </c>
      <c r="GA33" s="127" t="str">
        <f t="shared" si="226"/>
        <v/>
      </c>
      <c r="GB33" s="127" t="str">
        <f t="shared" si="226"/>
        <v/>
      </c>
      <c r="GC33" s="127" t="str">
        <f t="shared" si="226"/>
        <v/>
      </c>
      <c r="GD33" s="127" t="str">
        <f t="shared" si="226"/>
        <v/>
      </c>
      <c r="GE33" s="127" t="str">
        <f t="shared" si="226"/>
        <v/>
      </c>
      <c r="GF33" s="127" t="str">
        <f t="shared" si="226"/>
        <v/>
      </c>
      <c r="GG33" s="127" t="str">
        <f t="shared" si="226"/>
        <v/>
      </c>
      <c r="GH33" s="127" t="str">
        <f t="shared" si="226"/>
        <v/>
      </c>
      <c r="GI33" s="127" t="str">
        <f t="shared" si="226"/>
        <v/>
      </c>
      <c r="GJ33" s="127" t="str">
        <f t="shared" si="226"/>
        <v/>
      </c>
      <c r="GK33" s="127" t="str">
        <f t="shared" si="226"/>
        <v/>
      </c>
      <c r="GL33" s="127" t="str">
        <f t="shared" si="226"/>
        <v/>
      </c>
      <c r="GM33" s="127" t="str">
        <f t="shared" si="226"/>
        <v/>
      </c>
      <c r="GN33" s="127" t="str">
        <f t="shared" si="226"/>
        <v/>
      </c>
      <c r="GO33" s="127" t="str">
        <f t="shared" si="226"/>
        <v/>
      </c>
      <c r="GP33" s="127" t="str">
        <f t="shared" si="226"/>
        <v/>
      </c>
      <c r="GQ33" s="127" t="str">
        <f t="shared" si="226"/>
        <v/>
      </c>
      <c r="GR33" s="127" t="str">
        <f t="shared" si="226"/>
        <v/>
      </c>
      <c r="GS33" s="127" t="str">
        <f t="shared" si="226"/>
        <v/>
      </c>
      <c r="GT33" s="130" t="str">
        <f t="shared" si="226"/>
        <v/>
      </c>
      <c r="GU33" s="27">
        <f t="shared" si="160"/>
        <v>0</v>
      </c>
      <c r="GV33" s="126" t="str">
        <f t="shared" ref="GV33:HT33" si="227">IF(E33="B",E20,"")</f>
        <v/>
      </c>
      <c r="GW33" s="127">
        <f t="shared" si="227"/>
        <v>5</v>
      </c>
      <c r="GX33" s="127" t="str">
        <f t="shared" si="227"/>
        <v/>
      </c>
      <c r="GY33" s="127">
        <f t="shared" si="227"/>
        <v>0</v>
      </c>
      <c r="GZ33" s="127" t="str">
        <f t="shared" si="227"/>
        <v/>
      </c>
      <c r="HA33" s="127">
        <f t="shared" si="227"/>
        <v>0</v>
      </c>
      <c r="HB33" s="127" t="str">
        <f t="shared" si="227"/>
        <v/>
      </c>
      <c r="HC33" s="127">
        <f t="shared" si="227"/>
        <v>0</v>
      </c>
      <c r="HD33" s="127" t="str">
        <f t="shared" si="227"/>
        <v/>
      </c>
      <c r="HE33" s="127">
        <f t="shared" si="227"/>
        <v>4</v>
      </c>
      <c r="HF33" s="127" t="str">
        <f t="shared" si="227"/>
        <v/>
      </c>
      <c r="HG33" s="128" t="str">
        <f t="shared" si="227"/>
        <v/>
      </c>
      <c r="HH33" s="128" t="str">
        <f t="shared" si="227"/>
        <v/>
      </c>
      <c r="HI33" s="128" t="str">
        <f t="shared" si="227"/>
        <v/>
      </c>
      <c r="HJ33" s="128">
        <f t="shared" si="227"/>
        <v>0</v>
      </c>
      <c r="HK33" s="128" t="str">
        <f t="shared" si="227"/>
        <v/>
      </c>
      <c r="HL33" s="128" t="str">
        <f t="shared" si="227"/>
        <v/>
      </c>
      <c r="HM33" s="128" t="str">
        <f t="shared" si="227"/>
        <v/>
      </c>
      <c r="HN33" s="128" t="str">
        <f t="shared" si="227"/>
        <v/>
      </c>
      <c r="HO33" s="128" t="str">
        <f t="shared" si="227"/>
        <v/>
      </c>
      <c r="HP33" s="128" t="str">
        <f t="shared" si="227"/>
        <v/>
      </c>
      <c r="HQ33" s="128" t="str">
        <f t="shared" si="227"/>
        <v/>
      </c>
      <c r="HR33" s="128" t="str">
        <f t="shared" si="227"/>
        <v/>
      </c>
      <c r="HS33" s="128" t="str">
        <f t="shared" si="227"/>
        <v/>
      </c>
      <c r="HT33" s="129" t="str">
        <f t="shared" si="227"/>
        <v/>
      </c>
      <c r="HU33" s="27">
        <f t="shared" si="162"/>
        <v>9</v>
      </c>
      <c r="HV33" s="126" t="str">
        <f t="shared" ref="HV33:IN33" si="228">IF(E33="P",E20,"")</f>
        <v/>
      </c>
      <c r="HW33" s="127" t="str">
        <f t="shared" si="228"/>
        <v/>
      </c>
      <c r="HX33" s="127" t="str">
        <f t="shared" si="228"/>
        <v/>
      </c>
      <c r="HY33" s="127" t="str">
        <f t="shared" si="228"/>
        <v/>
      </c>
      <c r="HZ33" s="127" t="str">
        <f t="shared" si="228"/>
        <v/>
      </c>
      <c r="IA33" s="127" t="str">
        <f t="shared" si="228"/>
        <v/>
      </c>
      <c r="IB33" s="127" t="str">
        <f t="shared" si="228"/>
        <v/>
      </c>
      <c r="IC33" s="127" t="str">
        <f t="shared" si="228"/>
        <v/>
      </c>
      <c r="ID33" s="127" t="str">
        <f t="shared" si="228"/>
        <v/>
      </c>
      <c r="IE33" s="127" t="str">
        <f t="shared" si="228"/>
        <v/>
      </c>
      <c r="IF33" s="127">
        <f t="shared" si="228"/>
        <v>0</v>
      </c>
      <c r="IG33" s="128" t="str">
        <f t="shared" si="228"/>
        <v/>
      </c>
      <c r="IH33" s="128" t="str">
        <f t="shared" si="228"/>
        <v/>
      </c>
      <c r="II33" s="128" t="str">
        <f t="shared" si="228"/>
        <v/>
      </c>
      <c r="IJ33" s="128" t="str">
        <f t="shared" si="228"/>
        <v/>
      </c>
      <c r="IK33" s="128" t="str">
        <f t="shared" si="228"/>
        <v/>
      </c>
      <c r="IL33" s="128">
        <f t="shared" si="228"/>
        <v>4</v>
      </c>
      <c r="IM33" s="128">
        <f t="shared" si="228"/>
        <v>0</v>
      </c>
      <c r="IN33" s="128" t="str">
        <f t="shared" si="228"/>
        <v/>
      </c>
      <c r="IO33" s="145"/>
      <c r="IP33" s="145"/>
      <c r="IQ33" s="145"/>
      <c r="IR33" s="145"/>
      <c r="IS33" s="145"/>
      <c r="IT33" s="129" t="str">
        <f>IF(AC33="P",AC20,"")</f>
        <v/>
      </c>
      <c r="IU33" s="27">
        <f t="shared" si="164"/>
        <v>4</v>
      </c>
    </row>
    <row r="34" spans="1:255" s="2" customFormat="1" ht="21.75" customHeight="1">
      <c r="A34" s="273">
        <f ca="1">('Game Summary'!B34)</f>
        <v>76</v>
      </c>
      <c r="B34" s="663" t="str">
        <f ca="1">('Game Summary'!C34)</f>
        <v>Del Bomber</v>
      </c>
      <c r="C34" s="664"/>
      <c r="D34" s="665"/>
      <c r="E34" s="199"/>
      <c r="F34" s="190" t="s">
        <v>41</v>
      </c>
      <c r="G34" s="190"/>
      <c r="H34" s="190" t="s">
        <v>41</v>
      </c>
      <c r="I34" s="190"/>
      <c r="J34" s="190" t="s">
        <v>41</v>
      </c>
      <c r="K34" s="190" t="s">
        <v>41</v>
      </c>
      <c r="L34" s="190" t="s">
        <v>41</v>
      </c>
      <c r="M34" s="190"/>
      <c r="N34" s="190" t="s">
        <v>41</v>
      </c>
      <c r="O34" s="190"/>
      <c r="P34" s="190" t="s">
        <v>39</v>
      </c>
      <c r="Q34" s="190"/>
      <c r="R34" s="190"/>
      <c r="S34" s="190" t="s">
        <v>41</v>
      </c>
      <c r="T34" s="190"/>
      <c r="U34" s="190"/>
      <c r="V34" s="190"/>
      <c r="W34" s="190" t="s">
        <v>41</v>
      </c>
      <c r="X34" s="190"/>
      <c r="Y34" s="190"/>
      <c r="Z34" s="190"/>
      <c r="AA34" s="190"/>
      <c r="AB34" s="190"/>
      <c r="AC34" s="192"/>
      <c r="AE34" s="126" t="str">
        <f t="shared" ref="AE34:BC34" si="229">IF(E34="J",E40,"")</f>
        <v/>
      </c>
      <c r="AF34" s="127" t="str">
        <f t="shared" si="229"/>
        <v/>
      </c>
      <c r="AG34" s="127" t="str">
        <f t="shared" si="229"/>
        <v/>
      </c>
      <c r="AH34" s="127" t="str">
        <f t="shared" si="229"/>
        <v/>
      </c>
      <c r="AI34" s="127" t="str">
        <f t="shared" si="229"/>
        <v/>
      </c>
      <c r="AJ34" s="127" t="str">
        <f t="shared" si="229"/>
        <v/>
      </c>
      <c r="AK34" s="127" t="str">
        <f t="shared" si="229"/>
        <v/>
      </c>
      <c r="AL34" s="127" t="str">
        <f t="shared" si="229"/>
        <v/>
      </c>
      <c r="AM34" s="127" t="str">
        <f t="shared" si="229"/>
        <v/>
      </c>
      <c r="AN34" s="127" t="str">
        <f t="shared" si="229"/>
        <v/>
      </c>
      <c r="AO34" s="127" t="str">
        <f t="shared" si="229"/>
        <v/>
      </c>
      <c r="AP34" s="128" t="str">
        <f t="shared" si="229"/>
        <v/>
      </c>
      <c r="AQ34" s="128" t="str">
        <f t="shared" si="229"/>
        <v/>
      </c>
      <c r="AR34" s="128" t="str">
        <f t="shared" si="229"/>
        <v/>
      </c>
      <c r="AS34" s="128" t="str">
        <f t="shared" si="229"/>
        <v/>
      </c>
      <c r="AT34" s="128" t="str">
        <f t="shared" si="229"/>
        <v/>
      </c>
      <c r="AU34" s="128" t="str">
        <f t="shared" si="229"/>
        <v/>
      </c>
      <c r="AV34" s="128" t="str">
        <f t="shared" si="229"/>
        <v/>
      </c>
      <c r="AW34" s="128" t="str">
        <f t="shared" si="229"/>
        <v/>
      </c>
      <c r="AX34" s="128" t="str">
        <f t="shared" si="229"/>
        <v/>
      </c>
      <c r="AY34" s="128" t="str">
        <f t="shared" si="229"/>
        <v/>
      </c>
      <c r="AZ34" s="128" t="str">
        <f t="shared" si="229"/>
        <v/>
      </c>
      <c r="BA34" s="128" t="str">
        <f t="shared" si="229"/>
        <v/>
      </c>
      <c r="BB34" s="128" t="str">
        <f t="shared" si="229"/>
        <v/>
      </c>
      <c r="BC34" s="129" t="str">
        <f t="shared" si="229"/>
        <v/>
      </c>
      <c r="BD34" s="27">
        <f t="shared" si="138"/>
        <v>0</v>
      </c>
      <c r="BE34" s="126" t="str">
        <f t="shared" ref="BE34:CC34" si="230">IF(E34="LJ",E40,"")</f>
        <v/>
      </c>
      <c r="BF34" s="127" t="str">
        <f t="shared" si="230"/>
        <v/>
      </c>
      <c r="BG34" s="127" t="str">
        <f t="shared" si="230"/>
        <v/>
      </c>
      <c r="BH34" s="127" t="str">
        <f t="shared" si="230"/>
        <v/>
      </c>
      <c r="BI34" s="127" t="str">
        <f t="shared" si="230"/>
        <v/>
      </c>
      <c r="BJ34" s="127" t="str">
        <f t="shared" si="230"/>
        <v/>
      </c>
      <c r="BK34" s="127" t="str">
        <f t="shared" si="230"/>
        <v/>
      </c>
      <c r="BL34" s="127" t="str">
        <f t="shared" si="230"/>
        <v/>
      </c>
      <c r="BM34" s="127" t="str">
        <f t="shared" si="230"/>
        <v/>
      </c>
      <c r="BN34" s="127" t="str">
        <f t="shared" si="230"/>
        <v/>
      </c>
      <c r="BO34" s="127" t="str">
        <f t="shared" si="230"/>
        <v/>
      </c>
      <c r="BP34" s="127" t="str">
        <f t="shared" si="230"/>
        <v/>
      </c>
      <c r="BQ34" s="127" t="str">
        <f t="shared" si="230"/>
        <v/>
      </c>
      <c r="BR34" s="127" t="str">
        <f t="shared" si="230"/>
        <v/>
      </c>
      <c r="BS34" s="127" t="str">
        <f t="shared" si="230"/>
        <v/>
      </c>
      <c r="BT34" s="127" t="str">
        <f t="shared" si="230"/>
        <v/>
      </c>
      <c r="BU34" s="127" t="str">
        <f t="shared" si="230"/>
        <v/>
      </c>
      <c r="BV34" s="127" t="str">
        <f t="shared" si="230"/>
        <v/>
      </c>
      <c r="BW34" s="127" t="str">
        <f t="shared" si="230"/>
        <v/>
      </c>
      <c r="BX34" s="127" t="str">
        <f t="shared" si="230"/>
        <v/>
      </c>
      <c r="BY34" s="127" t="str">
        <f t="shared" si="230"/>
        <v/>
      </c>
      <c r="BZ34" s="127" t="str">
        <f t="shared" si="230"/>
        <v/>
      </c>
      <c r="CA34" s="127" t="str">
        <f t="shared" si="230"/>
        <v/>
      </c>
      <c r="CB34" s="127" t="str">
        <f t="shared" si="230"/>
        <v/>
      </c>
      <c r="CC34" s="130" t="str">
        <f t="shared" si="230"/>
        <v/>
      </c>
      <c r="CD34" s="27">
        <f t="shared" si="140"/>
        <v>0</v>
      </c>
      <c r="CE34" s="126" t="str">
        <f t="shared" ref="CE34:DC34" si="231">IF(E34="B",E40,"")</f>
        <v/>
      </c>
      <c r="CF34" s="127">
        <f t="shared" si="231"/>
        <v>9</v>
      </c>
      <c r="CG34" s="127" t="str">
        <f t="shared" si="231"/>
        <v/>
      </c>
      <c r="CH34" s="127">
        <f t="shared" si="231"/>
        <v>4</v>
      </c>
      <c r="CI34" s="127" t="str">
        <f t="shared" si="231"/>
        <v/>
      </c>
      <c r="CJ34" s="127">
        <f t="shared" si="231"/>
        <v>9</v>
      </c>
      <c r="CK34" s="127">
        <f t="shared" si="231"/>
        <v>4</v>
      </c>
      <c r="CL34" s="127">
        <f t="shared" si="231"/>
        <v>4</v>
      </c>
      <c r="CM34" s="127" t="str">
        <f t="shared" si="231"/>
        <v/>
      </c>
      <c r="CN34" s="127">
        <f t="shared" si="231"/>
        <v>11</v>
      </c>
      <c r="CO34" s="127" t="str">
        <f t="shared" si="231"/>
        <v/>
      </c>
      <c r="CP34" s="128" t="str">
        <f t="shared" si="231"/>
        <v/>
      </c>
      <c r="CQ34" s="128" t="str">
        <f t="shared" si="231"/>
        <v/>
      </c>
      <c r="CR34" s="128" t="str">
        <f t="shared" si="231"/>
        <v/>
      </c>
      <c r="CS34" s="128">
        <f t="shared" si="231"/>
        <v>5</v>
      </c>
      <c r="CT34" s="128" t="str">
        <f t="shared" si="231"/>
        <v/>
      </c>
      <c r="CU34" s="128" t="str">
        <f t="shared" si="231"/>
        <v/>
      </c>
      <c r="CV34" s="128" t="str">
        <f t="shared" si="231"/>
        <v/>
      </c>
      <c r="CW34" s="128">
        <f t="shared" si="231"/>
        <v>0</v>
      </c>
      <c r="CX34" s="128" t="str">
        <f t="shared" si="231"/>
        <v/>
      </c>
      <c r="CY34" s="128" t="str">
        <f t="shared" si="231"/>
        <v/>
      </c>
      <c r="CZ34" s="128" t="str">
        <f t="shared" si="231"/>
        <v/>
      </c>
      <c r="DA34" s="128" t="str">
        <f t="shared" si="231"/>
        <v/>
      </c>
      <c r="DB34" s="128" t="str">
        <f t="shared" si="231"/>
        <v/>
      </c>
      <c r="DC34" s="129" t="str">
        <f t="shared" si="231"/>
        <v/>
      </c>
      <c r="DD34" s="27">
        <f t="shared" si="142"/>
        <v>46</v>
      </c>
      <c r="DE34" s="126" t="str">
        <f t="shared" ref="DE34:EC34" si="232">IF(E34="P",E40,"")</f>
        <v/>
      </c>
      <c r="DF34" s="127" t="str">
        <f t="shared" si="232"/>
        <v/>
      </c>
      <c r="DG34" s="127" t="str">
        <f t="shared" si="232"/>
        <v/>
      </c>
      <c r="DH34" s="127" t="str">
        <f t="shared" si="232"/>
        <v/>
      </c>
      <c r="DI34" s="127" t="str">
        <f t="shared" si="232"/>
        <v/>
      </c>
      <c r="DJ34" s="127" t="str">
        <f t="shared" si="232"/>
        <v/>
      </c>
      <c r="DK34" s="127" t="str">
        <f t="shared" si="232"/>
        <v/>
      </c>
      <c r="DL34" s="127" t="str">
        <f t="shared" si="232"/>
        <v/>
      </c>
      <c r="DM34" s="127" t="str">
        <f t="shared" si="232"/>
        <v/>
      </c>
      <c r="DN34" s="127" t="str">
        <f t="shared" si="232"/>
        <v/>
      </c>
      <c r="DO34" s="127" t="str">
        <f t="shared" si="232"/>
        <v/>
      </c>
      <c r="DP34" s="127">
        <f t="shared" si="232"/>
        <v>14</v>
      </c>
      <c r="DQ34" s="127" t="str">
        <f t="shared" si="232"/>
        <v/>
      </c>
      <c r="DR34" s="127" t="str">
        <f t="shared" si="232"/>
        <v/>
      </c>
      <c r="DS34" s="127" t="str">
        <f t="shared" si="232"/>
        <v/>
      </c>
      <c r="DT34" s="127" t="str">
        <f t="shared" si="232"/>
        <v/>
      </c>
      <c r="DU34" s="127" t="str">
        <f t="shared" si="232"/>
        <v/>
      </c>
      <c r="DV34" s="127" t="str">
        <f t="shared" si="232"/>
        <v/>
      </c>
      <c r="DW34" s="127" t="str">
        <f t="shared" si="232"/>
        <v/>
      </c>
      <c r="DX34" s="127" t="str">
        <f t="shared" si="232"/>
        <v/>
      </c>
      <c r="DY34" s="127" t="str">
        <f t="shared" si="232"/>
        <v/>
      </c>
      <c r="DZ34" s="127" t="str">
        <f t="shared" si="232"/>
        <v/>
      </c>
      <c r="EA34" s="127" t="str">
        <f t="shared" si="232"/>
        <v/>
      </c>
      <c r="EB34" s="127" t="str">
        <f t="shared" si="232"/>
        <v/>
      </c>
      <c r="EC34" s="129" t="str">
        <f t="shared" si="232"/>
        <v/>
      </c>
      <c r="ED34" s="27">
        <f t="shared" si="144"/>
        <v>14</v>
      </c>
      <c r="EE34" s="125"/>
      <c r="EF34" s="144">
        <f t="shared" si="145"/>
        <v>0</v>
      </c>
      <c r="EG34" s="151">
        <f t="shared" si="146"/>
        <v>1</v>
      </c>
      <c r="EH34" s="151">
        <f t="shared" si="147"/>
        <v>8</v>
      </c>
      <c r="EI34" s="152">
        <f t="shared" si="148"/>
        <v>9</v>
      </c>
      <c r="EJ34" s="153">
        <f>(SUM(EF34:EH34)/COUNT(E39:AC39))</f>
        <v>0.36</v>
      </c>
      <c r="EK34" s="144">
        <f t="shared" si="149"/>
        <v>0</v>
      </c>
      <c r="EL34" s="154" t="e">
        <f t="shared" si="150"/>
        <v>#DIV/0!</v>
      </c>
      <c r="EM34" s="156">
        <f t="shared" si="151"/>
        <v>0</v>
      </c>
      <c r="EN34" s="155" t="e">
        <f t="shared" si="152"/>
        <v>#DIV/0!</v>
      </c>
      <c r="EO34" s="27">
        <f t="shared" si="153"/>
        <v>0</v>
      </c>
      <c r="EP34" s="27">
        <f t="shared" si="154"/>
        <v>60</v>
      </c>
      <c r="EQ34" s="27">
        <f t="shared" si="155"/>
        <v>11</v>
      </c>
      <c r="ER34" s="27">
        <f>SUM((EP34/EI34)-(D22))</f>
        <v>1.2982456140350882</v>
      </c>
      <c r="ES34" s="27">
        <f>SUM((EQ34/EI34)-(D2))</f>
        <v>0.22222222222222232</v>
      </c>
      <c r="ET34" s="150">
        <f t="shared" si="156"/>
        <v>1.0760233918128659</v>
      </c>
      <c r="EU34" s="125"/>
      <c r="EV34" s="126" t="str">
        <f t="shared" ref="EV34:FT34" si="233">IF(E34="J",SUM((E40)-(E20)),"")</f>
        <v/>
      </c>
      <c r="EW34" s="127" t="str">
        <f t="shared" si="233"/>
        <v/>
      </c>
      <c r="EX34" s="127" t="str">
        <f t="shared" si="233"/>
        <v/>
      </c>
      <c r="EY34" s="127" t="str">
        <f t="shared" si="233"/>
        <v/>
      </c>
      <c r="EZ34" s="127" t="str">
        <f t="shared" si="233"/>
        <v/>
      </c>
      <c r="FA34" s="127" t="str">
        <f t="shared" si="233"/>
        <v/>
      </c>
      <c r="FB34" s="127" t="str">
        <f t="shared" si="233"/>
        <v/>
      </c>
      <c r="FC34" s="127" t="str">
        <f t="shared" si="233"/>
        <v/>
      </c>
      <c r="FD34" s="127" t="str">
        <f t="shared" si="233"/>
        <v/>
      </c>
      <c r="FE34" s="127" t="str">
        <f t="shared" si="233"/>
        <v/>
      </c>
      <c r="FF34" s="127" t="str">
        <f t="shared" si="233"/>
        <v/>
      </c>
      <c r="FG34" s="127" t="str">
        <f t="shared" si="233"/>
        <v/>
      </c>
      <c r="FH34" s="127" t="str">
        <f t="shared" si="233"/>
        <v/>
      </c>
      <c r="FI34" s="127" t="str">
        <f t="shared" si="233"/>
        <v/>
      </c>
      <c r="FJ34" s="127" t="str">
        <f t="shared" si="233"/>
        <v/>
      </c>
      <c r="FK34" s="127" t="str">
        <f t="shared" si="233"/>
        <v/>
      </c>
      <c r="FL34" s="127" t="str">
        <f t="shared" si="233"/>
        <v/>
      </c>
      <c r="FM34" s="127" t="str">
        <f t="shared" si="233"/>
        <v/>
      </c>
      <c r="FN34" s="127" t="str">
        <f t="shared" si="233"/>
        <v/>
      </c>
      <c r="FO34" s="127" t="str">
        <f t="shared" si="233"/>
        <v/>
      </c>
      <c r="FP34" s="127" t="str">
        <f t="shared" si="233"/>
        <v/>
      </c>
      <c r="FQ34" s="127" t="str">
        <f t="shared" si="233"/>
        <v/>
      </c>
      <c r="FR34" s="127" t="str">
        <f t="shared" si="233"/>
        <v/>
      </c>
      <c r="FS34" s="127" t="str">
        <f t="shared" si="233"/>
        <v/>
      </c>
      <c r="FT34" s="130" t="str">
        <f t="shared" si="233"/>
        <v/>
      </c>
      <c r="FU34" s="27">
        <f t="shared" si="158"/>
        <v>0</v>
      </c>
      <c r="FV34" s="126" t="str">
        <f t="shared" ref="FV34:GT34" si="234">IF(E34="LJ",SUM((E40)-(E20)),"")</f>
        <v/>
      </c>
      <c r="FW34" s="127" t="str">
        <f t="shared" si="234"/>
        <v/>
      </c>
      <c r="FX34" s="127" t="str">
        <f t="shared" si="234"/>
        <v/>
      </c>
      <c r="FY34" s="127" t="str">
        <f t="shared" si="234"/>
        <v/>
      </c>
      <c r="FZ34" s="127" t="str">
        <f t="shared" si="234"/>
        <v/>
      </c>
      <c r="GA34" s="127" t="str">
        <f t="shared" si="234"/>
        <v/>
      </c>
      <c r="GB34" s="127" t="str">
        <f t="shared" si="234"/>
        <v/>
      </c>
      <c r="GC34" s="127" t="str">
        <f t="shared" si="234"/>
        <v/>
      </c>
      <c r="GD34" s="127" t="str">
        <f t="shared" si="234"/>
        <v/>
      </c>
      <c r="GE34" s="127" t="str">
        <f t="shared" si="234"/>
        <v/>
      </c>
      <c r="GF34" s="127" t="str">
        <f t="shared" si="234"/>
        <v/>
      </c>
      <c r="GG34" s="127" t="str">
        <f t="shared" si="234"/>
        <v/>
      </c>
      <c r="GH34" s="127" t="str">
        <f t="shared" si="234"/>
        <v/>
      </c>
      <c r="GI34" s="127" t="str">
        <f t="shared" si="234"/>
        <v/>
      </c>
      <c r="GJ34" s="127" t="str">
        <f t="shared" si="234"/>
        <v/>
      </c>
      <c r="GK34" s="127" t="str">
        <f t="shared" si="234"/>
        <v/>
      </c>
      <c r="GL34" s="127" t="str">
        <f t="shared" si="234"/>
        <v/>
      </c>
      <c r="GM34" s="127" t="str">
        <f t="shared" si="234"/>
        <v/>
      </c>
      <c r="GN34" s="127" t="str">
        <f t="shared" si="234"/>
        <v/>
      </c>
      <c r="GO34" s="127" t="str">
        <f t="shared" si="234"/>
        <v/>
      </c>
      <c r="GP34" s="127" t="str">
        <f t="shared" si="234"/>
        <v/>
      </c>
      <c r="GQ34" s="127" t="str">
        <f t="shared" si="234"/>
        <v/>
      </c>
      <c r="GR34" s="127" t="str">
        <f t="shared" si="234"/>
        <v/>
      </c>
      <c r="GS34" s="127" t="str">
        <f t="shared" si="234"/>
        <v/>
      </c>
      <c r="GT34" s="130" t="str">
        <f t="shared" si="234"/>
        <v/>
      </c>
      <c r="GU34" s="27">
        <f t="shared" si="160"/>
        <v>0</v>
      </c>
      <c r="GV34" s="126" t="str">
        <f t="shared" ref="GV34:HT34" si="235">IF(E34="B",E20,"")</f>
        <v/>
      </c>
      <c r="GW34" s="127">
        <f t="shared" si="235"/>
        <v>5</v>
      </c>
      <c r="GX34" s="127" t="str">
        <f t="shared" si="235"/>
        <v/>
      </c>
      <c r="GY34" s="127">
        <f t="shared" si="235"/>
        <v>0</v>
      </c>
      <c r="GZ34" s="127" t="str">
        <f t="shared" si="235"/>
        <v/>
      </c>
      <c r="HA34" s="127">
        <f t="shared" si="235"/>
        <v>0</v>
      </c>
      <c r="HB34" s="127">
        <f t="shared" si="235"/>
        <v>0</v>
      </c>
      <c r="HC34" s="127">
        <f t="shared" si="235"/>
        <v>0</v>
      </c>
      <c r="HD34" s="127" t="str">
        <f t="shared" si="235"/>
        <v/>
      </c>
      <c r="HE34" s="127">
        <f t="shared" si="235"/>
        <v>4</v>
      </c>
      <c r="HF34" s="127" t="str">
        <f t="shared" si="235"/>
        <v/>
      </c>
      <c r="HG34" s="128" t="str">
        <f t="shared" si="235"/>
        <v/>
      </c>
      <c r="HH34" s="128" t="str">
        <f t="shared" si="235"/>
        <v/>
      </c>
      <c r="HI34" s="128" t="str">
        <f t="shared" si="235"/>
        <v/>
      </c>
      <c r="HJ34" s="128">
        <f t="shared" si="235"/>
        <v>0</v>
      </c>
      <c r="HK34" s="128" t="str">
        <f t="shared" si="235"/>
        <v/>
      </c>
      <c r="HL34" s="128" t="str">
        <f t="shared" si="235"/>
        <v/>
      </c>
      <c r="HM34" s="128" t="str">
        <f t="shared" si="235"/>
        <v/>
      </c>
      <c r="HN34" s="128">
        <f t="shared" si="235"/>
        <v>0</v>
      </c>
      <c r="HO34" s="128" t="str">
        <f t="shared" si="235"/>
        <v/>
      </c>
      <c r="HP34" s="128" t="str">
        <f t="shared" si="235"/>
        <v/>
      </c>
      <c r="HQ34" s="128" t="str">
        <f t="shared" si="235"/>
        <v/>
      </c>
      <c r="HR34" s="128" t="str">
        <f t="shared" si="235"/>
        <v/>
      </c>
      <c r="HS34" s="128" t="str">
        <f t="shared" si="235"/>
        <v/>
      </c>
      <c r="HT34" s="129" t="str">
        <f t="shared" si="235"/>
        <v/>
      </c>
      <c r="HU34" s="27">
        <f t="shared" si="162"/>
        <v>9</v>
      </c>
      <c r="HV34" s="126" t="str">
        <f t="shared" ref="HV34:IN34" si="236">IF(E34="P",E20,"")</f>
        <v/>
      </c>
      <c r="HW34" s="127" t="str">
        <f t="shared" si="236"/>
        <v/>
      </c>
      <c r="HX34" s="127" t="str">
        <f t="shared" si="236"/>
        <v/>
      </c>
      <c r="HY34" s="127" t="str">
        <f t="shared" si="236"/>
        <v/>
      </c>
      <c r="HZ34" s="127" t="str">
        <f t="shared" si="236"/>
        <v/>
      </c>
      <c r="IA34" s="127" t="str">
        <f t="shared" si="236"/>
        <v/>
      </c>
      <c r="IB34" s="127" t="str">
        <f t="shared" si="236"/>
        <v/>
      </c>
      <c r="IC34" s="127" t="str">
        <f t="shared" si="236"/>
        <v/>
      </c>
      <c r="ID34" s="127" t="str">
        <f t="shared" si="236"/>
        <v/>
      </c>
      <c r="IE34" s="127" t="str">
        <f t="shared" si="236"/>
        <v/>
      </c>
      <c r="IF34" s="127" t="str">
        <f t="shared" si="236"/>
        <v/>
      </c>
      <c r="IG34" s="128">
        <f t="shared" si="236"/>
        <v>2</v>
      </c>
      <c r="IH34" s="128" t="str">
        <f t="shared" si="236"/>
        <v/>
      </c>
      <c r="II34" s="128" t="str">
        <f t="shared" si="236"/>
        <v/>
      </c>
      <c r="IJ34" s="128" t="str">
        <f t="shared" si="236"/>
        <v/>
      </c>
      <c r="IK34" s="128" t="str">
        <f t="shared" si="236"/>
        <v/>
      </c>
      <c r="IL34" s="128" t="str">
        <f t="shared" si="236"/>
        <v/>
      </c>
      <c r="IM34" s="128" t="str">
        <f t="shared" si="236"/>
        <v/>
      </c>
      <c r="IN34" s="128" t="str">
        <f t="shared" si="236"/>
        <v/>
      </c>
      <c r="IO34" s="145"/>
      <c r="IP34" s="145"/>
      <c r="IQ34" s="145"/>
      <c r="IR34" s="145"/>
      <c r="IS34" s="145"/>
      <c r="IT34" s="129" t="str">
        <f>IF(AC34="P",AC20,"")</f>
        <v/>
      </c>
      <c r="IU34" s="27">
        <f t="shared" si="164"/>
        <v>2</v>
      </c>
    </row>
    <row r="35" spans="1:255" s="2" customFormat="1" ht="21.75" customHeight="1">
      <c r="A35" s="273">
        <f ca="1">('Game Summary'!B35)</f>
        <v>1</v>
      </c>
      <c r="B35" s="663" t="str">
        <f ca="1">('Game Summary'!C35)</f>
        <v>Polly Fester</v>
      </c>
      <c r="C35" s="664"/>
      <c r="D35" s="665"/>
      <c r="E35" s="199"/>
      <c r="F35" s="190" t="s">
        <v>41</v>
      </c>
      <c r="G35" s="190" t="s">
        <v>41</v>
      </c>
      <c r="H35" s="190" t="s">
        <v>41</v>
      </c>
      <c r="I35" s="190"/>
      <c r="J35" s="190" t="s">
        <v>41</v>
      </c>
      <c r="K35" s="190"/>
      <c r="L35" s="190"/>
      <c r="M35" s="190"/>
      <c r="N35" s="190"/>
      <c r="O35" s="190"/>
      <c r="P35" s="190" t="s">
        <v>41</v>
      </c>
      <c r="Q35" s="190"/>
      <c r="R35" s="190"/>
      <c r="S35" s="190" t="s">
        <v>41</v>
      </c>
      <c r="T35" s="190"/>
      <c r="U35" s="190" t="s">
        <v>41</v>
      </c>
      <c r="V35" s="190"/>
      <c r="W35" s="190" t="s">
        <v>41</v>
      </c>
      <c r="X35" s="190"/>
      <c r="Y35" s="190"/>
      <c r="Z35" s="190"/>
      <c r="AA35" s="190"/>
      <c r="AB35" s="190"/>
      <c r="AC35" s="192"/>
      <c r="AE35" s="126" t="str">
        <f t="shared" ref="AE35:BC35" si="237">IF(E35="J",E40,"")</f>
        <v/>
      </c>
      <c r="AF35" s="127" t="str">
        <f t="shared" si="237"/>
        <v/>
      </c>
      <c r="AG35" s="127" t="str">
        <f t="shared" si="237"/>
        <v/>
      </c>
      <c r="AH35" s="127" t="str">
        <f t="shared" si="237"/>
        <v/>
      </c>
      <c r="AI35" s="127" t="str">
        <f t="shared" si="237"/>
        <v/>
      </c>
      <c r="AJ35" s="127" t="str">
        <f t="shared" si="237"/>
        <v/>
      </c>
      <c r="AK35" s="127" t="str">
        <f t="shared" si="237"/>
        <v/>
      </c>
      <c r="AL35" s="127" t="str">
        <f t="shared" si="237"/>
        <v/>
      </c>
      <c r="AM35" s="127" t="str">
        <f t="shared" si="237"/>
        <v/>
      </c>
      <c r="AN35" s="127" t="str">
        <f t="shared" si="237"/>
        <v/>
      </c>
      <c r="AO35" s="127" t="str">
        <f t="shared" si="237"/>
        <v/>
      </c>
      <c r="AP35" s="128" t="str">
        <f t="shared" si="237"/>
        <v/>
      </c>
      <c r="AQ35" s="128" t="str">
        <f t="shared" si="237"/>
        <v/>
      </c>
      <c r="AR35" s="128" t="str">
        <f t="shared" si="237"/>
        <v/>
      </c>
      <c r="AS35" s="128" t="str">
        <f t="shared" si="237"/>
        <v/>
      </c>
      <c r="AT35" s="128" t="str">
        <f t="shared" si="237"/>
        <v/>
      </c>
      <c r="AU35" s="128" t="str">
        <f t="shared" si="237"/>
        <v/>
      </c>
      <c r="AV35" s="128" t="str">
        <f t="shared" si="237"/>
        <v/>
      </c>
      <c r="AW35" s="128" t="str">
        <f t="shared" si="237"/>
        <v/>
      </c>
      <c r="AX35" s="128" t="str">
        <f t="shared" si="237"/>
        <v/>
      </c>
      <c r="AY35" s="128" t="str">
        <f t="shared" si="237"/>
        <v/>
      </c>
      <c r="AZ35" s="128" t="str">
        <f t="shared" si="237"/>
        <v/>
      </c>
      <c r="BA35" s="128" t="str">
        <f t="shared" si="237"/>
        <v/>
      </c>
      <c r="BB35" s="128" t="str">
        <f t="shared" si="237"/>
        <v/>
      </c>
      <c r="BC35" s="129" t="str">
        <f t="shared" si="237"/>
        <v/>
      </c>
      <c r="BD35" s="27">
        <f t="shared" si="138"/>
        <v>0</v>
      </c>
      <c r="BE35" s="126" t="str">
        <f t="shared" ref="BE35:CC35" si="238">IF(E35="LJ",E40,"")</f>
        <v/>
      </c>
      <c r="BF35" s="127" t="str">
        <f t="shared" si="238"/>
        <v/>
      </c>
      <c r="BG35" s="127" t="str">
        <f t="shared" si="238"/>
        <v/>
      </c>
      <c r="BH35" s="127" t="str">
        <f t="shared" si="238"/>
        <v/>
      </c>
      <c r="BI35" s="127" t="str">
        <f t="shared" si="238"/>
        <v/>
      </c>
      <c r="BJ35" s="127" t="str">
        <f t="shared" si="238"/>
        <v/>
      </c>
      <c r="BK35" s="127" t="str">
        <f t="shared" si="238"/>
        <v/>
      </c>
      <c r="BL35" s="127" t="str">
        <f t="shared" si="238"/>
        <v/>
      </c>
      <c r="BM35" s="127" t="str">
        <f t="shared" si="238"/>
        <v/>
      </c>
      <c r="BN35" s="127" t="str">
        <f t="shared" si="238"/>
        <v/>
      </c>
      <c r="BO35" s="127" t="str">
        <f t="shared" si="238"/>
        <v/>
      </c>
      <c r="BP35" s="127" t="str">
        <f t="shared" si="238"/>
        <v/>
      </c>
      <c r="BQ35" s="127" t="str">
        <f t="shared" si="238"/>
        <v/>
      </c>
      <c r="BR35" s="127" t="str">
        <f t="shared" si="238"/>
        <v/>
      </c>
      <c r="BS35" s="127" t="str">
        <f t="shared" si="238"/>
        <v/>
      </c>
      <c r="BT35" s="127" t="str">
        <f t="shared" si="238"/>
        <v/>
      </c>
      <c r="BU35" s="127" t="str">
        <f t="shared" si="238"/>
        <v/>
      </c>
      <c r="BV35" s="127" t="str">
        <f t="shared" si="238"/>
        <v/>
      </c>
      <c r="BW35" s="127" t="str">
        <f t="shared" si="238"/>
        <v/>
      </c>
      <c r="BX35" s="127" t="str">
        <f t="shared" si="238"/>
        <v/>
      </c>
      <c r="BY35" s="127" t="str">
        <f t="shared" si="238"/>
        <v/>
      </c>
      <c r="BZ35" s="127" t="str">
        <f t="shared" si="238"/>
        <v/>
      </c>
      <c r="CA35" s="127" t="str">
        <f t="shared" si="238"/>
        <v/>
      </c>
      <c r="CB35" s="127" t="str">
        <f t="shared" si="238"/>
        <v/>
      </c>
      <c r="CC35" s="130" t="str">
        <f t="shared" si="238"/>
        <v/>
      </c>
      <c r="CD35" s="27">
        <f t="shared" si="140"/>
        <v>0</v>
      </c>
      <c r="CE35" s="126" t="str">
        <f t="shared" ref="CE35:DC35" si="239">IF(E35="B",E40,"")</f>
        <v/>
      </c>
      <c r="CF35" s="127">
        <f t="shared" si="239"/>
        <v>9</v>
      </c>
      <c r="CG35" s="127">
        <f t="shared" si="239"/>
        <v>3</v>
      </c>
      <c r="CH35" s="127">
        <f t="shared" si="239"/>
        <v>4</v>
      </c>
      <c r="CI35" s="127" t="str">
        <f t="shared" si="239"/>
        <v/>
      </c>
      <c r="CJ35" s="127">
        <f t="shared" si="239"/>
        <v>9</v>
      </c>
      <c r="CK35" s="127" t="str">
        <f t="shared" si="239"/>
        <v/>
      </c>
      <c r="CL35" s="127" t="str">
        <f t="shared" si="239"/>
        <v/>
      </c>
      <c r="CM35" s="127" t="str">
        <f t="shared" si="239"/>
        <v/>
      </c>
      <c r="CN35" s="127" t="str">
        <f t="shared" si="239"/>
        <v/>
      </c>
      <c r="CO35" s="127" t="str">
        <f t="shared" si="239"/>
        <v/>
      </c>
      <c r="CP35" s="128">
        <f t="shared" si="239"/>
        <v>14</v>
      </c>
      <c r="CQ35" s="128" t="str">
        <f t="shared" si="239"/>
        <v/>
      </c>
      <c r="CR35" s="128" t="str">
        <f t="shared" si="239"/>
        <v/>
      </c>
      <c r="CS35" s="128">
        <f t="shared" si="239"/>
        <v>5</v>
      </c>
      <c r="CT35" s="128" t="str">
        <f t="shared" si="239"/>
        <v/>
      </c>
      <c r="CU35" s="128">
        <f t="shared" si="239"/>
        <v>11</v>
      </c>
      <c r="CV35" s="128" t="str">
        <f t="shared" si="239"/>
        <v/>
      </c>
      <c r="CW35" s="128">
        <f t="shared" si="239"/>
        <v>0</v>
      </c>
      <c r="CX35" s="128" t="str">
        <f t="shared" si="239"/>
        <v/>
      </c>
      <c r="CY35" s="128" t="str">
        <f t="shared" si="239"/>
        <v/>
      </c>
      <c r="CZ35" s="128" t="str">
        <f t="shared" si="239"/>
        <v/>
      </c>
      <c r="DA35" s="128" t="str">
        <f t="shared" si="239"/>
        <v/>
      </c>
      <c r="DB35" s="128" t="str">
        <f t="shared" si="239"/>
        <v/>
      </c>
      <c r="DC35" s="129" t="str">
        <f t="shared" si="239"/>
        <v/>
      </c>
      <c r="DD35" s="27">
        <f t="shared" si="142"/>
        <v>55</v>
      </c>
      <c r="DE35" s="126" t="str">
        <f t="shared" ref="DE35:EC35" si="240">IF(E35="P",E40,"")</f>
        <v/>
      </c>
      <c r="DF35" s="127" t="str">
        <f t="shared" si="240"/>
        <v/>
      </c>
      <c r="DG35" s="127" t="str">
        <f t="shared" si="240"/>
        <v/>
      </c>
      <c r="DH35" s="127" t="str">
        <f t="shared" si="240"/>
        <v/>
      </c>
      <c r="DI35" s="127" t="str">
        <f t="shared" si="240"/>
        <v/>
      </c>
      <c r="DJ35" s="127" t="str">
        <f t="shared" si="240"/>
        <v/>
      </c>
      <c r="DK35" s="127" t="str">
        <f t="shared" si="240"/>
        <v/>
      </c>
      <c r="DL35" s="127" t="str">
        <f t="shared" si="240"/>
        <v/>
      </c>
      <c r="DM35" s="127" t="str">
        <f t="shared" si="240"/>
        <v/>
      </c>
      <c r="DN35" s="127" t="str">
        <f t="shared" si="240"/>
        <v/>
      </c>
      <c r="DO35" s="127" t="str">
        <f t="shared" si="240"/>
        <v/>
      </c>
      <c r="DP35" s="127" t="str">
        <f t="shared" si="240"/>
        <v/>
      </c>
      <c r="DQ35" s="127" t="str">
        <f t="shared" si="240"/>
        <v/>
      </c>
      <c r="DR35" s="127" t="str">
        <f t="shared" si="240"/>
        <v/>
      </c>
      <c r="DS35" s="127" t="str">
        <f t="shared" si="240"/>
        <v/>
      </c>
      <c r="DT35" s="127" t="str">
        <f t="shared" si="240"/>
        <v/>
      </c>
      <c r="DU35" s="127" t="str">
        <f t="shared" si="240"/>
        <v/>
      </c>
      <c r="DV35" s="127" t="str">
        <f t="shared" si="240"/>
        <v/>
      </c>
      <c r="DW35" s="127" t="str">
        <f t="shared" si="240"/>
        <v/>
      </c>
      <c r="DX35" s="127" t="str">
        <f t="shared" si="240"/>
        <v/>
      </c>
      <c r="DY35" s="127" t="str">
        <f t="shared" si="240"/>
        <v/>
      </c>
      <c r="DZ35" s="127" t="str">
        <f t="shared" si="240"/>
        <v/>
      </c>
      <c r="EA35" s="127" t="str">
        <f t="shared" si="240"/>
        <v/>
      </c>
      <c r="EB35" s="127" t="str">
        <f t="shared" si="240"/>
        <v/>
      </c>
      <c r="EC35" s="129" t="str">
        <f t="shared" si="240"/>
        <v/>
      </c>
      <c r="ED35" s="27">
        <f t="shared" si="144"/>
        <v>0</v>
      </c>
      <c r="EE35" s="125"/>
      <c r="EF35" s="144">
        <f t="shared" si="145"/>
        <v>0</v>
      </c>
      <c r="EG35" s="128">
        <f t="shared" si="146"/>
        <v>0</v>
      </c>
      <c r="EH35" s="128">
        <f t="shared" si="147"/>
        <v>8</v>
      </c>
      <c r="EI35" s="145">
        <f t="shared" si="148"/>
        <v>8</v>
      </c>
      <c r="EJ35" s="146">
        <f>(SUM(EF35:EH35)/COUNT(E39:AC39))</f>
        <v>0.32</v>
      </c>
      <c r="EK35" s="144">
        <f t="shared" si="149"/>
        <v>0</v>
      </c>
      <c r="EL35" s="147" t="e">
        <f t="shared" si="150"/>
        <v>#DIV/0!</v>
      </c>
      <c r="EM35" s="148">
        <f t="shared" si="151"/>
        <v>0</v>
      </c>
      <c r="EN35" s="149" t="e">
        <f t="shared" si="152"/>
        <v>#DIV/0!</v>
      </c>
      <c r="EO35" s="27">
        <f t="shared" si="153"/>
        <v>0</v>
      </c>
      <c r="EP35" s="27">
        <f t="shared" si="154"/>
        <v>55</v>
      </c>
      <c r="EQ35" s="27">
        <f t="shared" si="155"/>
        <v>12</v>
      </c>
      <c r="ER35" s="27">
        <f>SUM((EP35/EI35)-(D22))</f>
        <v>1.5065789473684212</v>
      </c>
      <c r="ES35" s="27">
        <f>SUM((EQ35/EI35)-(D2))</f>
        <v>0.5</v>
      </c>
      <c r="ET35" s="150">
        <f t="shared" si="156"/>
        <v>1.0065789473684212</v>
      </c>
      <c r="EU35" s="125"/>
      <c r="EV35" s="126" t="str">
        <f t="shared" ref="EV35:FT35" si="241">IF(E35="J",SUM((E40)-(E20)),"")</f>
        <v/>
      </c>
      <c r="EW35" s="127" t="str">
        <f t="shared" si="241"/>
        <v/>
      </c>
      <c r="EX35" s="127" t="str">
        <f t="shared" si="241"/>
        <v/>
      </c>
      <c r="EY35" s="127" t="str">
        <f t="shared" si="241"/>
        <v/>
      </c>
      <c r="EZ35" s="127" t="str">
        <f t="shared" si="241"/>
        <v/>
      </c>
      <c r="FA35" s="127" t="str">
        <f t="shared" si="241"/>
        <v/>
      </c>
      <c r="FB35" s="127" t="str">
        <f t="shared" si="241"/>
        <v/>
      </c>
      <c r="FC35" s="127" t="str">
        <f t="shared" si="241"/>
        <v/>
      </c>
      <c r="FD35" s="127" t="str">
        <f t="shared" si="241"/>
        <v/>
      </c>
      <c r="FE35" s="127" t="str">
        <f t="shared" si="241"/>
        <v/>
      </c>
      <c r="FF35" s="127" t="str">
        <f t="shared" si="241"/>
        <v/>
      </c>
      <c r="FG35" s="127" t="str">
        <f t="shared" si="241"/>
        <v/>
      </c>
      <c r="FH35" s="127" t="str">
        <f t="shared" si="241"/>
        <v/>
      </c>
      <c r="FI35" s="127" t="str">
        <f t="shared" si="241"/>
        <v/>
      </c>
      <c r="FJ35" s="127" t="str">
        <f t="shared" si="241"/>
        <v/>
      </c>
      <c r="FK35" s="127" t="str">
        <f t="shared" si="241"/>
        <v/>
      </c>
      <c r="FL35" s="127" t="str">
        <f t="shared" si="241"/>
        <v/>
      </c>
      <c r="FM35" s="127" t="str">
        <f t="shared" si="241"/>
        <v/>
      </c>
      <c r="FN35" s="127" t="str">
        <f t="shared" si="241"/>
        <v/>
      </c>
      <c r="FO35" s="127" t="str">
        <f t="shared" si="241"/>
        <v/>
      </c>
      <c r="FP35" s="127" t="str">
        <f t="shared" si="241"/>
        <v/>
      </c>
      <c r="FQ35" s="127" t="str">
        <f t="shared" si="241"/>
        <v/>
      </c>
      <c r="FR35" s="127" t="str">
        <f t="shared" si="241"/>
        <v/>
      </c>
      <c r="FS35" s="127" t="str">
        <f t="shared" si="241"/>
        <v/>
      </c>
      <c r="FT35" s="130" t="str">
        <f t="shared" si="241"/>
        <v/>
      </c>
      <c r="FU35" s="27">
        <f t="shared" si="158"/>
        <v>0</v>
      </c>
      <c r="FV35" s="126" t="str">
        <f t="shared" ref="FV35:GT35" si="242">IF(E35="LJ",SUM((E40)-(E20)),"")</f>
        <v/>
      </c>
      <c r="FW35" s="127" t="str">
        <f t="shared" si="242"/>
        <v/>
      </c>
      <c r="FX35" s="127" t="str">
        <f t="shared" si="242"/>
        <v/>
      </c>
      <c r="FY35" s="127" t="str">
        <f t="shared" si="242"/>
        <v/>
      </c>
      <c r="FZ35" s="127" t="str">
        <f t="shared" si="242"/>
        <v/>
      </c>
      <c r="GA35" s="127" t="str">
        <f t="shared" si="242"/>
        <v/>
      </c>
      <c r="GB35" s="127" t="str">
        <f t="shared" si="242"/>
        <v/>
      </c>
      <c r="GC35" s="127" t="str">
        <f t="shared" si="242"/>
        <v/>
      </c>
      <c r="GD35" s="127" t="str">
        <f t="shared" si="242"/>
        <v/>
      </c>
      <c r="GE35" s="127" t="str">
        <f t="shared" si="242"/>
        <v/>
      </c>
      <c r="GF35" s="127" t="str">
        <f t="shared" si="242"/>
        <v/>
      </c>
      <c r="GG35" s="127" t="str">
        <f t="shared" si="242"/>
        <v/>
      </c>
      <c r="GH35" s="127" t="str">
        <f t="shared" si="242"/>
        <v/>
      </c>
      <c r="GI35" s="127" t="str">
        <f t="shared" si="242"/>
        <v/>
      </c>
      <c r="GJ35" s="127" t="str">
        <f t="shared" si="242"/>
        <v/>
      </c>
      <c r="GK35" s="127" t="str">
        <f t="shared" si="242"/>
        <v/>
      </c>
      <c r="GL35" s="127" t="str">
        <f t="shared" si="242"/>
        <v/>
      </c>
      <c r="GM35" s="127" t="str">
        <f t="shared" si="242"/>
        <v/>
      </c>
      <c r="GN35" s="127" t="str">
        <f t="shared" si="242"/>
        <v/>
      </c>
      <c r="GO35" s="127" t="str">
        <f t="shared" si="242"/>
        <v/>
      </c>
      <c r="GP35" s="127" t="str">
        <f t="shared" si="242"/>
        <v/>
      </c>
      <c r="GQ35" s="127" t="str">
        <f t="shared" si="242"/>
        <v/>
      </c>
      <c r="GR35" s="127" t="str">
        <f t="shared" si="242"/>
        <v/>
      </c>
      <c r="GS35" s="127" t="str">
        <f t="shared" si="242"/>
        <v/>
      </c>
      <c r="GT35" s="130" t="str">
        <f t="shared" si="242"/>
        <v/>
      </c>
      <c r="GU35" s="27">
        <f t="shared" si="160"/>
        <v>0</v>
      </c>
      <c r="GV35" s="126" t="str">
        <f t="shared" ref="GV35:HT35" si="243">IF(E35="B",E20,"")</f>
        <v/>
      </c>
      <c r="GW35" s="127">
        <f t="shared" si="243"/>
        <v>5</v>
      </c>
      <c r="GX35" s="127">
        <f t="shared" si="243"/>
        <v>1</v>
      </c>
      <c r="GY35" s="127">
        <f t="shared" si="243"/>
        <v>0</v>
      </c>
      <c r="GZ35" s="127" t="str">
        <f t="shared" si="243"/>
        <v/>
      </c>
      <c r="HA35" s="127">
        <f t="shared" si="243"/>
        <v>0</v>
      </c>
      <c r="HB35" s="127" t="str">
        <f t="shared" si="243"/>
        <v/>
      </c>
      <c r="HC35" s="127" t="str">
        <f t="shared" si="243"/>
        <v/>
      </c>
      <c r="HD35" s="127" t="str">
        <f t="shared" si="243"/>
        <v/>
      </c>
      <c r="HE35" s="127" t="str">
        <f t="shared" si="243"/>
        <v/>
      </c>
      <c r="HF35" s="127" t="str">
        <f t="shared" si="243"/>
        <v/>
      </c>
      <c r="HG35" s="128">
        <f t="shared" si="243"/>
        <v>2</v>
      </c>
      <c r="HH35" s="128" t="str">
        <f t="shared" si="243"/>
        <v/>
      </c>
      <c r="HI35" s="128" t="str">
        <f t="shared" si="243"/>
        <v/>
      </c>
      <c r="HJ35" s="128">
        <f t="shared" si="243"/>
        <v>0</v>
      </c>
      <c r="HK35" s="128" t="str">
        <f t="shared" si="243"/>
        <v/>
      </c>
      <c r="HL35" s="128">
        <f t="shared" si="243"/>
        <v>4</v>
      </c>
      <c r="HM35" s="128" t="str">
        <f t="shared" si="243"/>
        <v/>
      </c>
      <c r="HN35" s="128">
        <f t="shared" si="243"/>
        <v>0</v>
      </c>
      <c r="HO35" s="128" t="str">
        <f t="shared" si="243"/>
        <v/>
      </c>
      <c r="HP35" s="128" t="str">
        <f t="shared" si="243"/>
        <v/>
      </c>
      <c r="HQ35" s="128" t="str">
        <f t="shared" si="243"/>
        <v/>
      </c>
      <c r="HR35" s="128" t="str">
        <f t="shared" si="243"/>
        <v/>
      </c>
      <c r="HS35" s="128" t="str">
        <f t="shared" si="243"/>
        <v/>
      </c>
      <c r="HT35" s="129" t="str">
        <f t="shared" si="243"/>
        <v/>
      </c>
      <c r="HU35" s="27">
        <f t="shared" si="162"/>
        <v>12</v>
      </c>
      <c r="HV35" s="126" t="str">
        <f t="shared" ref="HV35:IN35" si="244">IF(E35="P",E20,"")</f>
        <v/>
      </c>
      <c r="HW35" s="127" t="str">
        <f t="shared" si="244"/>
        <v/>
      </c>
      <c r="HX35" s="127" t="str">
        <f t="shared" si="244"/>
        <v/>
      </c>
      <c r="HY35" s="127" t="str">
        <f t="shared" si="244"/>
        <v/>
      </c>
      <c r="HZ35" s="127" t="str">
        <f t="shared" si="244"/>
        <v/>
      </c>
      <c r="IA35" s="127" t="str">
        <f t="shared" si="244"/>
        <v/>
      </c>
      <c r="IB35" s="127" t="str">
        <f t="shared" si="244"/>
        <v/>
      </c>
      <c r="IC35" s="127" t="str">
        <f t="shared" si="244"/>
        <v/>
      </c>
      <c r="ID35" s="127" t="str">
        <f t="shared" si="244"/>
        <v/>
      </c>
      <c r="IE35" s="127" t="str">
        <f t="shared" si="244"/>
        <v/>
      </c>
      <c r="IF35" s="127" t="str">
        <f t="shared" si="244"/>
        <v/>
      </c>
      <c r="IG35" s="128" t="str">
        <f t="shared" si="244"/>
        <v/>
      </c>
      <c r="IH35" s="128" t="str">
        <f t="shared" si="244"/>
        <v/>
      </c>
      <c r="II35" s="128" t="str">
        <f t="shared" si="244"/>
        <v/>
      </c>
      <c r="IJ35" s="128" t="str">
        <f t="shared" si="244"/>
        <v/>
      </c>
      <c r="IK35" s="128" t="str">
        <f t="shared" si="244"/>
        <v/>
      </c>
      <c r="IL35" s="128" t="str">
        <f t="shared" si="244"/>
        <v/>
      </c>
      <c r="IM35" s="128" t="str">
        <f t="shared" si="244"/>
        <v/>
      </c>
      <c r="IN35" s="128" t="str">
        <f t="shared" si="244"/>
        <v/>
      </c>
      <c r="IO35" s="145"/>
      <c r="IP35" s="145"/>
      <c r="IQ35" s="145"/>
      <c r="IR35" s="145"/>
      <c r="IS35" s="145"/>
      <c r="IT35" s="129" t="str">
        <f>IF(AC35="P",AC20,"")</f>
        <v/>
      </c>
      <c r="IU35" s="27">
        <f t="shared" si="164"/>
        <v>0</v>
      </c>
    </row>
    <row r="36" spans="1:255" s="2" customFormat="1" ht="21.75" customHeight="1">
      <c r="A36" s="273">
        <f ca="1">('Game Summary'!B36)</f>
        <v>303</v>
      </c>
      <c r="B36" s="663" t="str">
        <f ca="1">('Game Summary'!C36)</f>
        <v>Bruisie Siouxxx</v>
      </c>
      <c r="C36" s="664"/>
      <c r="D36" s="665"/>
      <c r="E36" s="199" t="s">
        <v>41</v>
      </c>
      <c r="F36" s="190"/>
      <c r="G36" s="190"/>
      <c r="H36" s="190"/>
      <c r="I36" s="190" t="s">
        <v>41</v>
      </c>
      <c r="J36" s="190"/>
      <c r="K36" s="190"/>
      <c r="L36" s="190"/>
      <c r="M36" s="190" t="s">
        <v>41</v>
      </c>
      <c r="N36" s="190"/>
      <c r="O36" s="190"/>
      <c r="P36" s="190"/>
      <c r="Q36" s="190"/>
      <c r="R36" s="190" t="s">
        <v>41</v>
      </c>
      <c r="S36" s="190"/>
      <c r="T36" s="190"/>
      <c r="U36" s="190" t="s">
        <v>41</v>
      </c>
      <c r="V36" s="190" t="s">
        <v>41</v>
      </c>
      <c r="W36" s="190"/>
      <c r="X36" s="190"/>
      <c r="Y36" s="190"/>
      <c r="Z36" s="190"/>
      <c r="AA36" s="190"/>
      <c r="AB36" s="190"/>
      <c r="AC36" s="192"/>
      <c r="AE36" s="126" t="str">
        <f t="shared" ref="AE36:BC36" si="245">IF(E36="J",E40,"")</f>
        <v/>
      </c>
      <c r="AF36" s="127" t="str">
        <f t="shared" si="245"/>
        <v/>
      </c>
      <c r="AG36" s="127" t="str">
        <f t="shared" si="245"/>
        <v/>
      </c>
      <c r="AH36" s="127" t="str">
        <f t="shared" si="245"/>
        <v/>
      </c>
      <c r="AI36" s="127" t="str">
        <f t="shared" si="245"/>
        <v/>
      </c>
      <c r="AJ36" s="127" t="str">
        <f t="shared" si="245"/>
        <v/>
      </c>
      <c r="AK36" s="127" t="str">
        <f t="shared" si="245"/>
        <v/>
      </c>
      <c r="AL36" s="127" t="str">
        <f t="shared" si="245"/>
        <v/>
      </c>
      <c r="AM36" s="127" t="str">
        <f t="shared" si="245"/>
        <v/>
      </c>
      <c r="AN36" s="127" t="str">
        <f t="shared" si="245"/>
        <v/>
      </c>
      <c r="AO36" s="127" t="str">
        <f t="shared" si="245"/>
        <v/>
      </c>
      <c r="AP36" s="128" t="str">
        <f t="shared" si="245"/>
        <v/>
      </c>
      <c r="AQ36" s="128" t="str">
        <f t="shared" si="245"/>
        <v/>
      </c>
      <c r="AR36" s="128" t="str">
        <f t="shared" si="245"/>
        <v/>
      </c>
      <c r="AS36" s="128" t="str">
        <f t="shared" si="245"/>
        <v/>
      </c>
      <c r="AT36" s="128" t="str">
        <f t="shared" si="245"/>
        <v/>
      </c>
      <c r="AU36" s="128" t="str">
        <f t="shared" si="245"/>
        <v/>
      </c>
      <c r="AV36" s="128" t="str">
        <f t="shared" si="245"/>
        <v/>
      </c>
      <c r="AW36" s="128" t="str">
        <f t="shared" si="245"/>
        <v/>
      </c>
      <c r="AX36" s="128" t="str">
        <f t="shared" si="245"/>
        <v/>
      </c>
      <c r="AY36" s="128" t="str">
        <f t="shared" si="245"/>
        <v/>
      </c>
      <c r="AZ36" s="128" t="str">
        <f t="shared" si="245"/>
        <v/>
      </c>
      <c r="BA36" s="128" t="str">
        <f t="shared" si="245"/>
        <v/>
      </c>
      <c r="BB36" s="128" t="str">
        <f t="shared" si="245"/>
        <v/>
      </c>
      <c r="BC36" s="129" t="str">
        <f t="shared" si="245"/>
        <v/>
      </c>
      <c r="BD36" s="27">
        <f t="shared" si="138"/>
        <v>0</v>
      </c>
      <c r="BE36" s="126" t="str">
        <f t="shared" ref="BE36:CC36" si="246">IF(E36="LJ",E40,"")</f>
        <v/>
      </c>
      <c r="BF36" s="127" t="str">
        <f t="shared" si="246"/>
        <v/>
      </c>
      <c r="BG36" s="127" t="str">
        <f t="shared" si="246"/>
        <v/>
      </c>
      <c r="BH36" s="127" t="str">
        <f t="shared" si="246"/>
        <v/>
      </c>
      <c r="BI36" s="127" t="str">
        <f t="shared" si="246"/>
        <v/>
      </c>
      <c r="BJ36" s="127" t="str">
        <f t="shared" si="246"/>
        <v/>
      </c>
      <c r="BK36" s="127" t="str">
        <f t="shared" si="246"/>
        <v/>
      </c>
      <c r="BL36" s="127" t="str">
        <f t="shared" si="246"/>
        <v/>
      </c>
      <c r="BM36" s="127" t="str">
        <f t="shared" si="246"/>
        <v/>
      </c>
      <c r="BN36" s="127" t="str">
        <f t="shared" si="246"/>
        <v/>
      </c>
      <c r="BO36" s="127" t="str">
        <f t="shared" si="246"/>
        <v/>
      </c>
      <c r="BP36" s="127" t="str">
        <f t="shared" si="246"/>
        <v/>
      </c>
      <c r="BQ36" s="127" t="str">
        <f t="shared" si="246"/>
        <v/>
      </c>
      <c r="BR36" s="127" t="str">
        <f t="shared" si="246"/>
        <v/>
      </c>
      <c r="BS36" s="127" t="str">
        <f t="shared" si="246"/>
        <v/>
      </c>
      <c r="BT36" s="127" t="str">
        <f t="shared" si="246"/>
        <v/>
      </c>
      <c r="BU36" s="127" t="str">
        <f t="shared" si="246"/>
        <v/>
      </c>
      <c r="BV36" s="127" t="str">
        <f t="shared" si="246"/>
        <v/>
      </c>
      <c r="BW36" s="127" t="str">
        <f t="shared" si="246"/>
        <v/>
      </c>
      <c r="BX36" s="127" t="str">
        <f t="shared" si="246"/>
        <v/>
      </c>
      <c r="BY36" s="127" t="str">
        <f t="shared" si="246"/>
        <v/>
      </c>
      <c r="BZ36" s="127" t="str">
        <f t="shared" si="246"/>
        <v/>
      </c>
      <c r="CA36" s="127" t="str">
        <f t="shared" si="246"/>
        <v/>
      </c>
      <c r="CB36" s="127" t="str">
        <f t="shared" si="246"/>
        <v/>
      </c>
      <c r="CC36" s="130" t="str">
        <f t="shared" si="246"/>
        <v/>
      </c>
      <c r="CD36" s="27">
        <f t="shared" si="140"/>
        <v>0</v>
      </c>
      <c r="CE36" s="126">
        <f t="shared" ref="CE36:DC36" si="247">IF(E36="B",E40,"")</f>
        <v>4</v>
      </c>
      <c r="CF36" s="127" t="str">
        <f t="shared" si="247"/>
        <v/>
      </c>
      <c r="CG36" s="127" t="str">
        <f t="shared" si="247"/>
        <v/>
      </c>
      <c r="CH36" s="127" t="str">
        <f t="shared" si="247"/>
        <v/>
      </c>
      <c r="CI36" s="127">
        <f t="shared" si="247"/>
        <v>4</v>
      </c>
      <c r="CJ36" s="127" t="str">
        <f t="shared" si="247"/>
        <v/>
      </c>
      <c r="CK36" s="127" t="str">
        <f t="shared" si="247"/>
        <v/>
      </c>
      <c r="CL36" s="127" t="str">
        <f t="shared" si="247"/>
        <v/>
      </c>
      <c r="CM36" s="127">
        <f t="shared" si="247"/>
        <v>10</v>
      </c>
      <c r="CN36" s="127" t="str">
        <f t="shared" si="247"/>
        <v/>
      </c>
      <c r="CO36" s="127" t="str">
        <f t="shared" si="247"/>
        <v/>
      </c>
      <c r="CP36" s="128" t="str">
        <f t="shared" si="247"/>
        <v/>
      </c>
      <c r="CQ36" s="128" t="str">
        <f t="shared" si="247"/>
        <v/>
      </c>
      <c r="CR36" s="128">
        <f t="shared" si="247"/>
        <v>4</v>
      </c>
      <c r="CS36" s="128" t="str">
        <f t="shared" si="247"/>
        <v/>
      </c>
      <c r="CT36" s="128" t="str">
        <f t="shared" si="247"/>
        <v/>
      </c>
      <c r="CU36" s="128">
        <f t="shared" si="247"/>
        <v>11</v>
      </c>
      <c r="CV36" s="128">
        <f t="shared" si="247"/>
        <v>0</v>
      </c>
      <c r="CW36" s="128" t="str">
        <f t="shared" si="247"/>
        <v/>
      </c>
      <c r="CX36" s="128" t="str">
        <f t="shared" si="247"/>
        <v/>
      </c>
      <c r="CY36" s="128" t="str">
        <f t="shared" si="247"/>
        <v/>
      </c>
      <c r="CZ36" s="128" t="str">
        <f t="shared" si="247"/>
        <v/>
      </c>
      <c r="DA36" s="128" t="str">
        <f t="shared" si="247"/>
        <v/>
      </c>
      <c r="DB36" s="128" t="str">
        <f t="shared" si="247"/>
        <v/>
      </c>
      <c r="DC36" s="129" t="str">
        <f t="shared" si="247"/>
        <v/>
      </c>
      <c r="DD36" s="27">
        <f t="shared" si="142"/>
        <v>33</v>
      </c>
      <c r="DE36" s="126" t="str">
        <f t="shared" ref="DE36:EC36" si="248">IF(E36="P",E40,"")</f>
        <v/>
      </c>
      <c r="DF36" s="127" t="str">
        <f t="shared" si="248"/>
        <v/>
      </c>
      <c r="DG36" s="127" t="str">
        <f t="shared" si="248"/>
        <v/>
      </c>
      <c r="DH36" s="127" t="str">
        <f t="shared" si="248"/>
        <v/>
      </c>
      <c r="DI36" s="127" t="str">
        <f t="shared" si="248"/>
        <v/>
      </c>
      <c r="DJ36" s="127" t="str">
        <f t="shared" si="248"/>
        <v/>
      </c>
      <c r="DK36" s="127" t="str">
        <f t="shared" si="248"/>
        <v/>
      </c>
      <c r="DL36" s="127" t="str">
        <f t="shared" si="248"/>
        <v/>
      </c>
      <c r="DM36" s="127" t="str">
        <f t="shared" si="248"/>
        <v/>
      </c>
      <c r="DN36" s="127" t="str">
        <f t="shared" si="248"/>
        <v/>
      </c>
      <c r="DO36" s="127" t="str">
        <f t="shared" si="248"/>
        <v/>
      </c>
      <c r="DP36" s="127" t="str">
        <f t="shared" si="248"/>
        <v/>
      </c>
      <c r="DQ36" s="127" t="str">
        <f t="shared" si="248"/>
        <v/>
      </c>
      <c r="DR36" s="127" t="str">
        <f t="shared" si="248"/>
        <v/>
      </c>
      <c r="DS36" s="127" t="str">
        <f t="shared" si="248"/>
        <v/>
      </c>
      <c r="DT36" s="127" t="str">
        <f t="shared" si="248"/>
        <v/>
      </c>
      <c r="DU36" s="127" t="str">
        <f t="shared" si="248"/>
        <v/>
      </c>
      <c r="DV36" s="127" t="str">
        <f t="shared" si="248"/>
        <v/>
      </c>
      <c r="DW36" s="127" t="str">
        <f t="shared" si="248"/>
        <v/>
      </c>
      <c r="DX36" s="127" t="str">
        <f t="shared" si="248"/>
        <v/>
      </c>
      <c r="DY36" s="127" t="str">
        <f t="shared" si="248"/>
        <v/>
      </c>
      <c r="DZ36" s="127" t="str">
        <f t="shared" si="248"/>
        <v/>
      </c>
      <c r="EA36" s="127" t="str">
        <f t="shared" si="248"/>
        <v/>
      </c>
      <c r="EB36" s="127" t="str">
        <f t="shared" si="248"/>
        <v/>
      </c>
      <c r="EC36" s="130" t="str">
        <f t="shared" si="248"/>
        <v/>
      </c>
      <c r="ED36" s="27">
        <f t="shared" si="144"/>
        <v>0</v>
      </c>
      <c r="EE36" s="125"/>
      <c r="EF36" s="144">
        <f t="shared" si="145"/>
        <v>0</v>
      </c>
      <c r="EG36" s="128">
        <f t="shared" si="146"/>
        <v>0</v>
      </c>
      <c r="EH36" s="128">
        <f t="shared" si="147"/>
        <v>6</v>
      </c>
      <c r="EI36" s="145">
        <f t="shared" si="148"/>
        <v>6</v>
      </c>
      <c r="EJ36" s="146">
        <f>(SUM(EF36:EH36)/COUNT(E39:AC39))</f>
        <v>0.24</v>
      </c>
      <c r="EK36" s="144">
        <f t="shared" si="149"/>
        <v>0</v>
      </c>
      <c r="EL36" s="147" t="e">
        <f t="shared" si="150"/>
        <v>#DIV/0!</v>
      </c>
      <c r="EM36" s="148">
        <f t="shared" si="151"/>
        <v>0</v>
      </c>
      <c r="EN36" s="149" t="e">
        <f t="shared" si="152"/>
        <v>#DIV/0!</v>
      </c>
      <c r="EO36" s="27">
        <f t="shared" si="153"/>
        <v>0</v>
      </c>
      <c r="EP36" s="27">
        <f t="shared" si="154"/>
        <v>33</v>
      </c>
      <c r="EQ36" s="27">
        <f t="shared" si="155"/>
        <v>6</v>
      </c>
      <c r="ER36" s="27">
        <f>SUM((EP36/EI36)-(D22))</f>
        <v>0.13157894736842124</v>
      </c>
      <c r="ES36" s="27">
        <f>SUM((EQ36/EI36)-(D2))</f>
        <v>0</v>
      </c>
      <c r="ET36" s="150">
        <f t="shared" si="156"/>
        <v>0.13157894736842124</v>
      </c>
      <c r="EU36" s="125"/>
      <c r="EV36" s="126" t="str">
        <f t="shared" ref="EV36:FT36" si="249">IF(E36="J",SUM((E40)-(E20)),"")</f>
        <v/>
      </c>
      <c r="EW36" s="127" t="str">
        <f t="shared" si="249"/>
        <v/>
      </c>
      <c r="EX36" s="127" t="str">
        <f t="shared" si="249"/>
        <v/>
      </c>
      <c r="EY36" s="127" t="str">
        <f t="shared" si="249"/>
        <v/>
      </c>
      <c r="EZ36" s="127" t="str">
        <f t="shared" si="249"/>
        <v/>
      </c>
      <c r="FA36" s="127" t="str">
        <f t="shared" si="249"/>
        <v/>
      </c>
      <c r="FB36" s="127" t="str">
        <f t="shared" si="249"/>
        <v/>
      </c>
      <c r="FC36" s="127" t="str">
        <f t="shared" si="249"/>
        <v/>
      </c>
      <c r="FD36" s="127" t="str">
        <f t="shared" si="249"/>
        <v/>
      </c>
      <c r="FE36" s="127" t="str">
        <f t="shared" si="249"/>
        <v/>
      </c>
      <c r="FF36" s="127" t="str">
        <f t="shared" si="249"/>
        <v/>
      </c>
      <c r="FG36" s="127" t="str">
        <f t="shared" si="249"/>
        <v/>
      </c>
      <c r="FH36" s="127" t="str">
        <f t="shared" si="249"/>
        <v/>
      </c>
      <c r="FI36" s="127" t="str">
        <f t="shared" si="249"/>
        <v/>
      </c>
      <c r="FJ36" s="127" t="str">
        <f t="shared" si="249"/>
        <v/>
      </c>
      <c r="FK36" s="127" t="str">
        <f t="shared" si="249"/>
        <v/>
      </c>
      <c r="FL36" s="127" t="str">
        <f t="shared" si="249"/>
        <v/>
      </c>
      <c r="FM36" s="127" t="str">
        <f t="shared" si="249"/>
        <v/>
      </c>
      <c r="FN36" s="127" t="str">
        <f t="shared" si="249"/>
        <v/>
      </c>
      <c r="FO36" s="127" t="str">
        <f t="shared" si="249"/>
        <v/>
      </c>
      <c r="FP36" s="127" t="str">
        <f t="shared" si="249"/>
        <v/>
      </c>
      <c r="FQ36" s="127" t="str">
        <f t="shared" si="249"/>
        <v/>
      </c>
      <c r="FR36" s="127" t="str">
        <f t="shared" si="249"/>
        <v/>
      </c>
      <c r="FS36" s="127" t="str">
        <f t="shared" si="249"/>
        <v/>
      </c>
      <c r="FT36" s="130" t="str">
        <f t="shared" si="249"/>
        <v/>
      </c>
      <c r="FU36" s="27">
        <f t="shared" si="158"/>
        <v>0</v>
      </c>
      <c r="FV36" s="126" t="str">
        <f t="shared" ref="FV36:GT36" si="250">IF(E36="LJ",SUM((E40)-(E20)),"")</f>
        <v/>
      </c>
      <c r="FW36" s="127" t="str">
        <f t="shared" si="250"/>
        <v/>
      </c>
      <c r="FX36" s="127" t="str">
        <f t="shared" si="250"/>
        <v/>
      </c>
      <c r="FY36" s="127" t="str">
        <f t="shared" si="250"/>
        <v/>
      </c>
      <c r="FZ36" s="127" t="str">
        <f t="shared" si="250"/>
        <v/>
      </c>
      <c r="GA36" s="127" t="str">
        <f t="shared" si="250"/>
        <v/>
      </c>
      <c r="GB36" s="127" t="str">
        <f t="shared" si="250"/>
        <v/>
      </c>
      <c r="GC36" s="127" t="str">
        <f t="shared" si="250"/>
        <v/>
      </c>
      <c r="GD36" s="127" t="str">
        <f t="shared" si="250"/>
        <v/>
      </c>
      <c r="GE36" s="127" t="str">
        <f t="shared" si="250"/>
        <v/>
      </c>
      <c r="GF36" s="127" t="str">
        <f t="shared" si="250"/>
        <v/>
      </c>
      <c r="GG36" s="127" t="str">
        <f t="shared" si="250"/>
        <v/>
      </c>
      <c r="GH36" s="127" t="str">
        <f t="shared" si="250"/>
        <v/>
      </c>
      <c r="GI36" s="127" t="str">
        <f t="shared" si="250"/>
        <v/>
      </c>
      <c r="GJ36" s="127" t="str">
        <f t="shared" si="250"/>
        <v/>
      </c>
      <c r="GK36" s="127" t="str">
        <f t="shared" si="250"/>
        <v/>
      </c>
      <c r="GL36" s="127" t="str">
        <f t="shared" si="250"/>
        <v/>
      </c>
      <c r="GM36" s="127" t="str">
        <f t="shared" si="250"/>
        <v/>
      </c>
      <c r="GN36" s="127" t="str">
        <f t="shared" si="250"/>
        <v/>
      </c>
      <c r="GO36" s="127" t="str">
        <f t="shared" si="250"/>
        <v/>
      </c>
      <c r="GP36" s="127" t="str">
        <f t="shared" si="250"/>
        <v/>
      </c>
      <c r="GQ36" s="127" t="str">
        <f t="shared" si="250"/>
        <v/>
      </c>
      <c r="GR36" s="127" t="str">
        <f t="shared" si="250"/>
        <v/>
      </c>
      <c r="GS36" s="127" t="str">
        <f t="shared" si="250"/>
        <v/>
      </c>
      <c r="GT36" s="130" t="str">
        <f t="shared" si="250"/>
        <v/>
      </c>
      <c r="GU36" s="27">
        <f t="shared" si="160"/>
        <v>0</v>
      </c>
      <c r="GV36" s="126">
        <f t="shared" ref="GV36:HT36" si="251">IF(E36="B",E20,"")</f>
        <v>2</v>
      </c>
      <c r="GW36" s="127" t="str">
        <f t="shared" si="251"/>
        <v/>
      </c>
      <c r="GX36" s="127" t="str">
        <f t="shared" si="251"/>
        <v/>
      </c>
      <c r="GY36" s="127" t="str">
        <f t="shared" si="251"/>
        <v/>
      </c>
      <c r="GZ36" s="127">
        <f t="shared" si="251"/>
        <v>0</v>
      </c>
      <c r="HA36" s="127" t="str">
        <f t="shared" si="251"/>
        <v/>
      </c>
      <c r="HB36" s="127" t="str">
        <f t="shared" si="251"/>
        <v/>
      </c>
      <c r="HC36" s="127" t="str">
        <f t="shared" si="251"/>
        <v/>
      </c>
      <c r="HD36" s="127">
        <f t="shared" si="251"/>
        <v>0</v>
      </c>
      <c r="HE36" s="127" t="str">
        <f t="shared" si="251"/>
        <v/>
      </c>
      <c r="HF36" s="127" t="str">
        <f t="shared" si="251"/>
        <v/>
      </c>
      <c r="HG36" s="128" t="str">
        <f t="shared" si="251"/>
        <v/>
      </c>
      <c r="HH36" s="128" t="str">
        <f t="shared" si="251"/>
        <v/>
      </c>
      <c r="HI36" s="128">
        <f t="shared" si="251"/>
        <v>0</v>
      </c>
      <c r="HJ36" s="128" t="str">
        <f t="shared" si="251"/>
        <v/>
      </c>
      <c r="HK36" s="128" t="str">
        <f t="shared" si="251"/>
        <v/>
      </c>
      <c r="HL36" s="128">
        <f t="shared" si="251"/>
        <v>4</v>
      </c>
      <c r="HM36" s="128">
        <f t="shared" si="251"/>
        <v>0</v>
      </c>
      <c r="HN36" s="128" t="str">
        <f t="shared" si="251"/>
        <v/>
      </c>
      <c r="HO36" s="128" t="str">
        <f t="shared" si="251"/>
        <v/>
      </c>
      <c r="HP36" s="128" t="str">
        <f t="shared" si="251"/>
        <v/>
      </c>
      <c r="HQ36" s="128" t="str">
        <f t="shared" si="251"/>
        <v/>
      </c>
      <c r="HR36" s="128" t="str">
        <f t="shared" si="251"/>
        <v/>
      </c>
      <c r="HS36" s="128" t="str">
        <f t="shared" si="251"/>
        <v/>
      </c>
      <c r="HT36" s="129" t="str">
        <f t="shared" si="251"/>
        <v/>
      </c>
      <c r="HU36" s="27">
        <f t="shared" si="162"/>
        <v>6</v>
      </c>
      <c r="HV36" s="126" t="str">
        <f t="shared" ref="HV36:IN36" si="252">IF(E36="P",E20,"")</f>
        <v/>
      </c>
      <c r="HW36" s="127" t="str">
        <f t="shared" si="252"/>
        <v/>
      </c>
      <c r="HX36" s="127" t="str">
        <f t="shared" si="252"/>
        <v/>
      </c>
      <c r="HY36" s="127" t="str">
        <f t="shared" si="252"/>
        <v/>
      </c>
      <c r="HZ36" s="127" t="str">
        <f t="shared" si="252"/>
        <v/>
      </c>
      <c r="IA36" s="127" t="str">
        <f t="shared" si="252"/>
        <v/>
      </c>
      <c r="IB36" s="127" t="str">
        <f t="shared" si="252"/>
        <v/>
      </c>
      <c r="IC36" s="127" t="str">
        <f t="shared" si="252"/>
        <v/>
      </c>
      <c r="ID36" s="127" t="str">
        <f t="shared" si="252"/>
        <v/>
      </c>
      <c r="IE36" s="127" t="str">
        <f t="shared" si="252"/>
        <v/>
      </c>
      <c r="IF36" s="127" t="str">
        <f t="shared" si="252"/>
        <v/>
      </c>
      <c r="IG36" s="128" t="str">
        <f t="shared" si="252"/>
        <v/>
      </c>
      <c r="IH36" s="128" t="str">
        <f t="shared" si="252"/>
        <v/>
      </c>
      <c r="II36" s="128" t="str">
        <f t="shared" si="252"/>
        <v/>
      </c>
      <c r="IJ36" s="128" t="str">
        <f t="shared" si="252"/>
        <v/>
      </c>
      <c r="IK36" s="128" t="str">
        <f t="shared" si="252"/>
        <v/>
      </c>
      <c r="IL36" s="128" t="str">
        <f t="shared" si="252"/>
        <v/>
      </c>
      <c r="IM36" s="128" t="str">
        <f t="shared" si="252"/>
        <v/>
      </c>
      <c r="IN36" s="128" t="str">
        <f t="shared" si="252"/>
        <v/>
      </c>
      <c r="IO36" s="145"/>
      <c r="IP36" s="145"/>
      <c r="IQ36" s="145"/>
      <c r="IR36" s="145"/>
      <c r="IS36" s="145"/>
      <c r="IT36" s="129" t="str">
        <f>IF(AC36="P",AC20,"")</f>
        <v/>
      </c>
      <c r="IU36" s="27">
        <f t="shared" si="164"/>
        <v>0</v>
      </c>
    </row>
    <row r="37" spans="1:255" s="2" customFormat="1" ht="21.75" customHeight="1">
      <c r="A37" s="273">
        <f ca="1">('Game Summary'!B37)</f>
        <v>989</v>
      </c>
      <c r="B37" s="663" t="str">
        <f ca="1">('Game Summary'!C37)</f>
        <v>Sarah (KillBox) Hipel</v>
      </c>
      <c r="C37" s="664"/>
      <c r="D37" s="665"/>
      <c r="E37" s="199" t="s">
        <v>41</v>
      </c>
      <c r="F37" s="190" t="s">
        <v>38</v>
      </c>
      <c r="G37" s="190"/>
      <c r="H37" s="190"/>
      <c r="I37" s="190"/>
      <c r="J37" s="190" t="s">
        <v>39</v>
      </c>
      <c r="K37" s="190" t="s">
        <v>39</v>
      </c>
      <c r="L37" s="190"/>
      <c r="M37" s="190"/>
      <c r="N37" s="190" t="s">
        <v>38</v>
      </c>
      <c r="O37" s="190" t="s">
        <v>41</v>
      </c>
      <c r="P37" s="190" t="s">
        <v>41</v>
      </c>
      <c r="Q37" s="190"/>
      <c r="R37" s="190"/>
      <c r="S37" s="190" t="s">
        <v>38</v>
      </c>
      <c r="T37" s="190"/>
      <c r="U37" s="190"/>
      <c r="V37" s="190"/>
      <c r="W37" s="190" t="s">
        <v>40</v>
      </c>
      <c r="X37" s="190"/>
      <c r="Y37" s="190"/>
      <c r="Z37" s="190"/>
      <c r="AA37" s="190"/>
      <c r="AB37" s="190"/>
      <c r="AC37" s="192"/>
      <c r="AE37" s="126" t="str">
        <f t="shared" ref="AE37:AJ37" si="253">IF(E37="J",E40,"")</f>
        <v/>
      </c>
      <c r="AF37" s="127" t="str">
        <f t="shared" si="253"/>
        <v/>
      </c>
      <c r="AG37" s="127" t="str">
        <f t="shared" si="253"/>
        <v/>
      </c>
      <c r="AH37" s="127" t="str">
        <f t="shared" si="253"/>
        <v/>
      </c>
      <c r="AI37" s="127" t="str">
        <f t="shared" si="253"/>
        <v/>
      </c>
      <c r="AJ37" s="127" t="str">
        <f t="shared" si="253"/>
        <v/>
      </c>
      <c r="AK37" s="127" t="str">
        <f t="shared" ref="AK37:BC37" si="254">IF(K37="J",K40,"")</f>
        <v/>
      </c>
      <c r="AL37" s="127" t="str">
        <f t="shared" si="254"/>
        <v/>
      </c>
      <c r="AM37" s="127" t="str">
        <f t="shared" si="254"/>
        <v/>
      </c>
      <c r="AN37" s="127" t="str">
        <f t="shared" si="254"/>
        <v/>
      </c>
      <c r="AO37" s="127" t="str">
        <f t="shared" si="254"/>
        <v/>
      </c>
      <c r="AP37" s="128" t="str">
        <f t="shared" si="254"/>
        <v/>
      </c>
      <c r="AQ37" s="128" t="str">
        <f t="shared" si="254"/>
        <v/>
      </c>
      <c r="AR37" s="128" t="str">
        <f t="shared" si="254"/>
        <v/>
      </c>
      <c r="AS37" s="128" t="str">
        <f t="shared" si="254"/>
        <v/>
      </c>
      <c r="AT37" s="128" t="str">
        <f t="shared" si="254"/>
        <v/>
      </c>
      <c r="AU37" s="128" t="str">
        <f t="shared" si="254"/>
        <v/>
      </c>
      <c r="AV37" s="128" t="str">
        <f t="shared" si="254"/>
        <v/>
      </c>
      <c r="AW37" s="128">
        <f t="shared" si="254"/>
        <v>0</v>
      </c>
      <c r="AX37" s="128" t="str">
        <f t="shared" si="254"/>
        <v/>
      </c>
      <c r="AY37" s="128" t="str">
        <f t="shared" si="254"/>
        <v/>
      </c>
      <c r="AZ37" s="128" t="str">
        <f t="shared" si="254"/>
        <v/>
      </c>
      <c r="BA37" s="128" t="str">
        <f t="shared" si="254"/>
        <v/>
      </c>
      <c r="BB37" s="128" t="str">
        <f t="shared" si="254"/>
        <v/>
      </c>
      <c r="BC37" s="129" t="str">
        <f t="shared" si="254"/>
        <v/>
      </c>
      <c r="BD37" s="27">
        <f t="shared" si="138"/>
        <v>0</v>
      </c>
      <c r="BE37" s="126" t="str">
        <f t="shared" ref="BE37:BJ37" si="255">IF(E37="LJ",E40,"")</f>
        <v/>
      </c>
      <c r="BF37" s="127">
        <f t="shared" si="255"/>
        <v>9</v>
      </c>
      <c r="BG37" s="127" t="str">
        <f t="shared" si="255"/>
        <v/>
      </c>
      <c r="BH37" s="127" t="str">
        <f t="shared" si="255"/>
        <v/>
      </c>
      <c r="BI37" s="127" t="str">
        <f t="shared" si="255"/>
        <v/>
      </c>
      <c r="BJ37" s="127" t="str">
        <f t="shared" si="255"/>
        <v/>
      </c>
      <c r="BK37" s="127" t="str">
        <f t="shared" ref="BK37:CC37" si="256">IF(K37="LJ",K40,"")</f>
        <v/>
      </c>
      <c r="BL37" s="127" t="str">
        <f t="shared" si="256"/>
        <v/>
      </c>
      <c r="BM37" s="127" t="str">
        <f t="shared" si="256"/>
        <v/>
      </c>
      <c r="BN37" s="127">
        <f t="shared" si="256"/>
        <v>11</v>
      </c>
      <c r="BO37" s="127" t="str">
        <f t="shared" si="256"/>
        <v/>
      </c>
      <c r="BP37" s="127" t="str">
        <f t="shared" si="256"/>
        <v/>
      </c>
      <c r="BQ37" s="127" t="str">
        <f t="shared" si="256"/>
        <v/>
      </c>
      <c r="BR37" s="127" t="str">
        <f t="shared" si="256"/>
        <v/>
      </c>
      <c r="BS37" s="127">
        <f t="shared" si="256"/>
        <v>5</v>
      </c>
      <c r="BT37" s="127" t="str">
        <f t="shared" si="256"/>
        <v/>
      </c>
      <c r="BU37" s="127" t="str">
        <f t="shared" si="256"/>
        <v/>
      </c>
      <c r="BV37" s="127" t="str">
        <f t="shared" si="256"/>
        <v/>
      </c>
      <c r="BW37" s="127" t="str">
        <f t="shared" si="256"/>
        <v/>
      </c>
      <c r="BX37" s="127" t="str">
        <f t="shared" si="256"/>
        <v/>
      </c>
      <c r="BY37" s="127" t="str">
        <f t="shared" si="256"/>
        <v/>
      </c>
      <c r="BZ37" s="127" t="str">
        <f t="shared" si="256"/>
        <v/>
      </c>
      <c r="CA37" s="127" t="str">
        <f t="shared" si="256"/>
        <v/>
      </c>
      <c r="CB37" s="127" t="str">
        <f t="shared" si="256"/>
        <v/>
      </c>
      <c r="CC37" s="130" t="str">
        <f t="shared" si="256"/>
        <v/>
      </c>
      <c r="CD37" s="27">
        <f t="shared" si="140"/>
        <v>25</v>
      </c>
      <c r="CE37" s="126">
        <f t="shared" ref="CE37:DC37" si="257">IF(E37="B",E40,"")</f>
        <v>4</v>
      </c>
      <c r="CF37" s="127" t="str">
        <f t="shared" si="257"/>
        <v/>
      </c>
      <c r="CG37" s="127" t="str">
        <f t="shared" si="257"/>
        <v/>
      </c>
      <c r="CH37" s="127" t="str">
        <f t="shared" si="257"/>
        <v/>
      </c>
      <c r="CI37" s="127" t="str">
        <f t="shared" si="257"/>
        <v/>
      </c>
      <c r="CJ37" s="127" t="str">
        <f t="shared" si="257"/>
        <v/>
      </c>
      <c r="CK37" s="127" t="str">
        <f t="shared" si="257"/>
        <v/>
      </c>
      <c r="CL37" s="127" t="str">
        <f t="shared" si="257"/>
        <v/>
      </c>
      <c r="CM37" s="127" t="str">
        <f t="shared" si="257"/>
        <v/>
      </c>
      <c r="CN37" s="127" t="str">
        <f t="shared" si="257"/>
        <v/>
      </c>
      <c r="CO37" s="127">
        <f t="shared" si="257"/>
        <v>0</v>
      </c>
      <c r="CP37" s="128">
        <f t="shared" si="257"/>
        <v>14</v>
      </c>
      <c r="CQ37" s="128" t="str">
        <f t="shared" si="257"/>
        <v/>
      </c>
      <c r="CR37" s="128" t="str">
        <f t="shared" si="257"/>
        <v/>
      </c>
      <c r="CS37" s="128" t="str">
        <f t="shared" si="257"/>
        <v/>
      </c>
      <c r="CT37" s="128" t="str">
        <f t="shared" si="257"/>
        <v/>
      </c>
      <c r="CU37" s="128" t="str">
        <f t="shared" si="257"/>
        <v/>
      </c>
      <c r="CV37" s="128" t="str">
        <f t="shared" si="257"/>
        <v/>
      </c>
      <c r="CW37" s="128" t="str">
        <f t="shared" si="257"/>
        <v/>
      </c>
      <c r="CX37" s="128" t="str">
        <f t="shared" si="257"/>
        <v/>
      </c>
      <c r="CY37" s="128" t="str">
        <f t="shared" si="257"/>
        <v/>
      </c>
      <c r="CZ37" s="128" t="str">
        <f t="shared" si="257"/>
        <v/>
      </c>
      <c r="DA37" s="128" t="str">
        <f t="shared" si="257"/>
        <v/>
      </c>
      <c r="DB37" s="128" t="str">
        <f t="shared" si="257"/>
        <v/>
      </c>
      <c r="DC37" s="129" t="str">
        <f t="shared" si="257"/>
        <v/>
      </c>
      <c r="DD37" s="27">
        <f t="shared" si="142"/>
        <v>18</v>
      </c>
      <c r="DE37" s="126" t="str">
        <f t="shared" ref="DE37:EC37" si="258">IF(E37="P",E40,"")</f>
        <v/>
      </c>
      <c r="DF37" s="127" t="str">
        <f t="shared" si="258"/>
        <v/>
      </c>
      <c r="DG37" s="127" t="str">
        <f t="shared" si="258"/>
        <v/>
      </c>
      <c r="DH37" s="127" t="str">
        <f t="shared" si="258"/>
        <v/>
      </c>
      <c r="DI37" s="127" t="str">
        <f t="shared" si="258"/>
        <v/>
      </c>
      <c r="DJ37" s="127">
        <f t="shared" si="258"/>
        <v>9</v>
      </c>
      <c r="DK37" s="127">
        <f t="shared" si="258"/>
        <v>4</v>
      </c>
      <c r="DL37" s="127" t="str">
        <f t="shared" si="258"/>
        <v/>
      </c>
      <c r="DM37" s="127" t="str">
        <f t="shared" si="258"/>
        <v/>
      </c>
      <c r="DN37" s="127" t="str">
        <f t="shared" si="258"/>
        <v/>
      </c>
      <c r="DO37" s="127" t="str">
        <f t="shared" si="258"/>
        <v/>
      </c>
      <c r="DP37" s="127" t="str">
        <f t="shared" si="258"/>
        <v/>
      </c>
      <c r="DQ37" s="127" t="str">
        <f t="shared" si="258"/>
        <v/>
      </c>
      <c r="DR37" s="127" t="str">
        <f t="shared" si="258"/>
        <v/>
      </c>
      <c r="DS37" s="127" t="str">
        <f t="shared" si="258"/>
        <v/>
      </c>
      <c r="DT37" s="127" t="str">
        <f t="shared" si="258"/>
        <v/>
      </c>
      <c r="DU37" s="127" t="str">
        <f t="shared" si="258"/>
        <v/>
      </c>
      <c r="DV37" s="127" t="str">
        <f t="shared" si="258"/>
        <v/>
      </c>
      <c r="DW37" s="127" t="str">
        <f t="shared" si="258"/>
        <v/>
      </c>
      <c r="DX37" s="127" t="str">
        <f t="shared" si="258"/>
        <v/>
      </c>
      <c r="DY37" s="127" t="str">
        <f t="shared" si="258"/>
        <v/>
      </c>
      <c r="DZ37" s="127" t="str">
        <f t="shared" si="258"/>
        <v/>
      </c>
      <c r="EA37" s="127" t="str">
        <f t="shared" si="258"/>
        <v/>
      </c>
      <c r="EB37" s="127" t="str">
        <f t="shared" si="258"/>
        <v/>
      </c>
      <c r="EC37" s="129" t="str">
        <f t="shared" si="258"/>
        <v/>
      </c>
      <c r="ED37" s="27">
        <f t="shared" si="144"/>
        <v>13</v>
      </c>
      <c r="EE37" s="125"/>
      <c r="EF37" s="157">
        <f t="shared" si="145"/>
        <v>4</v>
      </c>
      <c r="EG37" s="158">
        <f t="shared" si="146"/>
        <v>2</v>
      </c>
      <c r="EH37" s="158">
        <f t="shared" si="147"/>
        <v>3</v>
      </c>
      <c r="EI37" s="145">
        <f t="shared" si="148"/>
        <v>5</v>
      </c>
      <c r="EJ37" s="146">
        <f>(SUM(EF37:EH37)/COUNT(E39:AC39))</f>
        <v>0.36</v>
      </c>
      <c r="EK37" s="144">
        <f t="shared" si="149"/>
        <v>3</v>
      </c>
      <c r="EL37" s="147">
        <f t="shared" si="150"/>
        <v>0.75</v>
      </c>
      <c r="EM37" s="148">
        <f t="shared" si="151"/>
        <v>25</v>
      </c>
      <c r="EN37" s="149">
        <f t="shared" si="152"/>
        <v>6.25</v>
      </c>
      <c r="EO37" s="27">
        <f t="shared" si="153"/>
        <v>16</v>
      </c>
      <c r="EP37" s="27">
        <f t="shared" si="154"/>
        <v>31</v>
      </c>
      <c r="EQ37" s="27">
        <f t="shared" si="155"/>
        <v>4</v>
      </c>
      <c r="ER37" s="27">
        <f>SUM((EP37/EI37)-(D22))</f>
        <v>0.83157894736842142</v>
      </c>
      <c r="ES37" s="27">
        <f>SUM((EQ37/EI37)-(D2))</f>
        <v>-0.19999999999999996</v>
      </c>
      <c r="ET37" s="150">
        <f t="shared" si="156"/>
        <v>1.0315789473684214</v>
      </c>
      <c r="EU37" s="125"/>
      <c r="EV37" s="126" t="str">
        <f t="shared" ref="EV37:FT37" si="259">IF(E37="J",SUM((E40)-(E20)),"")</f>
        <v/>
      </c>
      <c r="EW37" s="127" t="str">
        <f t="shared" si="259"/>
        <v/>
      </c>
      <c r="EX37" s="127" t="str">
        <f t="shared" si="259"/>
        <v/>
      </c>
      <c r="EY37" s="127" t="str">
        <f t="shared" si="259"/>
        <v/>
      </c>
      <c r="EZ37" s="127" t="str">
        <f t="shared" si="259"/>
        <v/>
      </c>
      <c r="FA37" s="127" t="str">
        <f t="shared" si="259"/>
        <v/>
      </c>
      <c r="FB37" s="127" t="str">
        <f t="shared" si="259"/>
        <v/>
      </c>
      <c r="FC37" s="127" t="str">
        <f t="shared" si="259"/>
        <v/>
      </c>
      <c r="FD37" s="127" t="str">
        <f t="shared" si="259"/>
        <v/>
      </c>
      <c r="FE37" s="127" t="str">
        <f t="shared" si="259"/>
        <v/>
      </c>
      <c r="FF37" s="127" t="str">
        <f t="shared" si="259"/>
        <v/>
      </c>
      <c r="FG37" s="127" t="str">
        <f t="shared" si="259"/>
        <v/>
      </c>
      <c r="FH37" s="127" t="str">
        <f t="shared" si="259"/>
        <v/>
      </c>
      <c r="FI37" s="127" t="str">
        <f t="shared" si="259"/>
        <v/>
      </c>
      <c r="FJ37" s="127" t="str">
        <f t="shared" si="259"/>
        <v/>
      </c>
      <c r="FK37" s="127" t="str">
        <f t="shared" si="259"/>
        <v/>
      </c>
      <c r="FL37" s="127" t="str">
        <f t="shared" si="259"/>
        <v/>
      </c>
      <c r="FM37" s="127" t="str">
        <f t="shared" si="259"/>
        <v/>
      </c>
      <c r="FN37" s="127">
        <f t="shared" si="259"/>
        <v>0</v>
      </c>
      <c r="FO37" s="127" t="str">
        <f t="shared" si="259"/>
        <v/>
      </c>
      <c r="FP37" s="127" t="str">
        <f t="shared" si="259"/>
        <v/>
      </c>
      <c r="FQ37" s="127" t="str">
        <f t="shared" si="259"/>
        <v/>
      </c>
      <c r="FR37" s="127" t="str">
        <f t="shared" si="259"/>
        <v/>
      </c>
      <c r="FS37" s="127" t="str">
        <f t="shared" si="259"/>
        <v/>
      </c>
      <c r="FT37" s="130" t="str">
        <f t="shared" si="259"/>
        <v/>
      </c>
      <c r="FU37" s="27">
        <f t="shared" si="158"/>
        <v>0</v>
      </c>
      <c r="FV37" s="126" t="str">
        <f t="shared" ref="FV37:GT37" si="260">IF(E37="LJ",SUM((E40)-(E20)),"")</f>
        <v/>
      </c>
      <c r="FW37" s="127">
        <f t="shared" si="260"/>
        <v>4</v>
      </c>
      <c r="FX37" s="127" t="str">
        <f t="shared" si="260"/>
        <v/>
      </c>
      <c r="FY37" s="127" t="str">
        <f t="shared" si="260"/>
        <v/>
      </c>
      <c r="FZ37" s="127" t="str">
        <f t="shared" si="260"/>
        <v/>
      </c>
      <c r="GA37" s="127" t="str">
        <f t="shared" si="260"/>
        <v/>
      </c>
      <c r="GB37" s="127" t="str">
        <f t="shared" si="260"/>
        <v/>
      </c>
      <c r="GC37" s="127" t="str">
        <f t="shared" si="260"/>
        <v/>
      </c>
      <c r="GD37" s="127" t="str">
        <f t="shared" si="260"/>
        <v/>
      </c>
      <c r="GE37" s="127">
        <f t="shared" si="260"/>
        <v>7</v>
      </c>
      <c r="GF37" s="127" t="str">
        <f t="shared" si="260"/>
        <v/>
      </c>
      <c r="GG37" s="127" t="str">
        <f t="shared" si="260"/>
        <v/>
      </c>
      <c r="GH37" s="127" t="str">
        <f t="shared" si="260"/>
        <v/>
      </c>
      <c r="GI37" s="127" t="str">
        <f t="shared" si="260"/>
        <v/>
      </c>
      <c r="GJ37" s="127">
        <f t="shared" si="260"/>
        <v>5</v>
      </c>
      <c r="GK37" s="127" t="str">
        <f t="shared" si="260"/>
        <v/>
      </c>
      <c r="GL37" s="127" t="str">
        <f t="shared" si="260"/>
        <v/>
      </c>
      <c r="GM37" s="127" t="str">
        <f t="shared" si="260"/>
        <v/>
      </c>
      <c r="GN37" s="127" t="str">
        <f t="shared" si="260"/>
        <v/>
      </c>
      <c r="GO37" s="127" t="str">
        <f t="shared" si="260"/>
        <v/>
      </c>
      <c r="GP37" s="127" t="str">
        <f t="shared" si="260"/>
        <v/>
      </c>
      <c r="GQ37" s="127" t="str">
        <f t="shared" si="260"/>
        <v/>
      </c>
      <c r="GR37" s="127" t="str">
        <f t="shared" si="260"/>
        <v/>
      </c>
      <c r="GS37" s="127" t="str">
        <f t="shared" si="260"/>
        <v/>
      </c>
      <c r="GT37" s="130" t="str">
        <f t="shared" si="260"/>
        <v/>
      </c>
      <c r="GU37" s="27">
        <f t="shared" si="160"/>
        <v>16</v>
      </c>
      <c r="GV37" s="126">
        <f t="shared" ref="GV37:HT37" si="261">IF(E37="B",E20,"")</f>
        <v>2</v>
      </c>
      <c r="GW37" s="127" t="str">
        <f t="shared" si="261"/>
        <v/>
      </c>
      <c r="GX37" s="127" t="str">
        <f t="shared" si="261"/>
        <v/>
      </c>
      <c r="GY37" s="127" t="str">
        <f t="shared" si="261"/>
        <v/>
      </c>
      <c r="GZ37" s="127" t="str">
        <f t="shared" si="261"/>
        <v/>
      </c>
      <c r="HA37" s="127" t="str">
        <f t="shared" si="261"/>
        <v/>
      </c>
      <c r="HB37" s="127" t="str">
        <f t="shared" si="261"/>
        <v/>
      </c>
      <c r="HC37" s="127" t="str">
        <f t="shared" si="261"/>
        <v/>
      </c>
      <c r="HD37" s="127" t="str">
        <f t="shared" si="261"/>
        <v/>
      </c>
      <c r="HE37" s="127" t="str">
        <f t="shared" si="261"/>
        <v/>
      </c>
      <c r="HF37" s="127">
        <f t="shared" si="261"/>
        <v>0</v>
      </c>
      <c r="HG37" s="128">
        <f t="shared" si="261"/>
        <v>2</v>
      </c>
      <c r="HH37" s="128" t="str">
        <f t="shared" si="261"/>
        <v/>
      </c>
      <c r="HI37" s="128" t="str">
        <f t="shared" si="261"/>
        <v/>
      </c>
      <c r="HJ37" s="128" t="str">
        <f t="shared" si="261"/>
        <v/>
      </c>
      <c r="HK37" s="128" t="str">
        <f t="shared" si="261"/>
        <v/>
      </c>
      <c r="HL37" s="128" t="str">
        <f t="shared" si="261"/>
        <v/>
      </c>
      <c r="HM37" s="128" t="str">
        <f t="shared" si="261"/>
        <v/>
      </c>
      <c r="HN37" s="128" t="str">
        <f t="shared" si="261"/>
        <v/>
      </c>
      <c r="HO37" s="128" t="str">
        <f t="shared" si="261"/>
        <v/>
      </c>
      <c r="HP37" s="128" t="str">
        <f t="shared" si="261"/>
        <v/>
      </c>
      <c r="HQ37" s="128" t="str">
        <f t="shared" si="261"/>
        <v/>
      </c>
      <c r="HR37" s="128" t="str">
        <f t="shared" si="261"/>
        <v/>
      </c>
      <c r="HS37" s="128" t="str">
        <f t="shared" si="261"/>
        <v/>
      </c>
      <c r="HT37" s="129" t="str">
        <f t="shared" si="261"/>
        <v/>
      </c>
      <c r="HU37" s="27">
        <f t="shared" si="162"/>
        <v>4</v>
      </c>
      <c r="HV37" s="126" t="str">
        <f t="shared" ref="HV37:IN37" si="262">IF(E37="P",E20,"")</f>
        <v/>
      </c>
      <c r="HW37" s="127" t="str">
        <f t="shared" si="262"/>
        <v/>
      </c>
      <c r="HX37" s="127" t="str">
        <f t="shared" si="262"/>
        <v/>
      </c>
      <c r="HY37" s="127" t="str">
        <f t="shared" si="262"/>
        <v/>
      </c>
      <c r="HZ37" s="127" t="str">
        <f t="shared" si="262"/>
        <v/>
      </c>
      <c r="IA37" s="127">
        <f t="shared" si="262"/>
        <v>0</v>
      </c>
      <c r="IB37" s="127">
        <f t="shared" si="262"/>
        <v>0</v>
      </c>
      <c r="IC37" s="127" t="str">
        <f t="shared" si="262"/>
        <v/>
      </c>
      <c r="ID37" s="127" t="str">
        <f t="shared" si="262"/>
        <v/>
      </c>
      <c r="IE37" s="127" t="str">
        <f t="shared" si="262"/>
        <v/>
      </c>
      <c r="IF37" s="127" t="str">
        <f t="shared" si="262"/>
        <v/>
      </c>
      <c r="IG37" s="128" t="str">
        <f t="shared" si="262"/>
        <v/>
      </c>
      <c r="IH37" s="128" t="str">
        <f t="shared" si="262"/>
        <v/>
      </c>
      <c r="II37" s="128" t="str">
        <f t="shared" si="262"/>
        <v/>
      </c>
      <c r="IJ37" s="128" t="str">
        <f t="shared" si="262"/>
        <v/>
      </c>
      <c r="IK37" s="128" t="str">
        <f t="shared" si="262"/>
        <v/>
      </c>
      <c r="IL37" s="128" t="str">
        <f t="shared" si="262"/>
        <v/>
      </c>
      <c r="IM37" s="128" t="str">
        <f t="shared" si="262"/>
        <v/>
      </c>
      <c r="IN37" s="128" t="str">
        <f t="shared" si="262"/>
        <v/>
      </c>
      <c r="IO37" s="145"/>
      <c r="IP37" s="145"/>
      <c r="IQ37" s="145"/>
      <c r="IR37" s="145"/>
      <c r="IS37" s="145"/>
      <c r="IT37" s="129" t="str">
        <f>IF(AC37="P",AC20,"")</f>
        <v/>
      </c>
      <c r="IU37" s="27">
        <f t="shared" si="164"/>
        <v>0</v>
      </c>
    </row>
    <row r="38" spans="1:255" s="2" customFormat="1" ht="21.75" customHeight="1" thickBot="1">
      <c r="A38" s="274">
        <f ca="1">('Game Summary'!B38)</f>
        <v>90028</v>
      </c>
      <c r="B38" s="677" t="str">
        <f ca="1">('Game Summary'!C38)</f>
        <v>Kat Von D'Stroya</v>
      </c>
      <c r="C38" s="678"/>
      <c r="D38" s="679"/>
      <c r="E38" s="445" t="s">
        <v>38</v>
      </c>
      <c r="F38" s="479"/>
      <c r="G38" s="479"/>
      <c r="H38" s="479"/>
      <c r="I38" s="479" t="s">
        <v>38</v>
      </c>
      <c r="J38" s="479"/>
      <c r="K38" s="479"/>
      <c r="L38" s="479"/>
      <c r="M38" s="479" t="s">
        <v>38</v>
      </c>
      <c r="N38" s="479"/>
      <c r="O38" s="479"/>
      <c r="P38" s="479"/>
      <c r="Q38" s="479"/>
      <c r="R38" s="479" t="s">
        <v>38</v>
      </c>
      <c r="S38" s="479"/>
      <c r="T38" s="479"/>
      <c r="U38" s="479"/>
      <c r="V38" s="479"/>
      <c r="W38" s="479"/>
      <c r="X38" s="479"/>
      <c r="Y38" s="479"/>
      <c r="Z38" s="479"/>
      <c r="AA38" s="479"/>
      <c r="AB38" s="479"/>
      <c r="AC38" s="446"/>
      <c r="AE38" s="164" t="str">
        <f t="shared" ref="AE38:AJ38" si="263">IF(E38="J",E40,"")</f>
        <v/>
      </c>
      <c r="AF38" s="165" t="str">
        <f t="shared" si="263"/>
        <v/>
      </c>
      <c r="AG38" s="165" t="str">
        <f t="shared" si="263"/>
        <v/>
      </c>
      <c r="AH38" s="165" t="str">
        <f t="shared" si="263"/>
        <v/>
      </c>
      <c r="AI38" s="165" t="str">
        <f t="shared" si="263"/>
        <v/>
      </c>
      <c r="AJ38" s="165" t="str">
        <f t="shared" si="263"/>
        <v/>
      </c>
      <c r="AK38" s="165" t="str">
        <f t="shared" ref="AK38:BC38" si="264">IF(K38="J",K40,"")</f>
        <v/>
      </c>
      <c r="AL38" s="165" t="str">
        <f t="shared" si="264"/>
        <v/>
      </c>
      <c r="AM38" s="165" t="str">
        <f t="shared" si="264"/>
        <v/>
      </c>
      <c r="AN38" s="165" t="str">
        <f t="shared" si="264"/>
        <v/>
      </c>
      <c r="AO38" s="165" t="str">
        <f t="shared" si="264"/>
        <v/>
      </c>
      <c r="AP38" s="166" t="str">
        <f t="shared" si="264"/>
        <v/>
      </c>
      <c r="AQ38" s="166" t="str">
        <f t="shared" si="264"/>
        <v/>
      </c>
      <c r="AR38" s="166" t="str">
        <f t="shared" si="264"/>
        <v/>
      </c>
      <c r="AS38" s="166" t="str">
        <f t="shared" si="264"/>
        <v/>
      </c>
      <c r="AT38" s="166" t="str">
        <f t="shared" si="264"/>
        <v/>
      </c>
      <c r="AU38" s="166" t="str">
        <f t="shared" si="264"/>
        <v/>
      </c>
      <c r="AV38" s="166" t="str">
        <f t="shared" si="264"/>
        <v/>
      </c>
      <c r="AW38" s="166" t="str">
        <f t="shared" si="264"/>
        <v/>
      </c>
      <c r="AX38" s="166" t="str">
        <f t="shared" si="264"/>
        <v/>
      </c>
      <c r="AY38" s="166" t="str">
        <f t="shared" si="264"/>
        <v/>
      </c>
      <c r="AZ38" s="166" t="str">
        <f t="shared" si="264"/>
        <v/>
      </c>
      <c r="BA38" s="166" t="str">
        <f t="shared" si="264"/>
        <v/>
      </c>
      <c r="BB38" s="166" t="str">
        <f t="shared" si="264"/>
        <v/>
      </c>
      <c r="BC38" s="167" t="str">
        <f t="shared" si="264"/>
        <v/>
      </c>
      <c r="BD38" s="27">
        <f t="shared" si="138"/>
        <v>0</v>
      </c>
      <c r="BE38" s="164">
        <f t="shared" ref="BE38:BJ38" si="265">IF(E38="LJ",E40,"")</f>
        <v>4</v>
      </c>
      <c r="BF38" s="165" t="str">
        <f t="shared" si="265"/>
        <v/>
      </c>
      <c r="BG38" s="165" t="str">
        <f t="shared" si="265"/>
        <v/>
      </c>
      <c r="BH38" s="165" t="str">
        <f t="shared" si="265"/>
        <v/>
      </c>
      <c r="BI38" s="165">
        <f t="shared" si="265"/>
        <v>4</v>
      </c>
      <c r="BJ38" s="165" t="str">
        <f t="shared" si="265"/>
        <v/>
      </c>
      <c r="BK38" s="165" t="str">
        <f t="shared" ref="BK38:CC38" si="266">IF(K38="LJ",K40,"")</f>
        <v/>
      </c>
      <c r="BL38" s="165" t="str">
        <f t="shared" si="266"/>
        <v/>
      </c>
      <c r="BM38" s="165">
        <f t="shared" si="266"/>
        <v>10</v>
      </c>
      <c r="BN38" s="165" t="str">
        <f t="shared" si="266"/>
        <v/>
      </c>
      <c r="BO38" s="165" t="str">
        <f t="shared" si="266"/>
        <v/>
      </c>
      <c r="BP38" s="165" t="str">
        <f t="shared" si="266"/>
        <v/>
      </c>
      <c r="BQ38" s="165" t="str">
        <f t="shared" si="266"/>
        <v/>
      </c>
      <c r="BR38" s="165">
        <f t="shared" si="266"/>
        <v>4</v>
      </c>
      <c r="BS38" s="165" t="str">
        <f t="shared" si="266"/>
        <v/>
      </c>
      <c r="BT38" s="165" t="str">
        <f t="shared" si="266"/>
        <v/>
      </c>
      <c r="BU38" s="165" t="str">
        <f t="shared" si="266"/>
        <v/>
      </c>
      <c r="BV38" s="165" t="str">
        <f t="shared" si="266"/>
        <v/>
      </c>
      <c r="BW38" s="165" t="str">
        <f t="shared" si="266"/>
        <v/>
      </c>
      <c r="BX38" s="165" t="str">
        <f t="shared" si="266"/>
        <v/>
      </c>
      <c r="BY38" s="165" t="str">
        <f t="shared" si="266"/>
        <v/>
      </c>
      <c r="BZ38" s="165" t="str">
        <f t="shared" si="266"/>
        <v/>
      </c>
      <c r="CA38" s="165" t="str">
        <f t="shared" si="266"/>
        <v/>
      </c>
      <c r="CB38" s="165" t="str">
        <f t="shared" si="266"/>
        <v/>
      </c>
      <c r="CC38" s="168" t="str">
        <f t="shared" si="266"/>
        <v/>
      </c>
      <c r="CD38" s="27">
        <f t="shared" si="140"/>
        <v>22</v>
      </c>
      <c r="CE38" s="164" t="str">
        <f t="shared" ref="CE38:DC38" si="267">IF(E38="B",E40,"")</f>
        <v/>
      </c>
      <c r="CF38" s="165" t="str">
        <f t="shared" si="267"/>
        <v/>
      </c>
      <c r="CG38" s="165" t="str">
        <f t="shared" si="267"/>
        <v/>
      </c>
      <c r="CH38" s="165" t="str">
        <f t="shared" si="267"/>
        <v/>
      </c>
      <c r="CI38" s="165" t="str">
        <f t="shared" si="267"/>
        <v/>
      </c>
      <c r="CJ38" s="165" t="str">
        <f t="shared" si="267"/>
        <v/>
      </c>
      <c r="CK38" s="165" t="str">
        <f t="shared" si="267"/>
        <v/>
      </c>
      <c r="CL38" s="165" t="str">
        <f t="shared" si="267"/>
        <v/>
      </c>
      <c r="CM38" s="165" t="str">
        <f t="shared" si="267"/>
        <v/>
      </c>
      <c r="CN38" s="165" t="str">
        <f t="shared" si="267"/>
        <v/>
      </c>
      <c r="CO38" s="165" t="str">
        <f t="shared" si="267"/>
        <v/>
      </c>
      <c r="CP38" s="166" t="str">
        <f t="shared" si="267"/>
        <v/>
      </c>
      <c r="CQ38" s="166" t="str">
        <f t="shared" si="267"/>
        <v/>
      </c>
      <c r="CR38" s="166" t="str">
        <f t="shared" si="267"/>
        <v/>
      </c>
      <c r="CS38" s="166" t="str">
        <f t="shared" si="267"/>
        <v/>
      </c>
      <c r="CT38" s="166" t="str">
        <f t="shared" si="267"/>
        <v/>
      </c>
      <c r="CU38" s="166" t="str">
        <f t="shared" si="267"/>
        <v/>
      </c>
      <c r="CV38" s="166" t="str">
        <f t="shared" si="267"/>
        <v/>
      </c>
      <c r="CW38" s="166" t="str">
        <f t="shared" si="267"/>
        <v/>
      </c>
      <c r="CX38" s="166" t="str">
        <f t="shared" si="267"/>
        <v/>
      </c>
      <c r="CY38" s="166" t="str">
        <f t="shared" si="267"/>
        <v/>
      </c>
      <c r="CZ38" s="166" t="str">
        <f t="shared" si="267"/>
        <v/>
      </c>
      <c r="DA38" s="166" t="str">
        <f t="shared" si="267"/>
        <v/>
      </c>
      <c r="DB38" s="166" t="str">
        <f t="shared" si="267"/>
        <v/>
      </c>
      <c r="DC38" s="167" t="str">
        <f t="shared" si="267"/>
        <v/>
      </c>
      <c r="DD38" s="27">
        <f t="shared" si="142"/>
        <v>0</v>
      </c>
      <c r="DE38" s="164" t="str">
        <f t="shared" ref="DE38:DJ38" si="268">IF(E38="P",E40,"")</f>
        <v/>
      </c>
      <c r="DF38" s="165" t="str">
        <f t="shared" si="268"/>
        <v/>
      </c>
      <c r="DG38" s="165" t="str">
        <f t="shared" si="268"/>
        <v/>
      </c>
      <c r="DH38" s="165" t="str">
        <f t="shared" si="268"/>
        <v/>
      </c>
      <c r="DI38" s="165" t="str">
        <f t="shared" si="268"/>
        <v/>
      </c>
      <c r="DJ38" s="165" t="str">
        <f t="shared" si="268"/>
        <v/>
      </c>
      <c r="DK38" s="165" t="str">
        <f t="shared" ref="DK38:EC38" si="269">IF(K38="P",K40,"")</f>
        <v/>
      </c>
      <c r="DL38" s="165" t="str">
        <f t="shared" si="269"/>
        <v/>
      </c>
      <c r="DM38" s="165" t="str">
        <f t="shared" si="269"/>
        <v/>
      </c>
      <c r="DN38" s="165" t="str">
        <f t="shared" si="269"/>
        <v/>
      </c>
      <c r="DO38" s="165" t="str">
        <f t="shared" si="269"/>
        <v/>
      </c>
      <c r="DP38" s="165" t="str">
        <f t="shared" si="269"/>
        <v/>
      </c>
      <c r="DQ38" s="165" t="str">
        <f t="shared" si="269"/>
        <v/>
      </c>
      <c r="DR38" s="165" t="str">
        <f t="shared" si="269"/>
        <v/>
      </c>
      <c r="DS38" s="165" t="str">
        <f t="shared" si="269"/>
        <v/>
      </c>
      <c r="DT38" s="165" t="str">
        <f t="shared" si="269"/>
        <v/>
      </c>
      <c r="DU38" s="165" t="str">
        <f t="shared" si="269"/>
        <v/>
      </c>
      <c r="DV38" s="165" t="str">
        <f t="shared" si="269"/>
        <v/>
      </c>
      <c r="DW38" s="165" t="str">
        <f t="shared" si="269"/>
        <v/>
      </c>
      <c r="DX38" s="165" t="str">
        <f t="shared" si="269"/>
        <v/>
      </c>
      <c r="DY38" s="165" t="str">
        <f t="shared" si="269"/>
        <v/>
      </c>
      <c r="DZ38" s="165" t="str">
        <f t="shared" si="269"/>
        <v/>
      </c>
      <c r="EA38" s="165" t="str">
        <f t="shared" si="269"/>
        <v/>
      </c>
      <c r="EB38" s="165" t="str">
        <f t="shared" si="269"/>
        <v/>
      </c>
      <c r="EC38" s="168" t="str">
        <f t="shared" si="269"/>
        <v/>
      </c>
      <c r="ED38" s="27">
        <f t="shared" si="144"/>
        <v>0</v>
      </c>
      <c r="EE38" s="125"/>
      <c r="EF38" s="169">
        <f t="shared" si="145"/>
        <v>4</v>
      </c>
      <c r="EG38" s="166">
        <f t="shared" si="146"/>
        <v>0</v>
      </c>
      <c r="EH38" s="166">
        <f t="shared" si="147"/>
        <v>0</v>
      </c>
      <c r="EI38" s="170">
        <f>SUM(EG38+EH38)</f>
        <v>0</v>
      </c>
      <c r="EJ38" s="171">
        <f>(SUM(EF38:EH38)/COUNT(E39:AC39))</f>
        <v>0.16</v>
      </c>
      <c r="EK38" s="169">
        <f t="shared" si="149"/>
        <v>4</v>
      </c>
      <c r="EL38" s="172">
        <f t="shared" si="150"/>
        <v>1</v>
      </c>
      <c r="EM38" s="173">
        <f t="shared" si="151"/>
        <v>22</v>
      </c>
      <c r="EN38" s="174">
        <f t="shared" si="152"/>
        <v>5.5</v>
      </c>
      <c r="EO38" s="175">
        <f t="shared" si="153"/>
        <v>20</v>
      </c>
      <c r="EP38" s="175">
        <f t="shared" si="154"/>
        <v>0</v>
      </c>
      <c r="EQ38" s="175">
        <f t="shared" si="155"/>
        <v>0</v>
      </c>
      <c r="ER38" s="175" t="e">
        <f>SUM((EP38/EI38)-(D22))</f>
        <v>#DIV/0!</v>
      </c>
      <c r="ES38" s="175" t="e">
        <f>SUM((EQ38/EI38)-(D2))</f>
        <v>#DIV/0!</v>
      </c>
      <c r="ET38" s="176" t="e">
        <f t="shared" si="156"/>
        <v>#DIV/0!</v>
      </c>
      <c r="EU38" s="125"/>
      <c r="EV38" s="164" t="str">
        <f t="shared" ref="EV38:FT38" si="270">IF(E38="J",SUM((E40)-(E20)),"")</f>
        <v/>
      </c>
      <c r="EW38" s="165" t="str">
        <f t="shared" si="270"/>
        <v/>
      </c>
      <c r="EX38" s="165" t="str">
        <f t="shared" si="270"/>
        <v/>
      </c>
      <c r="EY38" s="165" t="str">
        <f t="shared" si="270"/>
        <v/>
      </c>
      <c r="EZ38" s="165" t="str">
        <f t="shared" si="270"/>
        <v/>
      </c>
      <c r="FA38" s="165" t="str">
        <f t="shared" si="270"/>
        <v/>
      </c>
      <c r="FB38" s="165" t="str">
        <f t="shared" si="270"/>
        <v/>
      </c>
      <c r="FC38" s="165" t="str">
        <f t="shared" si="270"/>
        <v/>
      </c>
      <c r="FD38" s="165" t="str">
        <f t="shared" si="270"/>
        <v/>
      </c>
      <c r="FE38" s="165" t="str">
        <f t="shared" si="270"/>
        <v/>
      </c>
      <c r="FF38" s="165" t="str">
        <f t="shared" si="270"/>
        <v/>
      </c>
      <c r="FG38" s="165" t="str">
        <f t="shared" si="270"/>
        <v/>
      </c>
      <c r="FH38" s="165" t="str">
        <f t="shared" si="270"/>
        <v/>
      </c>
      <c r="FI38" s="165" t="str">
        <f t="shared" si="270"/>
        <v/>
      </c>
      <c r="FJ38" s="165" t="str">
        <f t="shared" si="270"/>
        <v/>
      </c>
      <c r="FK38" s="165" t="str">
        <f t="shared" si="270"/>
        <v/>
      </c>
      <c r="FL38" s="165" t="str">
        <f t="shared" si="270"/>
        <v/>
      </c>
      <c r="FM38" s="165" t="str">
        <f t="shared" si="270"/>
        <v/>
      </c>
      <c r="FN38" s="165" t="str">
        <f t="shared" si="270"/>
        <v/>
      </c>
      <c r="FO38" s="165" t="str">
        <f t="shared" si="270"/>
        <v/>
      </c>
      <c r="FP38" s="165" t="str">
        <f t="shared" si="270"/>
        <v/>
      </c>
      <c r="FQ38" s="165" t="str">
        <f t="shared" si="270"/>
        <v/>
      </c>
      <c r="FR38" s="165" t="str">
        <f t="shared" si="270"/>
        <v/>
      </c>
      <c r="FS38" s="165" t="str">
        <f t="shared" si="270"/>
        <v/>
      </c>
      <c r="FT38" s="168" t="str">
        <f t="shared" si="270"/>
        <v/>
      </c>
      <c r="FU38" s="27">
        <f t="shared" si="158"/>
        <v>0</v>
      </c>
      <c r="FV38" s="164">
        <f t="shared" ref="FV38:GT38" si="271">IF(E38="LJ",SUM((E40)-(E20)),"")</f>
        <v>2</v>
      </c>
      <c r="FW38" s="165" t="str">
        <f t="shared" si="271"/>
        <v/>
      </c>
      <c r="FX38" s="165" t="str">
        <f t="shared" si="271"/>
        <v/>
      </c>
      <c r="FY38" s="165" t="str">
        <f t="shared" si="271"/>
        <v/>
      </c>
      <c r="FZ38" s="165">
        <f t="shared" si="271"/>
        <v>4</v>
      </c>
      <c r="GA38" s="165" t="str">
        <f t="shared" si="271"/>
        <v/>
      </c>
      <c r="GB38" s="165" t="str">
        <f t="shared" si="271"/>
        <v/>
      </c>
      <c r="GC38" s="165" t="str">
        <f t="shared" si="271"/>
        <v/>
      </c>
      <c r="GD38" s="165">
        <f t="shared" si="271"/>
        <v>10</v>
      </c>
      <c r="GE38" s="165" t="str">
        <f t="shared" si="271"/>
        <v/>
      </c>
      <c r="GF38" s="165" t="str">
        <f t="shared" si="271"/>
        <v/>
      </c>
      <c r="GG38" s="165" t="str">
        <f t="shared" si="271"/>
        <v/>
      </c>
      <c r="GH38" s="165" t="str">
        <f t="shared" si="271"/>
        <v/>
      </c>
      <c r="GI38" s="165">
        <f t="shared" si="271"/>
        <v>4</v>
      </c>
      <c r="GJ38" s="165" t="str">
        <f t="shared" si="271"/>
        <v/>
      </c>
      <c r="GK38" s="165" t="str">
        <f t="shared" si="271"/>
        <v/>
      </c>
      <c r="GL38" s="165" t="str">
        <f t="shared" si="271"/>
        <v/>
      </c>
      <c r="GM38" s="165" t="str">
        <f t="shared" si="271"/>
        <v/>
      </c>
      <c r="GN38" s="165" t="str">
        <f t="shared" si="271"/>
        <v/>
      </c>
      <c r="GO38" s="165" t="str">
        <f t="shared" si="271"/>
        <v/>
      </c>
      <c r="GP38" s="165" t="str">
        <f t="shared" si="271"/>
        <v/>
      </c>
      <c r="GQ38" s="165" t="str">
        <f t="shared" si="271"/>
        <v/>
      </c>
      <c r="GR38" s="165" t="str">
        <f t="shared" si="271"/>
        <v/>
      </c>
      <c r="GS38" s="165" t="str">
        <f t="shared" si="271"/>
        <v/>
      </c>
      <c r="GT38" s="168" t="str">
        <f t="shared" si="271"/>
        <v/>
      </c>
      <c r="GU38" s="27">
        <f t="shared" si="160"/>
        <v>20</v>
      </c>
      <c r="GV38" s="164" t="str">
        <f t="shared" ref="GV38:HT38" si="272">IF(E38="B",E20,"")</f>
        <v/>
      </c>
      <c r="GW38" s="165" t="str">
        <f t="shared" si="272"/>
        <v/>
      </c>
      <c r="GX38" s="165" t="str">
        <f t="shared" si="272"/>
        <v/>
      </c>
      <c r="GY38" s="165" t="str">
        <f t="shared" si="272"/>
        <v/>
      </c>
      <c r="GZ38" s="165" t="str">
        <f t="shared" si="272"/>
        <v/>
      </c>
      <c r="HA38" s="165" t="str">
        <f t="shared" si="272"/>
        <v/>
      </c>
      <c r="HB38" s="165" t="str">
        <f t="shared" si="272"/>
        <v/>
      </c>
      <c r="HC38" s="165" t="str">
        <f t="shared" si="272"/>
        <v/>
      </c>
      <c r="HD38" s="165" t="str">
        <f t="shared" si="272"/>
        <v/>
      </c>
      <c r="HE38" s="165" t="str">
        <f t="shared" si="272"/>
        <v/>
      </c>
      <c r="HF38" s="165" t="str">
        <f t="shared" si="272"/>
        <v/>
      </c>
      <c r="HG38" s="166" t="str">
        <f t="shared" si="272"/>
        <v/>
      </c>
      <c r="HH38" s="166" t="str">
        <f t="shared" si="272"/>
        <v/>
      </c>
      <c r="HI38" s="166" t="str">
        <f t="shared" si="272"/>
        <v/>
      </c>
      <c r="HJ38" s="166" t="str">
        <f t="shared" si="272"/>
        <v/>
      </c>
      <c r="HK38" s="166" t="str">
        <f t="shared" si="272"/>
        <v/>
      </c>
      <c r="HL38" s="166" t="str">
        <f t="shared" si="272"/>
        <v/>
      </c>
      <c r="HM38" s="166" t="str">
        <f t="shared" si="272"/>
        <v/>
      </c>
      <c r="HN38" s="166" t="str">
        <f t="shared" si="272"/>
        <v/>
      </c>
      <c r="HO38" s="166" t="str">
        <f t="shared" si="272"/>
        <v/>
      </c>
      <c r="HP38" s="166" t="str">
        <f t="shared" si="272"/>
        <v/>
      </c>
      <c r="HQ38" s="166" t="str">
        <f t="shared" si="272"/>
        <v/>
      </c>
      <c r="HR38" s="166" t="str">
        <f t="shared" si="272"/>
        <v/>
      </c>
      <c r="HS38" s="166" t="str">
        <f t="shared" si="272"/>
        <v/>
      </c>
      <c r="HT38" s="167" t="str">
        <f t="shared" si="272"/>
        <v/>
      </c>
      <c r="HU38" s="27">
        <f t="shared" si="162"/>
        <v>0</v>
      </c>
      <c r="HV38" s="164" t="str">
        <f t="shared" ref="HV38:IN38" si="273">IF(E38="P",E20,"")</f>
        <v/>
      </c>
      <c r="HW38" s="165" t="str">
        <f t="shared" si="273"/>
        <v/>
      </c>
      <c r="HX38" s="165" t="str">
        <f t="shared" si="273"/>
        <v/>
      </c>
      <c r="HY38" s="165" t="str">
        <f t="shared" si="273"/>
        <v/>
      </c>
      <c r="HZ38" s="165" t="str">
        <f t="shared" si="273"/>
        <v/>
      </c>
      <c r="IA38" s="165" t="str">
        <f t="shared" si="273"/>
        <v/>
      </c>
      <c r="IB38" s="165" t="str">
        <f t="shared" si="273"/>
        <v/>
      </c>
      <c r="IC38" s="165" t="str">
        <f t="shared" si="273"/>
        <v/>
      </c>
      <c r="ID38" s="165" t="str">
        <f t="shared" si="273"/>
        <v/>
      </c>
      <c r="IE38" s="165" t="str">
        <f t="shared" si="273"/>
        <v/>
      </c>
      <c r="IF38" s="165" t="str">
        <f t="shared" si="273"/>
        <v/>
      </c>
      <c r="IG38" s="166" t="str">
        <f t="shared" si="273"/>
        <v/>
      </c>
      <c r="IH38" s="166" t="str">
        <f t="shared" si="273"/>
        <v/>
      </c>
      <c r="II38" s="166" t="str">
        <f t="shared" si="273"/>
        <v/>
      </c>
      <c r="IJ38" s="166" t="str">
        <f t="shared" si="273"/>
        <v/>
      </c>
      <c r="IK38" s="166" t="str">
        <f t="shared" si="273"/>
        <v/>
      </c>
      <c r="IL38" s="166" t="str">
        <f t="shared" si="273"/>
        <v/>
      </c>
      <c r="IM38" s="166" t="str">
        <f t="shared" si="273"/>
        <v/>
      </c>
      <c r="IN38" s="166" t="str">
        <f t="shared" si="273"/>
        <v/>
      </c>
      <c r="IO38" s="170"/>
      <c r="IP38" s="170"/>
      <c r="IQ38" s="170"/>
      <c r="IR38" s="170"/>
      <c r="IS38" s="170"/>
      <c r="IT38" s="167" t="str">
        <f>IF(AC38="P",AC20,"")</f>
        <v/>
      </c>
      <c r="IU38" s="27">
        <f t="shared" si="164"/>
        <v>0</v>
      </c>
    </row>
    <row r="39" spans="1:255" s="2" customFormat="1" ht="21.75" customHeight="1" thickBot="1">
      <c r="A39" s="196"/>
      <c r="B39" s="180"/>
      <c r="C39" s="201"/>
      <c r="D39" s="286" t="s">
        <v>152</v>
      </c>
      <c r="E39" s="254">
        <f t="shared" ref="E39:AC39" si="274">SUM(E40)-(E20)</f>
        <v>2</v>
      </c>
      <c r="F39" s="255">
        <f t="shared" si="274"/>
        <v>4</v>
      </c>
      <c r="G39" s="255">
        <f t="shared" si="274"/>
        <v>2</v>
      </c>
      <c r="H39" s="255">
        <f t="shared" si="274"/>
        <v>4</v>
      </c>
      <c r="I39" s="255">
        <f t="shared" si="274"/>
        <v>4</v>
      </c>
      <c r="J39" s="255">
        <f t="shared" si="274"/>
        <v>9</v>
      </c>
      <c r="K39" s="255">
        <f t="shared" si="274"/>
        <v>4</v>
      </c>
      <c r="L39" s="255">
        <f t="shared" si="274"/>
        <v>4</v>
      </c>
      <c r="M39" s="255">
        <f t="shared" si="274"/>
        <v>10</v>
      </c>
      <c r="N39" s="255">
        <f t="shared" si="274"/>
        <v>7</v>
      </c>
      <c r="O39" s="255">
        <f t="shared" si="274"/>
        <v>0</v>
      </c>
      <c r="P39" s="255">
        <f t="shared" si="274"/>
        <v>12</v>
      </c>
      <c r="Q39" s="255">
        <f t="shared" si="274"/>
        <v>4</v>
      </c>
      <c r="R39" s="255">
        <f t="shared" si="274"/>
        <v>4</v>
      </c>
      <c r="S39" s="255">
        <f t="shared" si="274"/>
        <v>5</v>
      </c>
      <c r="T39" s="255">
        <f t="shared" si="274"/>
        <v>1</v>
      </c>
      <c r="U39" s="255">
        <f t="shared" si="274"/>
        <v>7</v>
      </c>
      <c r="V39" s="255">
        <f t="shared" si="274"/>
        <v>0</v>
      </c>
      <c r="W39" s="255">
        <f t="shared" si="274"/>
        <v>0</v>
      </c>
      <c r="X39" s="255">
        <f t="shared" si="274"/>
        <v>0</v>
      </c>
      <c r="Y39" s="255">
        <f t="shared" si="274"/>
        <v>0</v>
      </c>
      <c r="Z39" s="255">
        <f t="shared" si="274"/>
        <v>0</v>
      </c>
      <c r="AA39" s="255">
        <f t="shared" si="274"/>
        <v>0</v>
      </c>
      <c r="AB39" s="255">
        <f t="shared" si="274"/>
        <v>0</v>
      </c>
      <c r="AC39" s="480">
        <f t="shared" si="274"/>
        <v>0</v>
      </c>
      <c r="AE39" s="125"/>
      <c r="AF39" s="125"/>
      <c r="AG39" s="125"/>
      <c r="AH39" s="125"/>
      <c r="AI39" s="125"/>
      <c r="AJ39" s="125"/>
      <c r="AK39" s="125"/>
      <c r="AL39" s="125"/>
      <c r="AM39" s="125"/>
      <c r="AN39" s="125"/>
      <c r="AO39" s="125"/>
      <c r="AP39" s="125"/>
      <c r="AQ39" s="125"/>
      <c r="AR39" s="125"/>
      <c r="AS39" s="125"/>
      <c r="AT39" s="125"/>
      <c r="AU39" s="125"/>
      <c r="AV39" s="125"/>
      <c r="AW39" s="125"/>
      <c r="AX39" s="125"/>
      <c r="AY39" s="125"/>
      <c r="AZ39" s="125"/>
      <c r="BA39" s="125"/>
      <c r="BB39" s="125"/>
      <c r="BC39" s="125"/>
      <c r="BD39" s="125"/>
      <c r="BE39" s="178"/>
      <c r="BF39" s="178"/>
      <c r="BG39" s="178"/>
      <c r="BH39" s="178"/>
      <c r="BI39" s="178"/>
      <c r="BJ39" s="178"/>
      <c r="BK39" s="178"/>
      <c r="BL39" s="178"/>
      <c r="BM39" s="178"/>
      <c r="BN39" s="178"/>
      <c r="BO39" s="178"/>
      <c r="BP39" s="178"/>
      <c r="BQ39" s="178"/>
      <c r="BR39" s="178"/>
      <c r="BS39" s="178"/>
      <c r="BT39" s="178"/>
      <c r="BU39" s="178"/>
      <c r="BV39" s="178"/>
      <c r="BW39" s="125"/>
      <c r="BX39" s="125"/>
      <c r="BY39" s="125"/>
      <c r="BZ39" s="125"/>
      <c r="CA39" s="125"/>
      <c r="CB39" s="125"/>
      <c r="CC39" s="125"/>
      <c r="CD39" s="27"/>
      <c r="CE39" s="178"/>
      <c r="CF39" s="178"/>
      <c r="CG39" s="178"/>
      <c r="CH39" s="178"/>
      <c r="CI39" s="178"/>
      <c r="CJ39" s="178"/>
      <c r="CK39" s="178"/>
      <c r="CL39" s="178"/>
      <c r="CM39" s="178"/>
      <c r="CN39" s="178"/>
      <c r="CO39" s="178"/>
      <c r="CP39" s="125"/>
      <c r="CQ39" s="125"/>
      <c r="CR39" s="125"/>
      <c r="CS39" s="125"/>
      <c r="CT39" s="125"/>
      <c r="CU39" s="125"/>
      <c r="CV39" s="125"/>
      <c r="CW39" s="125"/>
      <c r="CX39" s="125"/>
      <c r="CY39" s="125"/>
      <c r="CZ39" s="125"/>
      <c r="DA39" s="125"/>
      <c r="DB39" s="125"/>
      <c r="DC39" s="125"/>
      <c r="DD39" s="27"/>
      <c r="DE39" s="178"/>
      <c r="DF39" s="178"/>
      <c r="DG39" s="178"/>
      <c r="DH39" s="178"/>
      <c r="DI39" s="178"/>
      <c r="DJ39" s="178"/>
      <c r="DK39" s="178"/>
      <c r="DL39" s="178"/>
      <c r="DM39" s="178"/>
      <c r="DN39" s="178"/>
      <c r="DO39" s="178"/>
      <c r="DP39" s="125"/>
      <c r="DQ39" s="125"/>
      <c r="DR39" s="125"/>
      <c r="DS39" s="125"/>
      <c r="DT39" s="125"/>
      <c r="DU39" s="125"/>
      <c r="DV39" s="125"/>
      <c r="DW39" s="125"/>
      <c r="DX39" s="125"/>
      <c r="DY39" s="125"/>
      <c r="DZ39" s="125"/>
      <c r="EA39" s="125"/>
      <c r="EB39" s="125"/>
      <c r="EC39" s="125"/>
      <c r="ED39" s="27"/>
      <c r="EE39" s="125"/>
      <c r="EF39" s="27">
        <f>SUM(EF25:EF38)</f>
        <v>19</v>
      </c>
      <c r="EG39" s="27">
        <f>SUM(EG25:EG38)</f>
        <v>19</v>
      </c>
      <c r="EH39" s="27">
        <f>SUM(EH25:EH38)</f>
        <v>57</v>
      </c>
      <c r="EI39" s="27">
        <f>SUM(EG39+EH39)</f>
        <v>76</v>
      </c>
      <c r="EJ39" s="27"/>
      <c r="EK39" s="27"/>
      <c r="EL39" s="27"/>
      <c r="EM39" s="27">
        <f>SUM(EM25:EM38)</f>
        <v>102</v>
      </c>
      <c r="EN39" s="27">
        <f t="shared" si="152"/>
        <v>5.3684210526315788</v>
      </c>
      <c r="EO39" s="27"/>
      <c r="EP39" s="27">
        <f>SUM(EP25:EP38)</f>
        <v>408</v>
      </c>
      <c r="EQ39" s="27">
        <f>SUM(EQ25:EQ38)</f>
        <v>76</v>
      </c>
      <c r="ER39" s="27"/>
      <c r="ES39" s="27"/>
      <c r="ET39" s="27"/>
      <c r="EU39" s="125"/>
      <c r="EV39" s="125"/>
      <c r="EW39" s="125"/>
      <c r="EX39" s="125"/>
      <c r="EY39" s="125"/>
      <c r="EZ39" s="125"/>
      <c r="FA39" s="125"/>
      <c r="FB39" s="125"/>
      <c r="FC39" s="125"/>
      <c r="FD39" s="125"/>
      <c r="FE39" s="125"/>
      <c r="FF39" s="125"/>
      <c r="FG39" s="125"/>
      <c r="FH39" s="125"/>
      <c r="FI39" s="125"/>
      <c r="FJ39" s="125"/>
      <c r="FK39" s="125"/>
      <c r="FL39" s="125"/>
      <c r="FM39" s="125"/>
      <c r="FN39" s="125"/>
      <c r="FO39" s="125"/>
      <c r="FP39" s="125"/>
      <c r="FQ39" s="125"/>
      <c r="FR39" s="125"/>
      <c r="FS39" s="125"/>
      <c r="FT39" s="125"/>
      <c r="FU39" s="125"/>
      <c r="FV39" s="125"/>
      <c r="FW39" s="125"/>
      <c r="FX39" s="125"/>
      <c r="FY39" s="125"/>
      <c r="FZ39" s="125"/>
      <c r="GA39" s="125"/>
      <c r="GB39" s="125"/>
      <c r="GC39" s="125"/>
      <c r="GD39" s="125"/>
      <c r="GE39" s="125"/>
      <c r="GF39" s="125"/>
      <c r="GG39" s="125"/>
      <c r="GH39" s="125"/>
      <c r="GI39" s="125"/>
      <c r="GJ39" s="125"/>
      <c r="GK39" s="125"/>
      <c r="GL39" s="125"/>
      <c r="GM39" s="125"/>
      <c r="GN39" s="125"/>
      <c r="GO39" s="125"/>
      <c r="GP39" s="125"/>
      <c r="GQ39" s="125"/>
      <c r="GR39" s="125"/>
      <c r="GS39" s="125"/>
      <c r="GT39" s="125"/>
      <c r="GU39" s="125"/>
      <c r="GV39" s="125"/>
      <c r="GW39" s="125"/>
      <c r="GX39" s="125"/>
      <c r="GY39" s="125"/>
      <c r="GZ39" s="125"/>
      <c r="HA39" s="125"/>
      <c r="HB39" s="125"/>
      <c r="HC39" s="125"/>
      <c r="HD39" s="125"/>
      <c r="HE39" s="125"/>
      <c r="HF39" s="125"/>
      <c r="HG39" s="125"/>
      <c r="HH39" s="125"/>
      <c r="HI39" s="125"/>
      <c r="HJ39" s="125"/>
      <c r="HK39" s="125"/>
      <c r="HL39" s="125"/>
      <c r="HM39" s="125"/>
      <c r="HN39" s="125"/>
      <c r="HO39" s="125"/>
      <c r="HP39" s="125"/>
      <c r="HQ39" s="125"/>
      <c r="HR39" s="125"/>
      <c r="HS39" s="125"/>
      <c r="HT39" s="125"/>
      <c r="HU39" s="125"/>
      <c r="HV39" s="125"/>
      <c r="HW39" s="125"/>
      <c r="HX39" s="125"/>
      <c r="HY39" s="125"/>
      <c r="HZ39" s="125"/>
      <c r="IA39" s="125"/>
      <c r="IB39" s="125"/>
      <c r="IC39" s="125"/>
      <c r="ID39" s="125"/>
      <c r="IE39" s="125"/>
      <c r="IF39" s="125"/>
      <c r="IG39" s="125"/>
      <c r="IH39" s="125"/>
      <c r="II39" s="125"/>
      <c r="IJ39" s="125"/>
      <c r="IK39" s="125"/>
      <c r="IL39" s="125"/>
      <c r="IM39" s="125"/>
      <c r="IN39" s="125"/>
      <c r="IO39" s="125"/>
      <c r="IP39" s="125"/>
      <c r="IQ39" s="125"/>
      <c r="IR39" s="125"/>
      <c r="IS39" s="125"/>
      <c r="IT39" s="125"/>
      <c r="IU39" s="125"/>
    </row>
    <row r="40" spans="1:255" s="2" customFormat="1" ht="21.75" customHeight="1" thickBot="1">
      <c r="A40" s="263" t="s">
        <v>188</v>
      </c>
      <c r="B40" s="180">
        <f>COUNT(E40:AC40)</f>
        <v>19</v>
      </c>
      <c r="C40" s="284" t="s">
        <v>216</v>
      </c>
      <c r="D40" s="261">
        <f ca="1">'Period 1'!AC24</f>
        <v>77</v>
      </c>
      <c r="E40" s="258">
        <v>4</v>
      </c>
      <c r="F40" s="259">
        <v>9</v>
      </c>
      <c r="G40" s="259">
        <v>3</v>
      </c>
      <c r="H40" s="259">
        <v>4</v>
      </c>
      <c r="I40" s="259">
        <v>4</v>
      </c>
      <c r="J40" s="259">
        <v>9</v>
      </c>
      <c r="K40" s="259">
        <v>4</v>
      </c>
      <c r="L40" s="259">
        <v>4</v>
      </c>
      <c r="M40" s="259">
        <v>10</v>
      </c>
      <c r="N40" s="259">
        <v>11</v>
      </c>
      <c r="O40" s="259">
        <v>0</v>
      </c>
      <c r="P40" s="259">
        <v>14</v>
      </c>
      <c r="Q40" s="259">
        <v>4</v>
      </c>
      <c r="R40" s="259">
        <v>4</v>
      </c>
      <c r="S40" s="259">
        <v>5</v>
      </c>
      <c r="T40" s="259">
        <v>2</v>
      </c>
      <c r="U40" s="259">
        <v>11</v>
      </c>
      <c r="V40" s="259">
        <v>0</v>
      </c>
      <c r="W40" s="259">
        <v>0</v>
      </c>
      <c r="X40" s="259"/>
      <c r="Y40" s="259"/>
      <c r="Z40" s="259"/>
      <c r="AA40" s="259"/>
      <c r="AB40" s="259"/>
      <c r="AC40" s="481"/>
      <c r="AE40" s="125"/>
      <c r="AF40" s="125"/>
      <c r="AG40" s="125"/>
      <c r="AH40" s="125"/>
      <c r="AI40" s="125"/>
      <c r="AJ40" s="125"/>
      <c r="AK40" s="125"/>
      <c r="AL40" s="125"/>
      <c r="AM40" s="125"/>
      <c r="AN40" s="125"/>
      <c r="AO40" s="125"/>
      <c r="AP40" s="125"/>
      <c r="AQ40" s="125"/>
      <c r="AR40" s="125"/>
      <c r="AS40" s="125"/>
      <c r="AT40" s="125"/>
      <c r="AU40" s="125"/>
      <c r="AV40" s="125"/>
      <c r="AW40" s="125"/>
      <c r="AX40" s="125"/>
      <c r="AY40" s="125"/>
      <c r="AZ40" s="125"/>
      <c r="BA40" s="125"/>
      <c r="BB40" s="125"/>
      <c r="BC40" s="125"/>
      <c r="BD40" s="125"/>
      <c r="BE40" s="125"/>
      <c r="BF40" s="125"/>
      <c r="BG40" s="125"/>
      <c r="BH40" s="125"/>
      <c r="BI40" s="125"/>
      <c r="BJ40" s="125"/>
      <c r="BK40" s="125"/>
      <c r="BL40" s="125"/>
      <c r="BM40" s="125"/>
      <c r="BN40" s="125"/>
      <c r="BO40" s="125"/>
      <c r="BP40" s="125"/>
      <c r="BQ40" s="125"/>
      <c r="BR40" s="125"/>
      <c r="BS40" s="125"/>
      <c r="BT40" s="125"/>
      <c r="BU40" s="125"/>
      <c r="BV40" s="125"/>
      <c r="BW40" s="125"/>
      <c r="BX40" s="125"/>
      <c r="BY40" s="125"/>
      <c r="BZ40" s="125"/>
      <c r="CA40" s="125"/>
      <c r="CB40" s="125"/>
      <c r="CC40" s="125"/>
      <c r="CD40" s="125"/>
      <c r="CE40" s="125"/>
      <c r="CF40" s="125"/>
      <c r="CG40" s="125"/>
      <c r="CH40" s="125"/>
      <c r="CI40" s="125"/>
      <c r="CJ40" s="125"/>
      <c r="CK40" s="125"/>
      <c r="CL40" s="125"/>
      <c r="CM40" s="125"/>
      <c r="CN40" s="125"/>
      <c r="CO40" s="125"/>
      <c r="CP40" s="125"/>
      <c r="CQ40" s="125"/>
      <c r="CR40" s="125"/>
      <c r="CS40" s="125"/>
      <c r="CT40" s="125"/>
      <c r="CU40" s="125"/>
      <c r="CV40" s="125"/>
      <c r="CW40" s="125"/>
      <c r="CX40" s="125"/>
      <c r="CY40" s="125"/>
      <c r="CZ40" s="125"/>
      <c r="DA40" s="125"/>
      <c r="DB40" s="125"/>
      <c r="DC40" s="125"/>
      <c r="DD40" s="125"/>
      <c r="DE40" s="125"/>
      <c r="DF40" s="125"/>
      <c r="DG40" s="125"/>
      <c r="DH40" s="125"/>
      <c r="DI40" s="125"/>
      <c r="DJ40" s="125"/>
      <c r="DK40" s="125"/>
      <c r="DL40" s="125"/>
      <c r="DM40" s="125"/>
      <c r="DN40" s="125"/>
      <c r="DO40" s="125"/>
      <c r="DP40" s="125"/>
      <c r="DQ40" s="125"/>
      <c r="DR40" s="125"/>
      <c r="DS40" s="125"/>
      <c r="DT40" s="125"/>
      <c r="DU40" s="125"/>
      <c r="DV40" s="125"/>
      <c r="DW40" s="125"/>
      <c r="DX40" s="125"/>
      <c r="DY40" s="125"/>
      <c r="DZ40" s="125"/>
      <c r="EA40" s="125"/>
      <c r="EB40" s="125"/>
      <c r="EC40" s="125"/>
      <c r="ED40" s="125"/>
      <c r="EE40" s="125"/>
      <c r="EF40" s="125"/>
      <c r="EG40" s="125"/>
      <c r="EH40" s="125"/>
      <c r="EI40" s="125"/>
      <c r="EJ40" s="125"/>
      <c r="EK40" s="125"/>
      <c r="EL40" s="125"/>
      <c r="EM40" s="125"/>
      <c r="EN40" s="125"/>
      <c r="EO40" s="125"/>
      <c r="EP40" s="125"/>
      <c r="EQ40" s="125"/>
      <c r="ER40" s="125"/>
      <c r="ES40" s="125"/>
      <c r="ET40" s="125"/>
      <c r="EU40" s="125"/>
      <c r="EV40" s="125"/>
      <c r="EW40" s="125"/>
      <c r="EX40" s="125"/>
      <c r="EY40" s="125"/>
      <c r="EZ40" s="125"/>
      <c r="FA40" s="125"/>
      <c r="FB40" s="125"/>
      <c r="FC40" s="125"/>
      <c r="FD40" s="125"/>
      <c r="FE40" s="125"/>
      <c r="FF40" s="125"/>
      <c r="FG40" s="125"/>
      <c r="FH40" s="125"/>
      <c r="FI40" s="125"/>
      <c r="FJ40" s="125"/>
      <c r="FK40" s="125"/>
      <c r="FL40" s="125"/>
      <c r="FM40" s="125"/>
      <c r="FN40" s="125"/>
      <c r="FO40" s="125"/>
      <c r="FP40" s="125"/>
      <c r="FQ40" s="125"/>
      <c r="FR40" s="125"/>
      <c r="FS40" s="125"/>
      <c r="FT40" s="125"/>
      <c r="FU40" s="125"/>
      <c r="FV40" s="125"/>
      <c r="FW40" s="125"/>
      <c r="FX40" s="125"/>
      <c r="FY40" s="125"/>
      <c r="FZ40" s="125"/>
      <c r="GA40" s="125"/>
      <c r="GB40" s="125"/>
      <c r="GC40" s="125"/>
      <c r="GD40" s="125"/>
      <c r="GE40" s="125"/>
      <c r="GF40" s="125"/>
      <c r="GG40" s="125"/>
      <c r="GH40" s="125"/>
      <c r="GI40" s="125"/>
      <c r="GJ40" s="125"/>
      <c r="GK40" s="125"/>
      <c r="GL40" s="125"/>
      <c r="GM40" s="125"/>
      <c r="GN40" s="125"/>
      <c r="GO40" s="125"/>
      <c r="GP40" s="125"/>
      <c r="GQ40" s="125"/>
      <c r="GR40" s="125"/>
      <c r="GS40" s="125"/>
      <c r="GT40" s="125"/>
      <c r="GU40" s="125"/>
      <c r="GV40" s="125"/>
      <c r="GW40" s="125"/>
      <c r="GX40" s="125"/>
      <c r="GY40" s="125"/>
      <c r="GZ40" s="125"/>
      <c r="HA40" s="125"/>
      <c r="HB40" s="125"/>
      <c r="HC40" s="125"/>
      <c r="HD40" s="125"/>
      <c r="HE40" s="125"/>
      <c r="HF40" s="125"/>
      <c r="HG40" s="125"/>
      <c r="HH40" s="125"/>
      <c r="HI40" s="125"/>
      <c r="HJ40" s="125"/>
      <c r="HK40" s="125"/>
      <c r="HL40" s="125"/>
      <c r="HM40" s="125"/>
      <c r="HN40" s="125"/>
      <c r="HO40" s="125"/>
      <c r="HP40" s="125"/>
      <c r="HQ40" s="125"/>
      <c r="HR40" s="125"/>
      <c r="HS40" s="125"/>
      <c r="HT40" s="125"/>
      <c r="HU40" s="125"/>
      <c r="HV40" s="125"/>
      <c r="HW40" s="125"/>
      <c r="HX40" s="125"/>
      <c r="HY40" s="125"/>
      <c r="HZ40" s="125"/>
      <c r="IA40" s="125"/>
      <c r="IB40" s="125"/>
      <c r="IC40" s="125"/>
      <c r="ID40" s="125"/>
      <c r="IE40" s="125"/>
      <c r="IF40" s="125"/>
      <c r="IG40" s="125"/>
      <c r="IH40" s="125"/>
      <c r="II40" s="125"/>
      <c r="IJ40" s="125"/>
      <c r="IK40" s="125"/>
      <c r="IL40" s="125"/>
      <c r="IM40" s="125"/>
      <c r="IN40" s="125"/>
      <c r="IO40" s="125"/>
      <c r="IP40" s="125"/>
      <c r="IQ40" s="125"/>
      <c r="IR40" s="125"/>
      <c r="IS40" s="125"/>
      <c r="IT40" s="125"/>
      <c r="IU40" s="125"/>
    </row>
  </sheetData>
  <sheetCalcPr fullCalcOnLoad="1"/>
  <mergeCells count="58">
    <mergeCell ref="B33:D33"/>
    <mergeCell ref="B34:D34"/>
    <mergeCell ref="B25:D25"/>
    <mergeCell ref="B26:D26"/>
    <mergeCell ref="N1:P1"/>
    <mergeCell ref="L1:M1"/>
    <mergeCell ref="N21:P21"/>
    <mergeCell ref="L21:M21"/>
    <mergeCell ref="A24:D24"/>
    <mergeCell ref="B14:D14"/>
    <mergeCell ref="B15:D15"/>
    <mergeCell ref="B16:D16"/>
    <mergeCell ref="C23:D23"/>
    <mergeCell ref="B17:D17"/>
    <mergeCell ref="B18:D18"/>
    <mergeCell ref="DE22:EC22"/>
    <mergeCell ref="I21:K21"/>
    <mergeCell ref="E22:AC22"/>
    <mergeCell ref="AE22:BC22"/>
    <mergeCell ref="BE22:CC22"/>
    <mergeCell ref="CE22:DC22"/>
    <mergeCell ref="EV2:FT2"/>
    <mergeCell ref="FV2:GT2"/>
    <mergeCell ref="BE2:CC2"/>
    <mergeCell ref="A4:D4"/>
    <mergeCell ref="CE2:DC2"/>
    <mergeCell ref="DE2:EC2"/>
    <mergeCell ref="AE2:BC2"/>
    <mergeCell ref="B7:D7"/>
    <mergeCell ref="GV2:HT2"/>
    <mergeCell ref="HV2:IT2"/>
    <mergeCell ref="EV22:FT22"/>
    <mergeCell ref="FV22:GT22"/>
    <mergeCell ref="GV22:HT22"/>
    <mergeCell ref="HV22:IT22"/>
    <mergeCell ref="B6:D6"/>
    <mergeCell ref="B10:D10"/>
    <mergeCell ref="B13:D13"/>
    <mergeCell ref="B35:D35"/>
    <mergeCell ref="B32:D32"/>
    <mergeCell ref="I1:K1"/>
    <mergeCell ref="E2:AC2"/>
    <mergeCell ref="B12:D12"/>
    <mergeCell ref="C3:D3"/>
    <mergeCell ref="B11:D11"/>
    <mergeCell ref="B8:D8"/>
    <mergeCell ref="B9:D9"/>
    <mergeCell ref="B5:D5"/>
    <mergeCell ref="C1:G1"/>
    <mergeCell ref="C21:G21"/>
    <mergeCell ref="B38:D38"/>
    <mergeCell ref="B37:D37"/>
    <mergeCell ref="B27:D27"/>
    <mergeCell ref="B28:D28"/>
    <mergeCell ref="B29:D29"/>
    <mergeCell ref="B30:D30"/>
    <mergeCell ref="B31:D31"/>
    <mergeCell ref="B36:D36"/>
  </mergeCells>
  <phoneticPr fontId="0" type="noConversion"/>
  <printOptions horizontalCentered="1" verticalCentered="1"/>
  <pageMargins left="0.25" right="0.25" top="0.25" bottom="0.25" header="0.25" footer="0.25"/>
  <pageSetup scale="46" orientation="landscape" horizontalDpi="4294967292" verticalDpi="4294967292"/>
  <rowBreaks count="1" manualBreakCount="1">
    <brk id="20" max="28" man="1"/>
  </rowBreaks>
  <colBreaks count="1" manualBreakCount="1">
    <brk id="134" max="39" man="1"/>
  </colBreaks>
  <extLst>
    <ext xmlns:mx="http://schemas.microsoft.com/office/mac/excel/2008/main" uri="http://schemas.microsoft.com/office/mac/excel/2008/main">
      <mx:PLV Mode="0" OnePage="0" WScale="44"/>
    </ext>
  </extLst>
</worksheet>
</file>

<file path=xl/worksheets/sheet5.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6" enableFormatConditionsCalculation="0">
    <pageSetUpPr fitToPage="1"/>
  </sheetPr>
  <dimension ref="A1:AN85"/>
  <sheetViews>
    <sheetView zoomScale="75" zoomScaleNormal="75" zoomScaleSheetLayoutView="40" zoomScalePageLayoutView="75" workbookViewId="0">
      <pane xSplit="4" ySplit="3" topLeftCell="E4" activePane="bottomRight" state="frozen"/>
      <selection pane="topRight" activeCell="E1" sqref="E1"/>
      <selection pane="bottomLeft" activeCell="A4" sqref="A4"/>
      <selection pane="bottomRight" sqref="A1:AM36"/>
    </sheetView>
  </sheetViews>
  <sheetFormatPr baseColWidth="10" defaultColWidth="8.83203125" defaultRowHeight="15"/>
  <cols>
    <col min="1" max="3" width="9.6640625" style="93" customWidth="1"/>
    <col min="4" max="4" width="2.33203125" style="93" customWidth="1"/>
    <col min="5" max="5" width="9.1640625" style="93" customWidth="1"/>
    <col min="6" max="6" width="6.5" style="93" bestFit="1" customWidth="1"/>
    <col min="7" max="7" width="4.6640625" style="93" bestFit="1" customWidth="1"/>
    <col min="8" max="8" width="6.1640625" style="93" customWidth="1"/>
    <col min="9" max="9" width="7.5" style="93" customWidth="1"/>
    <col min="10" max="10" width="9.6640625" style="93" customWidth="1"/>
    <col min="11" max="11" width="8.5" style="93" customWidth="1"/>
    <col min="12" max="12" width="9.6640625" style="93" customWidth="1"/>
    <col min="13" max="13" width="6.5" style="93" customWidth="1"/>
    <col min="14" max="14" width="7.1640625" style="93" bestFit="1" customWidth="1"/>
    <col min="15" max="15" width="7.83203125" style="93" customWidth="1"/>
    <col min="16" max="16" width="8.1640625" style="93" customWidth="1"/>
    <col min="17" max="17" width="7.83203125" style="93" customWidth="1"/>
    <col min="18" max="18" width="5.1640625" style="93" bestFit="1" customWidth="1"/>
    <col min="19" max="19" width="8.5" style="93" customWidth="1"/>
    <col min="20" max="20" width="6.5" style="93" bestFit="1" customWidth="1"/>
    <col min="21" max="21" width="4.6640625" style="93" bestFit="1" customWidth="1"/>
    <col min="22" max="22" width="6.83203125" style="93" customWidth="1"/>
    <col min="23" max="24" width="8.33203125" style="93" customWidth="1"/>
    <col min="25" max="25" width="8.5" style="93" customWidth="1"/>
    <col min="26" max="26" width="6.6640625" style="93" customWidth="1"/>
    <col min="27" max="27" width="9.6640625" style="93" customWidth="1"/>
    <col min="28" max="28" width="7.1640625" style="93" bestFit="1" customWidth="1"/>
    <col min="29" max="29" width="8.33203125" style="93" customWidth="1"/>
    <col min="30" max="30" width="8.5" style="93" customWidth="1"/>
    <col min="31" max="31" width="8.83203125" style="93" bestFit="1" customWidth="1"/>
    <col min="32" max="32" width="8.1640625" style="93" customWidth="1"/>
    <col min="33" max="33" width="5.1640625" style="93" bestFit="1" customWidth="1"/>
    <col min="34" max="34" width="7.1640625" bestFit="1" customWidth="1"/>
    <col min="35" max="35" width="10" customWidth="1"/>
    <col min="36" max="36" width="8.6640625" customWidth="1"/>
    <col min="37" max="37" width="10.5" customWidth="1"/>
    <col min="38" max="38" width="9.6640625" customWidth="1"/>
    <col min="39" max="39" width="11.33203125" customWidth="1"/>
    <col min="40" max="40" width="12.1640625" customWidth="1"/>
  </cols>
  <sheetData>
    <row r="1" spans="1:40" ht="21.75" customHeight="1" thickBot="1">
      <c r="A1" s="13" t="s">
        <v>209</v>
      </c>
      <c r="B1" s="13"/>
      <c r="C1" s="15"/>
      <c r="D1" s="202"/>
      <c r="E1" s="240" t="s">
        <v>73</v>
      </c>
      <c r="F1" s="685"/>
      <c r="G1" s="685"/>
      <c r="H1" s="685"/>
      <c r="I1" s="685"/>
      <c r="J1" s="685"/>
      <c r="K1" s="704" t="s">
        <v>77</v>
      </c>
      <c r="L1" s="704"/>
      <c r="M1" s="704"/>
      <c r="N1" s="704"/>
      <c r="O1" s="704"/>
      <c r="P1" s="287" t="s">
        <v>210</v>
      </c>
      <c r="Q1" s="703">
        <f ca="1">('Game Summary'!L2)</f>
        <v>39935</v>
      </c>
      <c r="R1" s="703"/>
      <c r="S1" s="435"/>
      <c r="T1" s="435"/>
      <c r="U1" s="435"/>
      <c r="V1" s="435"/>
      <c r="W1" s="435"/>
      <c r="X1" s="435"/>
      <c r="Y1" s="435"/>
      <c r="Z1" s="702" t="s">
        <v>77</v>
      </c>
      <c r="AA1" s="702"/>
      <c r="AB1" s="702"/>
      <c r="AC1" s="702"/>
      <c r="AD1" s="702"/>
      <c r="AE1" s="702"/>
      <c r="AF1" s="702"/>
      <c r="AG1" s="702"/>
      <c r="AH1" s="2"/>
      <c r="AI1" s="2"/>
      <c r="AJ1" s="2"/>
      <c r="AK1" s="2"/>
      <c r="AL1" s="2"/>
      <c r="AM1" s="2"/>
      <c r="AN1" s="2"/>
    </row>
    <row r="2" spans="1:40" ht="21.75" customHeight="1" thickBot="1">
      <c r="A2" s="670" t="str">
        <f ca="1">('Game Summary'!A4)</f>
        <v>GRRG - All Stars</v>
      </c>
      <c r="B2" s="671"/>
      <c r="C2" s="671"/>
      <c r="D2" s="672"/>
      <c r="E2" s="714" t="s">
        <v>211</v>
      </c>
      <c r="F2" s="715"/>
      <c r="G2" s="715"/>
      <c r="H2" s="715"/>
      <c r="I2" s="715"/>
      <c r="J2" s="715"/>
      <c r="K2" s="715"/>
      <c r="L2" s="715"/>
      <c r="M2" s="715"/>
      <c r="N2" s="715"/>
      <c r="O2" s="715"/>
      <c r="P2" s="715"/>
      <c r="Q2" s="715"/>
      <c r="R2" s="430"/>
      <c r="S2" s="707" t="s">
        <v>139</v>
      </c>
      <c r="T2" s="708"/>
      <c r="U2" s="708"/>
      <c r="V2" s="708"/>
      <c r="W2" s="708"/>
      <c r="X2" s="708"/>
      <c r="Y2" s="708"/>
      <c r="Z2" s="708"/>
      <c r="AA2" s="708"/>
      <c r="AB2" s="708"/>
      <c r="AC2" s="708"/>
      <c r="AD2" s="708"/>
      <c r="AE2" s="708"/>
      <c r="AF2" s="708"/>
      <c r="AG2" s="709"/>
      <c r="AH2" s="707" t="s">
        <v>237</v>
      </c>
      <c r="AI2" s="708"/>
      <c r="AJ2" s="708"/>
      <c r="AK2" s="707" t="s">
        <v>246</v>
      </c>
      <c r="AL2" s="708"/>
      <c r="AM2" s="709"/>
    </row>
    <row r="3" spans="1:40" ht="50" thickBot="1">
      <c r="A3" s="414" t="s">
        <v>215</v>
      </c>
      <c r="B3" s="711" t="s">
        <v>214</v>
      </c>
      <c r="C3" s="712"/>
      <c r="D3" s="713"/>
      <c r="E3" s="431" t="s">
        <v>238</v>
      </c>
      <c r="F3" s="432" t="s">
        <v>213</v>
      </c>
      <c r="G3" s="432" t="s">
        <v>116</v>
      </c>
      <c r="H3" s="432" t="s">
        <v>114</v>
      </c>
      <c r="I3" s="432" t="s">
        <v>88</v>
      </c>
      <c r="J3" s="432" t="s">
        <v>235</v>
      </c>
      <c r="K3" s="432" t="s">
        <v>234</v>
      </c>
      <c r="L3" s="432" t="s">
        <v>251</v>
      </c>
      <c r="M3" s="432" t="s">
        <v>236</v>
      </c>
      <c r="N3" s="432" t="s">
        <v>115</v>
      </c>
      <c r="O3" s="432" t="s">
        <v>239</v>
      </c>
      <c r="P3" s="432" t="s">
        <v>250</v>
      </c>
      <c r="Q3" s="433" t="s">
        <v>8</v>
      </c>
      <c r="R3" s="459" t="s">
        <v>117</v>
      </c>
      <c r="S3" s="431" t="s">
        <v>238</v>
      </c>
      <c r="T3" s="432" t="s">
        <v>213</v>
      </c>
      <c r="U3" s="432" t="s">
        <v>116</v>
      </c>
      <c r="V3" s="432" t="s">
        <v>114</v>
      </c>
      <c r="W3" s="432" t="s">
        <v>88</v>
      </c>
      <c r="X3" s="432" t="s">
        <v>235</v>
      </c>
      <c r="Y3" s="432" t="s">
        <v>234</v>
      </c>
      <c r="Z3" s="432" t="s">
        <v>236</v>
      </c>
      <c r="AA3" s="432" t="s">
        <v>251</v>
      </c>
      <c r="AB3" s="432" t="s">
        <v>115</v>
      </c>
      <c r="AC3" s="432" t="s">
        <v>239</v>
      </c>
      <c r="AD3" s="432" t="s">
        <v>240</v>
      </c>
      <c r="AE3" s="432" t="s">
        <v>8</v>
      </c>
      <c r="AF3" s="433" t="s">
        <v>241</v>
      </c>
      <c r="AG3" s="459" t="s">
        <v>117</v>
      </c>
      <c r="AH3" s="432" t="s">
        <v>242</v>
      </c>
      <c r="AI3" s="433" t="s">
        <v>241</v>
      </c>
      <c r="AJ3" s="433" t="s">
        <v>247</v>
      </c>
      <c r="AK3" s="447" t="s">
        <v>243</v>
      </c>
      <c r="AL3" s="448" t="s">
        <v>244</v>
      </c>
      <c r="AM3" s="449" t="s">
        <v>245</v>
      </c>
    </row>
    <row r="4" spans="1:40" ht="21.75" customHeight="1">
      <c r="A4" s="271" t="str">
        <f ca="1">('Game Summary'!B5)</f>
        <v>01</v>
      </c>
      <c r="B4" s="688" t="str">
        <f ca="1">('Game Summary'!C5)</f>
        <v>Lindsay Blowhan</v>
      </c>
      <c r="C4" s="647"/>
      <c r="D4" s="648"/>
      <c r="E4" s="121">
        <v>6</v>
      </c>
      <c r="F4" s="122">
        <v>1</v>
      </c>
      <c r="G4" s="122"/>
      <c r="H4" s="122">
        <v>1</v>
      </c>
      <c r="I4" s="122"/>
      <c r="J4" s="122"/>
      <c r="K4" s="122">
        <v>1</v>
      </c>
      <c r="L4" s="122"/>
      <c r="M4" s="122"/>
      <c r="N4" s="123"/>
      <c r="O4" s="123"/>
      <c r="P4" s="123"/>
      <c r="Q4" s="123"/>
      <c r="R4" s="411">
        <f>SUM(E4:Q4)</f>
        <v>9</v>
      </c>
      <c r="S4" s="121"/>
      <c r="T4" s="436"/>
      <c r="U4" s="436"/>
      <c r="V4" s="436"/>
      <c r="W4" s="436"/>
      <c r="X4" s="436"/>
      <c r="Y4" s="436"/>
      <c r="Z4" s="122"/>
      <c r="AA4" s="123"/>
      <c r="AB4" s="123"/>
      <c r="AC4" s="123"/>
      <c r="AD4" s="123"/>
      <c r="AE4" s="123"/>
      <c r="AF4" s="123"/>
      <c r="AG4" s="136">
        <f>SUM(S4:AF4)</f>
        <v>0</v>
      </c>
      <c r="AH4" s="121"/>
      <c r="AI4" s="453"/>
      <c r="AJ4" s="124"/>
      <c r="AK4" s="131">
        <f t="shared" ref="AK4:AK17" si="0">INT(R4/4)</f>
        <v>2</v>
      </c>
      <c r="AL4" s="132">
        <f t="shared" ref="AL4:AL17" si="1">AG4</f>
        <v>0</v>
      </c>
      <c r="AM4" s="249" t="str">
        <f t="shared" ref="AM4:AM17" si="2">IF(((R4&lt;16)*OR(AG4&lt;4)*OR((AG4+AK4)&lt;5)),"NO","YES")</f>
        <v>NO</v>
      </c>
      <c r="AN4" s="26"/>
    </row>
    <row r="5" spans="1:40" ht="21.75" customHeight="1">
      <c r="A5" s="242" t="str">
        <f ca="1">('Game Summary'!B6)</f>
        <v>07</v>
      </c>
      <c r="B5" s="689" t="str">
        <f ca="1">('Game Summary'!C6)</f>
        <v>Jackie Daniels</v>
      </c>
      <c r="C5" s="652"/>
      <c r="D5" s="653"/>
      <c r="E5" s="140">
        <v>1</v>
      </c>
      <c r="F5" s="141">
        <v>2</v>
      </c>
      <c r="G5" s="141"/>
      <c r="H5" s="141">
        <v>1</v>
      </c>
      <c r="I5" s="141"/>
      <c r="J5" s="141"/>
      <c r="K5" s="141">
        <v>1</v>
      </c>
      <c r="L5" s="141"/>
      <c r="M5" s="141"/>
      <c r="N5" s="142"/>
      <c r="O5" s="142">
        <v>1</v>
      </c>
      <c r="P5" s="142"/>
      <c r="Q5" s="142"/>
      <c r="R5" s="412">
        <f t="shared" ref="R5:R17" si="3">SUM(E5:Q5)</f>
        <v>6</v>
      </c>
      <c r="S5" s="140"/>
      <c r="T5" s="437"/>
      <c r="U5" s="437"/>
      <c r="V5" s="437"/>
      <c r="W5" s="437"/>
      <c r="X5" s="437"/>
      <c r="Y5" s="437">
        <v>1</v>
      </c>
      <c r="Z5" s="141"/>
      <c r="AA5" s="142"/>
      <c r="AB5" s="142"/>
      <c r="AC5" s="142"/>
      <c r="AD5" s="142"/>
      <c r="AE5" s="142"/>
      <c r="AF5" s="142"/>
      <c r="AG5" s="148">
        <f t="shared" ref="AG5:AG17" si="4">SUM(S5:AF5)</f>
        <v>1</v>
      </c>
      <c r="AH5" s="140"/>
      <c r="AI5" s="454"/>
      <c r="AJ5" s="143"/>
      <c r="AK5" s="144">
        <f t="shared" si="0"/>
        <v>1</v>
      </c>
      <c r="AL5" s="128">
        <f t="shared" si="1"/>
        <v>1</v>
      </c>
      <c r="AM5" s="129" t="str">
        <f t="shared" si="2"/>
        <v>NO</v>
      </c>
      <c r="AN5" s="26"/>
    </row>
    <row r="6" spans="1:40" ht="21.75" customHeight="1">
      <c r="A6" s="242" t="str">
        <f ca="1">('Game Summary'!B7)</f>
        <v>08</v>
      </c>
      <c r="B6" s="689" t="str">
        <f ca="1">('Game Summary'!C7)</f>
        <v>Keisha Mei Ash</v>
      </c>
      <c r="C6" s="652"/>
      <c r="D6" s="653"/>
      <c r="E6" s="140"/>
      <c r="F6" s="141"/>
      <c r="G6" s="141"/>
      <c r="H6" s="141">
        <v>1</v>
      </c>
      <c r="I6" s="141"/>
      <c r="J6" s="141"/>
      <c r="K6" s="141"/>
      <c r="L6" s="141"/>
      <c r="M6" s="141"/>
      <c r="N6" s="142"/>
      <c r="O6" s="142"/>
      <c r="P6" s="142"/>
      <c r="Q6" s="142"/>
      <c r="R6" s="412">
        <f t="shared" si="3"/>
        <v>1</v>
      </c>
      <c r="S6" s="140"/>
      <c r="T6" s="437"/>
      <c r="U6" s="437"/>
      <c r="V6" s="437"/>
      <c r="W6" s="437"/>
      <c r="X6" s="437"/>
      <c r="Y6" s="437"/>
      <c r="Z6" s="141"/>
      <c r="AA6" s="142"/>
      <c r="AB6" s="142"/>
      <c r="AC6" s="142"/>
      <c r="AD6" s="142"/>
      <c r="AE6" s="142"/>
      <c r="AF6" s="142"/>
      <c r="AG6" s="148">
        <f t="shared" si="4"/>
        <v>0</v>
      </c>
      <c r="AH6" s="140"/>
      <c r="AI6" s="454"/>
      <c r="AJ6" s="143"/>
      <c r="AK6" s="144">
        <f t="shared" si="0"/>
        <v>0</v>
      </c>
      <c r="AL6" s="128">
        <f t="shared" si="1"/>
        <v>0</v>
      </c>
      <c r="AM6" s="129" t="str">
        <f t="shared" si="2"/>
        <v>NO</v>
      </c>
      <c r="AN6" s="26"/>
    </row>
    <row r="7" spans="1:40" ht="21.75" customHeight="1">
      <c r="A7" s="242" t="str">
        <f ca="1">('Game Summary'!B8)</f>
        <v>10</v>
      </c>
      <c r="B7" s="689" t="str">
        <f ca="1">('Game Summary'!C8)</f>
        <v>Hot New Girl</v>
      </c>
      <c r="C7" s="652"/>
      <c r="D7" s="653"/>
      <c r="E7" s="140"/>
      <c r="F7" s="141"/>
      <c r="G7" s="141"/>
      <c r="H7" s="141">
        <v>1</v>
      </c>
      <c r="I7" s="141">
        <v>1</v>
      </c>
      <c r="J7" s="141"/>
      <c r="K7" s="141">
        <v>1</v>
      </c>
      <c r="L7" s="141"/>
      <c r="M7" s="141"/>
      <c r="N7" s="142">
        <v>1</v>
      </c>
      <c r="O7" s="142"/>
      <c r="P7" s="142"/>
      <c r="Q7" s="142"/>
      <c r="R7" s="412">
        <f t="shared" si="3"/>
        <v>4</v>
      </c>
      <c r="S7" s="140"/>
      <c r="T7" s="437"/>
      <c r="U7" s="437"/>
      <c r="V7" s="437"/>
      <c r="W7" s="437"/>
      <c r="X7" s="437"/>
      <c r="Y7" s="437"/>
      <c r="Z7" s="141"/>
      <c r="AA7" s="142"/>
      <c r="AB7" s="142"/>
      <c r="AC7" s="142"/>
      <c r="AD7" s="142"/>
      <c r="AE7" s="142"/>
      <c r="AF7" s="142"/>
      <c r="AG7" s="148">
        <f t="shared" si="4"/>
        <v>0</v>
      </c>
      <c r="AH7" s="140"/>
      <c r="AI7" s="454"/>
      <c r="AJ7" s="143"/>
      <c r="AK7" s="144">
        <f t="shared" si="0"/>
        <v>1</v>
      </c>
      <c r="AL7" s="128">
        <f t="shared" si="1"/>
        <v>0</v>
      </c>
      <c r="AM7" s="129" t="str">
        <f t="shared" si="2"/>
        <v>NO</v>
      </c>
      <c r="AN7" s="26"/>
    </row>
    <row r="8" spans="1:40" ht="21.75" customHeight="1">
      <c r="A8" s="242">
        <f ca="1">('Game Summary'!B9)</f>
        <v>17</v>
      </c>
      <c r="B8" s="689" t="str">
        <f ca="1">('Game Summary'!C9)</f>
        <v>Dot Matrix</v>
      </c>
      <c r="C8" s="652"/>
      <c r="D8" s="653"/>
      <c r="E8" s="140">
        <v>1</v>
      </c>
      <c r="F8" s="141"/>
      <c r="G8" s="141"/>
      <c r="H8" s="141"/>
      <c r="I8" s="141"/>
      <c r="J8" s="141"/>
      <c r="K8" s="141"/>
      <c r="L8" s="141"/>
      <c r="M8" s="141"/>
      <c r="N8" s="142"/>
      <c r="O8" s="142"/>
      <c r="P8" s="142"/>
      <c r="Q8" s="142"/>
      <c r="R8" s="412">
        <f t="shared" si="3"/>
        <v>1</v>
      </c>
      <c r="S8" s="140"/>
      <c r="T8" s="437"/>
      <c r="U8" s="437"/>
      <c r="V8" s="437">
        <v>1</v>
      </c>
      <c r="W8" s="437"/>
      <c r="X8" s="437"/>
      <c r="Y8" s="437">
        <v>1</v>
      </c>
      <c r="Z8" s="141"/>
      <c r="AA8" s="142"/>
      <c r="AB8" s="142"/>
      <c r="AC8" s="142"/>
      <c r="AD8" s="142"/>
      <c r="AE8" s="142"/>
      <c r="AF8" s="142"/>
      <c r="AG8" s="148">
        <f t="shared" si="4"/>
        <v>2</v>
      </c>
      <c r="AH8" s="140"/>
      <c r="AI8" s="454"/>
      <c r="AJ8" s="143"/>
      <c r="AK8" s="144">
        <f t="shared" si="0"/>
        <v>0</v>
      </c>
      <c r="AL8" s="128">
        <f t="shared" si="1"/>
        <v>2</v>
      </c>
      <c r="AM8" s="129" t="str">
        <f t="shared" si="2"/>
        <v>NO</v>
      </c>
      <c r="AN8" s="26"/>
    </row>
    <row r="9" spans="1:40" ht="21.75" customHeight="1">
      <c r="A9" s="242" t="str">
        <f ca="1">('Game Summary'!B10)</f>
        <v>21</v>
      </c>
      <c r="B9" s="689" t="str">
        <f ca="1">('Game Summary'!C10)</f>
        <v>Disarmin' Darlin</v>
      </c>
      <c r="C9" s="652"/>
      <c r="D9" s="653"/>
      <c r="E9" s="140"/>
      <c r="F9" s="141"/>
      <c r="G9" s="141"/>
      <c r="H9" s="141"/>
      <c r="I9" s="141"/>
      <c r="J9" s="141"/>
      <c r="K9" s="141"/>
      <c r="L9" s="141"/>
      <c r="M9" s="141"/>
      <c r="N9" s="142"/>
      <c r="O9" s="142"/>
      <c r="P9" s="142"/>
      <c r="Q9" s="142"/>
      <c r="R9" s="412">
        <f t="shared" si="3"/>
        <v>0</v>
      </c>
      <c r="S9" s="140"/>
      <c r="T9" s="437"/>
      <c r="U9" s="437"/>
      <c r="V9" s="437"/>
      <c r="W9" s="437"/>
      <c r="X9" s="437"/>
      <c r="Y9" s="437"/>
      <c r="Z9" s="141"/>
      <c r="AA9" s="142"/>
      <c r="AB9" s="142">
        <v>1</v>
      </c>
      <c r="AC9" s="142"/>
      <c r="AD9" s="142"/>
      <c r="AE9" s="142"/>
      <c r="AF9" s="142"/>
      <c r="AG9" s="148">
        <f t="shared" si="4"/>
        <v>1</v>
      </c>
      <c r="AH9" s="140"/>
      <c r="AI9" s="454"/>
      <c r="AJ9" s="143"/>
      <c r="AK9" s="144">
        <f t="shared" si="0"/>
        <v>0</v>
      </c>
      <c r="AL9" s="128">
        <f t="shared" si="1"/>
        <v>1</v>
      </c>
      <c r="AM9" s="129" t="str">
        <f t="shared" si="2"/>
        <v>NO</v>
      </c>
      <c r="AN9" s="26"/>
    </row>
    <row r="10" spans="1:40" ht="21.75" customHeight="1">
      <c r="A10" s="242" t="str">
        <f ca="1">('Game Summary'!B11)</f>
        <v>28</v>
      </c>
      <c r="B10" s="689" t="str">
        <f ca="1">('Game Summary'!C11)</f>
        <v>Shutter Speed</v>
      </c>
      <c r="C10" s="652"/>
      <c r="D10" s="653"/>
      <c r="E10" s="140"/>
      <c r="F10" s="141"/>
      <c r="G10" s="141"/>
      <c r="H10" s="141">
        <v>2</v>
      </c>
      <c r="I10" s="141"/>
      <c r="J10" s="141"/>
      <c r="K10" s="141">
        <v>1</v>
      </c>
      <c r="L10" s="141"/>
      <c r="M10" s="141">
        <v>1</v>
      </c>
      <c r="N10" s="142"/>
      <c r="O10" s="142"/>
      <c r="P10" s="142"/>
      <c r="Q10" s="142"/>
      <c r="R10" s="412">
        <f t="shared" si="3"/>
        <v>4</v>
      </c>
      <c r="S10" s="140"/>
      <c r="T10" s="437"/>
      <c r="U10" s="437"/>
      <c r="V10" s="437"/>
      <c r="W10" s="437"/>
      <c r="X10" s="437"/>
      <c r="Y10" s="437"/>
      <c r="Z10" s="141"/>
      <c r="AA10" s="142"/>
      <c r="AB10" s="142">
        <v>1</v>
      </c>
      <c r="AC10" s="142"/>
      <c r="AD10" s="142"/>
      <c r="AE10" s="142"/>
      <c r="AF10" s="142"/>
      <c r="AG10" s="148">
        <f t="shared" si="4"/>
        <v>1</v>
      </c>
      <c r="AH10" s="140"/>
      <c r="AI10" s="454"/>
      <c r="AJ10" s="143"/>
      <c r="AK10" s="144">
        <f t="shared" si="0"/>
        <v>1</v>
      </c>
      <c r="AL10" s="128">
        <f t="shared" si="1"/>
        <v>1</v>
      </c>
      <c r="AM10" s="129" t="str">
        <f t="shared" si="2"/>
        <v>NO</v>
      </c>
      <c r="AN10" s="26"/>
    </row>
    <row r="11" spans="1:40" ht="21.75" customHeight="1">
      <c r="A11" s="242" t="str">
        <f ca="1">('Game Summary'!B12)</f>
        <v>29</v>
      </c>
      <c r="B11" s="689" t="str">
        <f ca="1">('Game Summary'!C12)</f>
        <v>ShamPain4U</v>
      </c>
      <c r="C11" s="652"/>
      <c r="D11" s="653"/>
      <c r="E11" s="140">
        <v>1</v>
      </c>
      <c r="F11" s="141">
        <v>1</v>
      </c>
      <c r="G11" s="141"/>
      <c r="H11" s="141"/>
      <c r="I11" s="141"/>
      <c r="J11" s="141"/>
      <c r="K11" s="141"/>
      <c r="L11" s="141"/>
      <c r="M11" s="141"/>
      <c r="N11" s="142"/>
      <c r="O11" s="142"/>
      <c r="P11" s="142"/>
      <c r="Q11" s="142"/>
      <c r="R11" s="412">
        <f t="shared" si="3"/>
        <v>2</v>
      </c>
      <c r="S11" s="140"/>
      <c r="T11" s="437"/>
      <c r="U11" s="437"/>
      <c r="V11" s="437">
        <v>1</v>
      </c>
      <c r="W11" s="437"/>
      <c r="X11" s="437"/>
      <c r="Y11" s="437"/>
      <c r="Z11" s="141"/>
      <c r="AA11" s="142"/>
      <c r="AB11" s="142"/>
      <c r="AC11" s="142"/>
      <c r="AD11" s="142"/>
      <c r="AE11" s="142"/>
      <c r="AF11" s="142"/>
      <c r="AG11" s="148">
        <f t="shared" si="4"/>
        <v>1</v>
      </c>
      <c r="AH11" s="140"/>
      <c r="AI11" s="454"/>
      <c r="AJ11" s="143"/>
      <c r="AK11" s="144">
        <f t="shared" si="0"/>
        <v>0</v>
      </c>
      <c r="AL11" s="128">
        <f t="shared" si="1"/>
        <v>1</v>
      </c>
      <c r="AM11" s="129" t="str">
        <f t="shared" si="2"/>
        <v>NO</v>
      </c>
      <c r="AN11" s="26"/>
    </row>
    <row r="12" spans="1:40" ht="21.75" customHeight="1">
      <c r="A12" s="242">
        <f ca="1">('Game Summary'!B13)</f>
        <v>36</v>
      </c>
      <c r="B12" s="689" t="str">
        <f ca="1">('Game Summary'!C13)</f>
        <v>Viva LaBOOM</v>
      </c>
      <c r="C12" s="652"/>
      <c r="D12" s="653"/>
      <c r="E12" s="140"/>
      <c r="F12" s="141"/>
      <c r="G12" s="141"/>
      <c r="H12" s="141"/>
      <c r="I12" s="141">
        <v>1</v>
      </c>
      <c r="J12" s="141">
        <v>1</v>
      </c>
      <c r="K12" s="141">
        <v>1</v>
      </c>
      <c r="L12" s="141"/>
      <c r="M12" s="141"/>
      <c r="N12" s="142"/>
      <c r="O12" s="142"/>
      <c r="P12" s="142"/>
      <c r="Q12" s="142"/>
      <c r="R12" s="412">
        <f t="shared" si="3"/>
        <v>3</v>
      </c>
      <c r="S12" s="140"/>
      <c r="T12" s="437"/>
      <c r="U12" s="437"/>
      <c r="V12" s="437"/>
      <c r="W12" s="437">
        <v>1</v>
      </c>
      <c r="X12" s="437"/>
      <c r="Y12" s="437"/>
      <c r="Z12" s="141"/>
      <c r="AA12" s="142"/>
      <c r="AB12" s="142">
        <v>1</v>
      </c>
      <c r="AC12" s="142"/>
      <c r="AD12" s="142"/>
      <c r="AE12" s="142"/>
      <c r="AF12" s="142"/>
      <c r="AG12" s="148">
        <f t="shared" si="4"/>
        <v>2</v>
      </c>
      <c r="AH12" s="140"/>
      <c r="AI12" s="454"/>
      <c r="AJ12" s="143"/>
      <c r="AK12" s="144">
        <f t="shared" si="0"/>
        <v>0</v>
      </c>
      <c r="AL12" s="128">
        <f t="shared" si="1"/>
        <v>2</v>
      </c>
      <c r="AM12" s="129" t="str">
        <f t="shared" si="2"/>
        <v>NO</v>
      </c>
      <c r="AN12" s="26"/>
    </row>
    <row r="13" spans="1:40" ht="21.75" customHeight="1">
      <c r="A13" s="242" t="str">
        <f ca="1">('Game Summary'!B14)</f>
        <v>41</v>
      </c>
      <c r="B13" s="689" t="str">
        <f ca="1">('Game Summary'!C14)</f>
        <v>Tone Loco</v>
      </c>
      <c r="C13" s="652"/>
      <c r="D13" s="653"/>
      <c r="E13" s="140"/>
      <c r="F13" s="141"/>
      <c r="G13" s="141"/>
      <c r="H13" s="141"/>
      <c r="I13" s="141"/>
      <c r="J13" s="141"/>
      <c r="K13" s="141"/>
      <c r="L13" s="141"/>
      <c r="M13" s="141"/>
      <c r="N13" s="142"/>
      <c r="O13" s="142"/>
      <c r="P13" s="142"/>
      <c r="Q13" s="142"/>
      <c r="R13" s="412">
        <f t="shared" si="3"/>
        <v>0</v>
      </c>
      <c r="S13" s="140"/>
      <c r="T13" s="437"/>
      <c r="U13" s="437"/>
      <c r="V13" s="437"/>
      <c r="W13" s="437"/>
      <c r="X13" s="437"/>
      <c r="Y13" s="437"/>
      <c r="Z13" s="141"/>
      <c r="AA13" s="142"/>
      <c r="AB13" s="142"/>
      <c r="AC13" s="142"/>
      <c r="AD13" s="142"/>
      <c r="AE13" s="142"/>
      <c r="AF13" s="142"/>
      <c r="AG13" s="148">
        <f t="shared" si="4"/>
        <v>0</v>
      </c>
      <c r="AH13" s="140"/>
      <c r="AI13" s="454"/>
      <c r="AJ13" s="143"/>
      <c r="AK13" s="144">
        <f t="shared" si="0"/>
        <v>0</v>
      </c>
      <c r="AL13" s="128">
        <f t="shared" si="1"/>
        <v>0</v>
      </c>
      <c r="AM13" s="129" t="str">
        <f t="shared" si="2"/>
        <v>NO</v>
      </c>
      <c r="AN13" s="26"/>
    </row>
    <row r="14" spans="1:40" s="2" customFormat="1" ht="21.75" customHeight="1">
      <c r="A14" s="242">
        <f ca="1">('Game Summary'!B15)</f>
        <v>69</v>
      </c>
      <c r="B14" s="689" t="str">
        <f ca="1">('Game Summary'!C15)</f>
        <v>QuarterBoy</v>
      </c>
      <c r="C14" s="652"/>
      <c r="D14" s="653"/>
      <c r="E14" s="140">
        <v>2</v>
      </c>
      <c r="F14" s="141"/>
      <c r="G14" s="141"/>
      <c r="H14" s="141"/>
      <c r="I14" s="141">
        <v>1</v>
      </c>
      <c r="J14" s="141">
        <v>1</v>
      </c>
      <c r="K14" s="141">
        <v>1</v>
      </c>
      <c r="L14" s="141"/>
      <c r="M14" s="141"/>
      <c r="N14" s="142"/>
      <c r="O14" s="142"/>
      <c r="P14" s="142"/>
      <c r="Q14" s="142"/>
      <c r="R14" s="412">
        <f t="shared" si="3"/>
        <v>5</v>
      </c>
      <c r="S14" s="140"/>
      <c r="T14" s="437"/>
      <c r="U14" s="437"/>
      <c r="V14" s="437"/>
      <c r="W14" s="437"/>
      <c r="X14" s="437"/>
      <c r="Y14" s="437"/>
      <c r="Z14" s="141"/>
      <c r="AA14" s="142"/>
      <c r="AB14" s="142">
        <v>1</v>
      </c>
      <c r="AC14" s="142"/>
      <c r="AD14" s="142"/>
      <c r="AE14" s="142"/>
      <c r="AF14" s="142"/>
      <c r="AG14" s="148">
        <f t="shared" si="4"/>
        <v>1</v>
      </c>
      <c r="AH14" s="140"/>
      <c r="AI14" s="454"/>
      <c r="AJ14" s="143"/>
      <c r="AK14" s="144">
        <f t="shared" si="0"/>
        <v>1</v>
      </c>
      <c r="AL14" s="128">
        <f t="shared" si="1"/>
        <v>1</v>
      </c>
      <c r="AM14" s="129" t="str">
        <f t="shared" si="2"/>
        <v>NO</v>
      </c>
      <c r="AN14" s="26"/>
    </row>
    <row r="15" spans="1:40" s="2" customFormat="1" ht="21.75" customHeight="1">
      <c r="A15" s="242">
        <f ca="1">('Game Summary'!B16)</f>
        <v>77</v>
      </c>
      <c r="B15" s="689" t="str">
        <f ca="1">('Game Summary'!C16)</f>
        <v>Lucy Morals</v>
      </c>
      <c r="C15" s="652"/>
      <c r="D15" s="653"/>
      <c r="E15" s="140">
        <v>1</v>
      </c>
      <c r="F15" s="141"/>
      <c r="G15" s="141"/>
      <c r="H15" s="141"/>
      <c r="I15" s="141"/>
      <c r="J15" s="141"/>
      <c r="K15" s="141"/>
      <c r="L15" s="141"/>
      <c r="M15" s="141"/>
      <c r="N15" s="142">
        <v>1</v>
      </c>
      <c r="O15" s="142"/>
      <c r="P15" s="142"/>
      <c r="Q15" s="142"/>
      <c r="R15" s="412">
        <f t="shared" si="3"/>
        <v>2</v>
      </c>
      <c r="S15" s="140"/>
      <c r="T15" s="437"/>
      <c r="U15" s="437"/>
      <c r="V15" s="437"/>
      <c r="W15" s="437"/>
      <c r="X15" s="437"/>
      <c r="Y15" s="437"/>
      <c r="Z15" s="141">
        <v>1</v>
      </c>
      <c r="AA15" s="142"/>
      <c r="AB15" s="142"/>
      <c r="AC15" s="142"/>
      <c r="AD15" s="142"/>
      <c r="AE15" s="142"/>
      <c r="AF15" s="142"/>
      <c r="AG15" s="148">
        <f t="shared" si="4"/>
        <v>1</v>
      </c>
      <c r="AH15" s="140"/>
      <c r="AI15" s="454"/>
      <c r="AJ15" s="143"/>
      <c r="AK15" s="144">
        <f t="shared" si="0"/>
        <v>0</v>
      </c>
      <c r="AL15" s="128">
        <f t="shared" si="1"/>
        <v>1</v>
      </c>
      <c r="AM15" s="129" t="str">
        <f t="shared" si="2"/>
        <v>NO</v>
      </c>
      <c r="AN15" s="26"/>
    </row>
    <row r="16" spans="1:40" ht="21.75" customHeight="1">
      <c r="A16" s="242">
        <f ca="1">('Game Summary'!B17)</f>
        <v>0</v>
      </c>
      <c r="B16" s="689">
        <f ca="1">('Game Summary'!C17)</f>
        <v>0</v>
      </c>
      <c r="C16" s="652"/>
      <c r="D16" s="653"/>
      <c r="E16" s="140"/>
      <c r="F16" s="141"/>
      <c r="G16" s="141"/>
      <c r="H16" s="141"/>
      <c r="I16" s="141"/>
      <c r="J16" s="141"/>
      <c r="K16" s="141"/>
      <c r="L16" s="141"/>
      <c r="M16" s="141"/>
      <c r="N16" s="142"/>
      <c r="O16" s="142"/>
      <c r="P16" s="142"/>
      <c r="Q16" s="142"/>
      <c r="R16" s="412">
        <f t="shared" si="3"/>
        <v>0</v>
      </c>
      <c r="S16" s="140"/>
      <c r="T16" s="437"/>
      <c r="U16" s="437"/>
      <c r="V16" s="437"/>
      <c r="W16" s="437"/>
      <c r="X16" s="437"/>
      <c r="Y16" s="437"/>
      <c r="Z16" s="141"/>
      <c r="AA16" s="142"/>
      <c r="AB16" s="142"/>
      <c r="AC16" s="142"/>
      <c r="AD16" s="142"/>
      <c r="AE16" s="142"/>
      <c r="AF16" s="142"/>
      <c r="AG16" s="148">
        <f t="shared" si="4"/>
        <v>0</v>
      </c>
      <c r="AH16" s="140"/>
      <c r="AI16" s="454"/>
      <c r="AJ16" s="143"/>
      <c r="AK16" s="144">
        <f t="shared" si="0"/>
        <v>0</v>
      </c>
      <c r="AL16" s="128">
        <f t="shared" si="1"/>
        <v>0</v>
      </c>
      <c r="AM16" s="129" t="str">
        <f t="shared" si="2"/>
        <v>NO</v>
      </c>
      <c r="AN16" s="26"/>
    </row>
    <row r="17" spans="1:40" ht="21.75" customHeight="1" thickBot="1">
      <c r="A17" s="244">
        <f ca="1">('Game Summary'!B18)</f>
        <v>0</v>
      </c>
      <c r="B17" s="719">
        <f ca="1">('Game Summary'!C18)</f>
        <v>0</v>
      </c>
      <c r="C17" s="674"/>
      <c r="D17" s="675"/>
      <c r="E17" s="160"/>
      <c r="F17" s="161"/>
      <c r="G17" s="161"/>
      <c r="H17" s="161"/>
      <c r="I17" s="161"/>
      <c r="J17" s="161"/>
      <c r="K17" s="161"/>
      <c r="L17" s="161"/>
      <c r="M17" s="161"/>
      <c r="N17" s="162"/>
      <c r="O17" s="162"/>
      <c r="P17" s="162"/>
      <c r="Q17" s="162"/>
      <c r="R17" s="413">
        <f t="shared" si="3"/>
        <v>0</v>
      </c>
      <c r="S17" s="160"/>
      <c r="T17" s="438"/>
      <c r="U17" s="438"/>
      <c r="V17" s="438"/>
      <c r="W17" s="438"/>
      <c r="X17" s="438"/>
      <c r="Y17" s="438"/>
      <c r="Z17" s="161"/>
      <c r="AA17" s="162"/>
      <c r="AB17" s="162"/>
      <c r="AC17" s="162"/>
      <c r="AD17" s="162"/>
      <c r="AE17" s="162"/>
      <c r="AF17" s="162"/>
      <c r="AG17" s="173">
        <f t="shared" si="4"/>
        <v>0</v>
      </c>
      <c r="AH17" s="160"/>
      <c r="AI17" s="455"/>
      <c r="AJ17" s="163"/>
      <c r="AK17" s="169">
        <f t="shared" si="0"/>
        <v>0</v>
      </c>
      <c r="AL17" s="166">
        <f t="shared" si="1"/>
        <v>0</v>
      </c>
      <c r="AM17" s="129" t="str">
        <f t="shared" si="2"/>
        <v>NO</v>
      </c>
      <c r="AN17" s="26"/>
    </row>
    <row r="18" spans="1:40" ht="21.75" customHeight="1" thickBot="1">
      <c r="A18" s="696" t="s">
        <v>74</v>
      </c>
      <c r="B18" s="697"/>
      <c r="C18" s="697"/>
      <c r="D18" s="698"/>
      <c r="E18" s="250">
        <f>SUM(E4:E17)</f>
        <v>12</v>
      </c>
      <c r="F18" s="251">
        <f t="shared" ref="F18:AG18" si="5">SUM(F4:F17)</f>
        <v>4</v>
      </c>
      <c r="G18" s="251">
        <f t="shared" si="5"/>
        <v>0</v>
      </c>
      <c r="H18" s="251">
        <f t="shared" si="5"/>
        <v>6</v>
      </c>
      <c r="I18" s="251">
        <f t="shared" si="5"/>
        <v>3</v>
      </c>
      <c r="J18" s="251">
        <f t="shared" si="5"/>
        <v>2</v>
      </c>
      <c r="K18" s="251">
        <f t="shared" si="5"/>
        <v>6</v>
      </c>
      <c r="L18" s="251">
        <f t="shared" si="5"/>
        <v>0</v>
      </c>
      <c r="M18" s="251">
        <f t="shared" si="5"/>
        <v>1</v>
      </c>
      <c r="N18" s="251">
        <f t="shared" si="5"/>
        <v>2</v>
      </c>
      <c r="O18" s="251">
        <f t="shared" si="5"/>
        <v>1</v>
      </c>
      <c r="P18" s="251">
        <f t="shared" si="5"/>
        <v>0</v>
      </c>
      <c r="Q18" s="252">
        <f t="shared" si="5"/>
        <v>0</v>
      </c>
      <c r="R18" s="423">
        <f t="shared" si="5"/>
        <v>37</v>
      </c>
      <c r="S18" s="250">
        <f t="shared" si="5"/>
        <v>0</v>
      </c>
      <c r="T18" s="251">
        <f t="shared" si="5"/>
        <v>0</v>
      </c>
      <c r="U18" s="251">
        <f t="shared" si="5"/>
        <v>0</v>
      </c>
      <c r="V18" s="251">
        <f t="shared" si="5"/>
        <v>2</v>
      </c>
      <c r="W18" s="251">
        <f t="shared" si="5"/>
        <v>1</v>
      </c>
      <c r="X18" s="251">
        <f t="shared" si="5"/>
        <v>0</v>
      </c>
      <c r="Y18" s="251">
        <f t="shared" si="5"/>
        <v>2</v>
      </c>
      <c r="Z18" s="251">
        <f t="shared" si="5"/>
        <v>1</v>
      </c>
      <c r="AA18" s="251">
        <f t="shared" si="5"/>
        <v>0</v>
      </c>
      <c r="AB18" s="251">
        <f t="shared" si="5"/>
        <v>4</v>
      </c>
      <c r="AC18" s="251">
        <f t="shared" si="5"/>
        <v>0</v>
      </c>
      <c r="AD18" s="251">
        <f t="shared" si="5"/>
        <v>0</v>
      </c>
      <c r="AE18" s="251">
        <f t="shared" si="5"/>
        <v>0</v>
      </c>
      <c r="AF18" s="252">
        <f t="shared" si="5"/>
        <v>0</v>
      </c>
      <c r="AG18" s="423">
        <f t="shared" si="5"/>
        <v>10</v>
      </c>
      <c r="AH18" s="251">
        <f>SUM(AH4:AH17)</f>
        <v>0</v>
      </c>
      <c r="AI18" s="251">
        <f>SUM(AI4:AI17)</f>
        <v>0</v>
      </c>
      <c r="AJ18" s="252">
        <f>SUM(AJ4:AJ17)</f>
        <v>0</v>
      </c>
      <c r="AK18" s="250">
        <f>SUM(AK4:AK17)</f>
        <v>6</v>
      </c>
      <c r="AL18" s="251">
        <f>SUM(AL4:AL17)</f>
        <v>10</v>
      </c>
      <c r="AM18" s="253">
        <f>COUNTIF(AM4:AM17,"YES")</f>
        <v>0</v>
      </c>
      <c r="AN18" s="26"/>
    </row>
    <row r="19" spans="1:40" ht="21.75" customHeight="1" thickBot="1">
      <c r="A19" s="13" t="s">
        <v>209</v>
      </c>
      <c r="B19" s="13"/>
      <c r="D19" s="202"/>
      <c r="E19" s="240" t="s">
        <v>73</v>
      </c>
      <c r="F19" s="685"/>
      <c r="G19" s="685"/>
      <c r="H19" s="685"/>
      <c r="I19" s="685"/>
      <c r="J19" s="685"/>
      <c r="K19" s="706" t="s">
        <v>77</v>
      </c>
      <c r="L19" s="706"/>
      <c r="M19" s="706"/>
      <c r="N19" s="706"/>
      <c r="O19" s="706"/>
      <c r="P19" s="287" t="s">
        <v>210</v>
      </c>
      <c r="Q19" s="710">
        <f ca="1">('Game Summary'!L2)</f>
        <v>39935</v>
      </c>
      <c r="R19" s="710"/>
      <c r="S19" s="434"/>
      <c r="T19" s="434"/>
      <c r="U19" s="434"/>
      <c r="V19" s="434"/>
      <c r="W19" s="434"/>
      <c r="X19" s="434"/>
      <c r="Y19" s="434"/>
      <c r="Z19" s="695" t="s">
        <v>77</v>
      </c>
      <c r="AA19" s="695"/>
      <c r="AB19" s="695"/>
      <c r="AC19" s="695"/>
      <c r="AD19" s="695"/>
      <c r="AE19" s="695"/>
      <c r="AF19" s="695"/>
      <c r="AG19" s="695"/>
      <c r="AH19" s="2"/>
      <c r="AI19" s="2"/>
      <c r="AJ19" s="2"/>
      <c r="AK19" s="2"/>
      <c r="AL19" s="2"/>
      <c r="AM19" s="2"/>
      <c r="AN19" s="2"/>
    </row>
    <row r="20" spans="1:40" ht="21.75" customHeight="1" thickBot="1">
      <c r="A20" s="690" t="str">
        <f ca="1">('Game Summary'!A24)</f>
        <v>DDG - All Stars</v>
      </c>
      <c r="B20" s="691"/>
      <c r="C20" s="691"/>
      <c r="D20" s="692"/>
      <c r="E20" s="693" t="s">
        <v>211</v>
      </c>
      <c r="F20" s="694"/>
      <c r="G20" s="694"/>
      <c r="H20" s="694"/>
      <c r="I20" s="694"/>
      <c r="J20" s="694"/>
      <c r="K20" s="694"/>
      <c r="L20" s="694"/>
      <c r="M20" s="694"/>
      <c r="N20" s="694"/>
      <c r="O20" s="694"/>
      <c r="P20" s="694"/>
      <c r="Q20" s="694"/>
      <c r="R20" s="203"/>
      <c r="S20" s="699" t="s">
        <v>139</v>
      </c>
      <c r="T20" s="700"/>
      <c r="U20" s="700"/>
      <c r="V20" s="700"/>
      <c r="W20" s="700"/>
      <c r="X20" s="700"/>
      <c r="Y20" s="700"/>
      <c r="Z20" s="700"/>
      <c r="AA20" s="700"/>
      <c r="AB20" s="700"/>
      <c r="AC20" s="700"/>
      <c r="AD20" s="700"/>
      <c r="AE20" s="700"/>
      <c r="AF20" s="700"/>
      <c r="AG20" s="701"/>
      <c r="AH20" s="699" t="s">
        <v>237</v>
      </c>
      <c r="AI20" s="700"/>
      <c r="AJ20" s="701"/>
      <c r="AK20" s="699" t="s">
        <v>246</v>
      </c>
      <c r="AL20" s="700"/>
      <c r="AM20" s="701"/>
      <c r="AN20" s="705" t="s">
        <v>212</v>
      </c>
    </row>
    <row r="21" spans="1:40" ht="50" thickBot="1">
      <c r="A21" s="415" t="s">
        <v>215</v>
      </c>
      <c r="B21" s="716" t="s">
        <v>214</v>
      </c>
      <c r="C21" s="717"/>
      <c r="D21" s="718"/>
      <c r="E21" s="439" t="s">
        <v>238</v>
      </c>
      <c r="F21" s="440" t="s">
        <v>213</v>
      </c>
      <c r="G21" s="440" t="s">
        <v>116</v>
      </c>
      <c r="H21" s="440" t="s">
        <v>114</v>
      </c>
      <c r="I21" s="440" t="s">
        <v>88</v>
      </c>
      <c r="J21" s="440" t="s">
        <v>235</v>
      </c>
      <c r="K21" s="440" t="s">
        <v>234</v>
      </c>
      <c r="L21" s="440" t="s">
        <v>251</v>
      </c>
      <c r="M21" s="440" t="s">
        <v>236</v>
      </c>
      <c r="N21" s="440" t="s">
        <v>115</v>
      </c>
      <c r="O21" s="440" t="s">
        <v>239</v>
      </c>
      <c r="P21" s="440" t="s">
        <v>250</v>
      </c>
      <c r="Q21" s="441" t="s">
        <v>249</v>
      </c>
      <c r="R21" s="354" t="s">
        <v>117</v>
      </c>
      <c r="S21" s="442" t="s">
        <v>238</v>
      </c>
      <c r="T21" s="439" t="s">
        <v>213</v>
      </c>
      <c r="U21" s="439" t="s">
        <v>116</v>
      </c>
      <c r="V21" s="439" t="s">
        <v>114</v>
      </c>
      <c r="W21" s="439" t="s">
        <v>88</v>
      </c>
      <c r="X21" s="439" t="s">
        <v>235</v>
      </c>
      <c r="Y21" s="439" t="s">
        <v>234</v>
      </c>
      <c r="Z21" s="440" t="s">
        <v>236</v>
      </c>
      <c r="AA21" s="440" t="s">
        <v>251</v>
      </c>
      <c r="AB21" s="440" t="s">
        <v>115</v>
      </c>
      <c r="AC21" s="440" t="s">
        <v>239</v>
      </c>
      <c r="AD21" s="440" t="s">
        <v>240</v>
      </c>
      <c r="AE21" s="440" t="s">
        <v>249</v>
      </c>
      <c r="AF21" s="440" t="s">
        <v>241</v>
      </c>
      <c r="AG21" s="443" t="s">
        <v>117</v>
      </c>
      <c r="AH21" s="440" t="s">
        <v>242</v>
      </c>
      <c r="AI21" s="440" t="s">
        <v>241</v>
      </c>
      <c r="AJ21" s="440" t="s">
        <v>247</v>
      </c>
      <c r="AK21" s="450" t="s">
        <v>243</v>
      </c>
      <c r="AL21" s="451" t="s">
        <v>244</v>
      </c>
      <c r="AM21" s="452" t="s">
        <v>245</v>
      </c>
      <c r="AN21" s="705"/>
    </row>
    <row r="22" spans="1:40" ht="21.75" customHeight="1">
      <c r="A22" s="272">
        <f ca="1">('Game Summary'!B25)</f>
        <v>0</v>
      </c>
      <c r="B22" s="661" t="str">
        <f ca="1">('Game Summary'!C25)</f>
        <v>Vicious Vixen</v>
      </c>
      <c r="C22" s="661"/>
      <c r="D22" s="662"/>
      <c r="E22" s="198">
        <v>1</v>
      </c>
      <c r="F22" s="186">
        <v>1</v>
      </c>
      <c r="G22" s="186"/>
      <c r="H22" s="186">
        <v>2</v>
      </c>
      <c r="I22" s="186">
        <v>1</v>
      </c>
      <c r="J22" s="186"/>
      <c r="K22" s="186"/>
      <c r="L22" s="186"/>
      <c r="M22" s="186"/>
      <c r="N22" s="186"/>
      <c r="O22" s="186"/>
      <c r="P22" s="186"/>
      <c r="Q22" s="186"/>
      <c r="R22" s="483">
        <f t="shared" ref="R22:R35" si="6">SUM(E22:Q22)</f>
        <v>5</v>
      </c>
      <c r="S22" s="186"/>
      <c r="T22" s="186"/>
      <c r="U22" s="186"/>
      <c r="V22" s="186"/>
      <c r="W22" s="186"/>
      <c r="X22" s="186"/>
      <c r="Y22" s="186"/>
      <c r="Z22" s="186">
        <v>1</v>
      </c>
      <c r="AA22" s="186"/>
      <c r="AB22" s="186"/>
      <c r="AC22" s="186"/>
      <c r="AD22" s="186"/>
      <c r="AE22" s="186"/>
      <c r="AF22" s="188"/>
      <c r="AG22" s="136">
        <f t="shared" ref="AG22:AG35" si="7">SUM(S22:AF22)</f>
        <v>1</v>
      </c>
      <c r="AH22" s="198"/>
      <c r="AI22" s="186"/>
      <c r="AJ22" s="188"/>
      <c r="AK22" s="131">
        <f t="shared" ref="AK22:AK35" si="8">INT(R22/4)</f>
        <v>1</v>
      </c>
      <c r="AL22" s="132">
        <f t="shared" ref="AL22:AL35" si="9">AG22</f>
        <v>1</v>
      </c>
      <c r="AM22" s="249" t="str">
        <f t="shared" ref="AM22:AM35" si="10">IF(((R22&lt;16)*OR(AG22&lt;4)*OR((AG22+AK22)&lt;5)),"NO","YES")</f>
        <v>NO</v>
      </c>
      <c r="AN22" s="26"/>
    </row>
    <row r="23" spans="1:40" ht="21.75" customHeight="1">
      <c r="A23" s="273">
        <f ca="1">('Game Summary'!B26)</f>
        <v>2.8</v>
      </c>
      <c r="B23" s="664" t="str">
        <f ca="1">('Game Summary'!C26)</f>
        <v>Racer McChaseHer</v>
      </c>
      <c r="C23" s="664"/>
      <c r="D23" s="665"/>
      <c r="E23" s="199"/>
      <c r="F23" s="190"/>
      <c r="G23" s="190"/>
      <c r="H23" s="190">
        <v>1</v>
      </c>
      <c r="I23" s="190"/>
      <c r="J23" s="190"/>
      <c r="K23" s="190"/>
      <c r="L23" s="190"/>
      <c r="M23" s="190"/>
      <c r="N23" s="190"/>
      <c r="O23" s="190">
        <v>1</v>
      </c>
      <c r="P23" s="190"/>
      <c r="Q23" s="190"/>
      <c r="R23" s="484">
        <f t="shared" si="6"/>
        <v>2</v>
      </c>
      <c r="S23" s="190"/>
      <c r="T23" s="190"/>
      <c r="U23" s="190"/>
      <c r="V23" s="190"/>
      <c r="W23" s="190"/>
      <c r="X23" s="190"/>
      <c r="Y23" s="190"/>
      <c r="Z23" s="190"/>
      <c r="AA23" s="190"/>
      <c r="AB23" s="190"/>
      <c r="AC23" s="190"/>
      <c r="AD23" s="190"/>
      <c r="AE23" s="190"/>
      <c r="AF23" s="192"/>
      <c r="AG23" s="148">
        <f t="shared" si="7"/>
        <v>0</v>
      </c>
      <c r="AH23" s="199"/>
      <c r="AI23" s="190"/>
      <c r="AJ23" s="192"/>
      <c r="AK23" s="144">
        <f t="shared" si="8"/>
        <v>0</v>
      </c>
      <c r="AL23" s="128">
        <f t="shared" si="9"/>
        <v>0</v>
      </c>
      <c r="AM23" s="129" t="str">
        <f t="shared" si="10"/>
        <v>NO</v>
      </c>
      <c r="AN23" s="26"/>
    </row>
    <row r="24" spans="1:40" ht="21.75" customHeight="1">
      <c r="A24" s="273" t="str">
        <f ca="1">('Game Summary'!B27)</f>
        <v>3cc</v>
      </c>
      <c r="B24" s="664" t="str">
        <f ca="1">('Game Summary'!C27)</f>
        <v>Roxanna Hardplace</v>
      </c>
      <c r="C24" s="664"/>
      <c r="D24" s="665"/>
      <c r="E24" s="199">
        <v>1</v>
      </c>
      <c r="F24" s="190"/>
      <c r="G24" s="190"/>
      <c r="H24" s="190"/>
      <c r="I24" s="190"/>
      <c r="J24" s="190"/>
      <c r="K24" s="190"/>
      <c r="L24" s="190"/>
      <c r="M24" s="190"/>
      <c r="N24" s="190"/>
      <c r="O24" s="190"/>
      <c r="P24" s="190"/>
      <c r="Q24" s="190"/>
      <c r="R24" s="484">
        <f t="shared" si="6"/>
        <v>1</v>
      </c>
      <c r="S24" s="190"/>
      <c r="T24" s="190"/>
      <c r="U24" s="190"/>
      <c r="V24" s="190"/>
      <c r="W24" s="190"/>
      <c r="X24" s="190"/>
      <c r="Y24" s="190"/>
      <c r="Z24" s="190"/>
      <c r="AA24" s="190"/>
      <c r="AB24" s="190"/>
      <c r="AC24" s="190"/>
      <c r="AD24" s="190"/>
      <c r="AE24" s="190"/>
      <c r="AF24" s="192"/>
      <c r="AG24" s="148">
        <f t="shared" si="7"/>
        <v>0</v>
      </c>
      <c r="AH24" s="199"/>
      <c r="AI24" s="190"/>
      <c r="AJ24" s="192"/>
      <c r="AK24" s="144">
        <f t="shared" si="8"/>
        <v>0</v>
      </c>
      <c r="AL24" s="128">
        <f t="shared" si="9"/>
        <v>0</v>
      </c>
      <c r="AM24" s="129" t="str">
        <f t="shared" si="10"/>
        <v>NO</v>
      </c>
      <c r="AN24" s="26"/>
    </row>
    <row r="25" spans="1:40" ht="21.75" customHeight="1">
      <c r="A25" s="273">
        <f ca="1">('Game Summary'!B28)</f>
        <v>5</v>
      </c>
      <c r="B25" s="664" t="str">
        <f ca="1">('Game Summary'!C28)</f>
        <v>Sista Slitch'ya</v>
      </c>
      <c r="C25" s="664"/>
      <c r="D25" s="665"/>
      <c r="E25" s="199"/>
      <c r="F25" s="190"/>
      <c r="G25" s="190"/>
      <c r="H25" s="190"/>
      <c r="I25" s="190"/>
      <c r="J25" s="190"/>
      <c r="K25" s="190">
        <v>2</v>
      </c>
      <c r="L25" s="190"/>
      <c r="M25" s="190"/>
      <c r="N25" s="190"/>
      <c r="O25" s="190"/>
      <c r="P25" s="190"/>
      <c r="Q25" s="190"/>
      <c r="R25" s="484">
        <f t="shared" si="6"/>
        <v>2</v>
      </c>
      <c r="S25" s="190"/>
      <c r="T25" s="190"/>
      <c r="U25" s="190"/>
      <c r="V25" s="190"/>
      <c r="W25" s="190"/>
      <c r="X25" s="190"/>
      <c r="Y25" s="190"/>
      <c r="Z25" s="190"/>
      <c r="AA25" s="190"/>
      <c r="AB25" s="190"/>
      <c r="AC25" s="190"/>
      <c r="AD25" s="190"/>
      <c r="AE25" s="190"/>
      <c r="AF25" s="192"/>
      <c r="AG25" s="148">
        <f t="shared" si="7"/>
        <v>0</v>
      </c>
      <c r="AH25" s="199"/>
      <c r="AI25" s="190"/>
      <c r="AJ25" s="192"/>
      <c r="AK25" s="144">
        <f t="shared" si="8"/>
        <v>0</v>
      </c>
      <c r="AL25" s="128">
        <f t="shared" si="9"/>
        <v>0</v>
      </c>
      <c r="AM25" s="129" t="str">
        <f t="shared" si="10"/>
        <v>NO</v>
      </c>
      <c r="AN25" s="26"/>
    </row>
    <row r="26" spans="1:40" ht="21.75" customHeight="1">
      <c r="A26" s="273">
        <f ca="1">('Game Summary'!B29)</f>
        <v>6</v>
      </c>
      <c r="B26" s="664" t="str">
        <f ca="1">('Game Summary'!C29)</f>
        <v>Elle McFearsome</v>
      </c>
      <c r="C26" s="664"/>
      <c r="D26" s="665"/>
      <c r="E26" s="199"/>
      <c r="F26" s="190">
        <v>1</v>
      </c>
      <c r="G26" s="190"/>
      <c r="H26" s="190"/>
      <c r="I26" s="190"/>
      <c r="J26" s="190"/>
      <c r="K26" s="190">
        <v>1</v>
      </c>
      <c r="L26" s="190"/>
      <c r="M26" s="190"/>
      <c r="N26" s="190"/>
      <c r="O26" s="190"/>
      <c r="P26" s="190"/>
      <c r="Q26" s="190"/>
      <c r="R26" s="484">
        <f t="shared" si="6"/>
        <v>2</v>
      </c>
      <c r="S26" s="190"/>
      <c r="T26" s="190"/>
      <c r="U26" s="190"/>
      <c r="V26" s="190"/>
      <c r="W26" s="190"/>
      <c r="X26" s="190"/>
      <c r="Y26" s="190">
        <v>1</v>
      </c>
      <c r="Z26" s="190"/>
      <c r="AA26" s="190"/>
      <c r="AB26" s="190"/>
      <c r="AC26" s="190"/>
      <c r="AD26" s="190"/>
      <c r="AE26" s="190">
        <v>1</v>
      </c>
      <c r="AF26" s="192"/>
      <c r="AG26" s="148">
        <f t="shared" si="7"/>
        <v>2</v>
      </c>
      <c r="AH26" s="199"/>
      <c r="AI26" s="190"/>
      <c r="AJ26" s="192"/>
      <c r="AK26" s="144">
        <f t="shared" si="8"/>
        <v>0</v>
      </c>
      <c r="AL26" s="128">
        <f t="shared" si="9"/>
        <v>2</v>
      </c>
      <c r="AM26" s="129" t="str">
        <f t="shared" si="10"/>
        <v>NO</v>
      </c>
      <c r="AN26" s="26"/>
    </row>
    <row r="27" spans="1:40" ht="21.75" customHeight="1">
      <c r="A27" s="273" t="str">
        <f ca="1">('Game Summary'!B30)</f>
        <v>24/7</v>
      </c>
      <c r="B27" s="664" t="str">
        <f ca="1">('Game Summary'!C30)</f>
        <v>boo d. livers</v>
      </c>
      <c r="C27" s="664"/>
      <c r="D27" s="665"/>
      <c r="E27" s="199">
        <v>1</v>
      </c>
      <c r="F27" s="190"/>
      <c r="G27" s="190"/>
      <c r="H27" s="190"/>
      <c r="I27" s="190"/>
      <c r="J27" s="190"/>
      <c r="K27" s="190"/>
      <c r="L27" s="190"/>
      <c r="M27" s="190"/>
      <c r="N27" s="190"/>
      <c r="O27" s="190"/>
      <c r="P27" s="190"/>
      <c r="Q27" s="190"/>
      <c r="R27" s="484">
        <f t="shared" si="6"/>
        <v>1</v>
      </c>
      <c r="S27" s="190"/>
      <c r="T27" s="190"/>
      <c r="U27" s="190"/>
      <c r="V27" s="190"/>
      <c r="W27" s="190"/>
      <c r="X27" s="190"/>
      <c r="Y27" s="190"/>
      <c r="Z27" s="190"/>
      <c r="AA27" s="190"/>
      <c r="AB27" s="190"/>
      <c r="AC27" s="190"/>
      <c r="AD27" s="190"/>
      <c r="AE27" s="190"/>
      <c r="AF27" s="192"/>
      <c r="AG27" s="148">
        <f t="shared" si="7"/>
        <v>0</v>
      </c>
      <c r="AH27" s="199"/>
      <c r="AI27" s="190"/>
      <c r="AJ27" s="192"/>
      <c r="AK27" s="144">
        <f t="shared" si="8"/>
        <v>0</v>
      </c>
      <c r="AL27" s="128">
        <f t="shared" si="9"/>
        <v>0</v>
      </c>
      <c r="AM27" s="129" t="str">
        <f t="shared" si="10"/>
        <v>NO</v>
      </c>
      <c r="AN27" s="26"/>
    </row>
    <row r="28" spans="1:40" ht="21.75" customHeight="1">
      <c r="A28" s="273" t="str">
        <f ca="1">('Game Summary'!B31)</f>
        <v>33 1/3</v>
      </c>
      <c r="B28" s="664" t="str">
        <f ca="1">('Game Summary'!C31)</f>
        <v>Cookie Rumble</v>
      </c>
      <c r="C28" s="664"/>
      <c r="D28" s="665"/>
      <c r="E28" s="199">
        <v>1</v>
      </c>
      <c r="F28" s="190">
        <v>2</v>
      </c>
      <c r="G28" s="190"/>
      <c r="H28" s="190">
        <v>3</v>
      </c>
      <c r="I28" s="190"/>
      <c r="J28" s="190"/>
      <c r="K28" s="190"/>
      <c r="L28" s="190"/>
      <c r="M28" s="190"/>
      <c r="N28" s="190"/>
      <c r="O28" s="190"/>
      <c r="P28" s="190"/>
      <c r="Q28" s="190"/>
      <c r="R28" s="484">
        <f t="shared" si="6"/>
        <v>6</v>
      </c>
      <c r="S28" s="190">
        <v>1</v>
      </c>
      <c r="T28" s="190"/>
      <c r="U28" s="190"/>
      <c r="V28" s="190"/>
      <c r="W28" s="190"/>
      <c r="X28" s="190"/>
      <c r="Y28" s="190"/>
      <c r="Z28" s="190"/>
      <c r="AA28" s="190"/>
      <c r="AB28" s="190"/>
      <c r="AC28" s="190"/>
      <c r="AD28" s="190"/>
      <c r="AE28" s="190"/>
      <c r="AF28" s="192"/>
      <c r="AG28" s="148">
        <f t="shared" si="7"/>
        <v>1</v>
      </c>
      <c r="AH28" s="199"/>
      <c r="AI28" s="190"/>
      <c r="AJ28" s="192"/>
      <c r="AK28" s="144">
        <f t="shared" si="8"/>
        <v>1</v>
      </c>
      <c r="AL28" s="128">
        <f t="shared" si="9"/>
        <v>1</v>
      </c>
      <c r="AM28" s="129" t="str">
        <f t="shared" si="10"/>
        <v>NO</v>
      </c>
      <c r="AN28" s="26"/>
    </row>
    <row r="29" spans="1:40" ht="21.75" customHeight="1">
      <c r="A29" s="273">
        <f ca="1">('Game Summary'!B32)</f>
        <v>46</v>
      </c>
      <c r="B29" s="664" t="str">
        <f ca="1">('Game Summary'!C32)</f>
        <v>Fatal Femme</v>
      </c>
      <c r="C29" s="664"/>
      <c r="D29" s="665"/>
      <c r="E29" s="199">
        <v>1</v>
      </c>
      <c r="F29" s="190"/>
      <c r="G29" s="190"/>
      <c r="H29" s="190">
        <v>1</v>
      </c>
      <c r="I29" s="190"/>
      <c r="J29" s="190"/>
      <c r="K29" s="190"/>
      <c r="L29" s="190"/>
      <c r="M29" s="190"/>
      <c r="N29" s="190"/>
      <c r="O29" s="190"/>
      <c r="P29" s="190"/>
      <c r="Q29" s="190"/>
      <c r="R29" s="484">
        <f t="shared" si="6"/>
        <v>2</v>
      </c>
      <c r="S29" s="190"/>
      <c r="T29" s="190"/>
      <c r="U29" s="190"/>
      <c r="V29" s="190"/>
      <c r="W29" s="190"/>
      <c r="X29" s="190"/>
      <c r="Y29" s="190"/>
      <c r="Z29" s="190"/>
      <c r="AA29" s="190"/>
      <c r="AB29" s="190"/>
      <c r="AC29" s="190"/>
      <c r="AD29" s="190"/>
      <c r="AE29" s="190"/>
      <c r="AF29" s="192"/>
      <c r="AG29" s="148">
        <f t="shared" si="7"/>
        <v>0</v>
      </c>
      <c r="AH29" s="199"/>
      <c r="AI29" s="190"/>
      <c r="AJ29" s="192"/>
      <c r="AK29" s="144">
        <f t="shared" si="8"/>
        <v>0</v>
      </c>
      <c r="AL29" s="128">
        <f t="shared" si="9"/>
        <v>0</v>
      </c>
      <c r="AM29" s="129" t="str">
        <f t="shared" si="10"/>
        <v>NO</v>
      </c>
      <c r="AN29" s="26"/>
    </row>
    <row r="30" spans="1:40" ht="21.75" customHeight="1">
      <c r="A30" s="273" t="str">
        <f ca="1">('Game Summary'!B33)</f>
        <v>I-75</v>
      </c>
      <c r="B30" s="664" t="str">
        <f ca="1">('Game Summary'!C33)</f>
        <v>Diesel Doll</v>
      </c>
      <c r="C30" s="664"/>
      <c r="D30" s="665"/>
      <c r="E30" s="199">
        <v>1</v>
      </c>
      <c r="F30" s="190">
        <v>3</v>
      </c>
      <c r="G30" s="190"/>
      <c r="H30" s="190"/>
      <c r="I30" s="190"/>
      <c r="J30" s="190"/>
      <c r="K30" s="190"/>
      <c r="L30" s="190"/>
      <c r="M30" s="190"/>
      <c r="N30" s="190"/>
      <c r="O30" s="190"/>
      <c r="P30" s="190"/>
      <c r="Q30" s="190"/>
      <c r="R30" s="484">
        <f t="shared" si="6"/>
        <v>4</v>
      </c>
      <c r="S30" s="190"/>
      <c r="T30" s="190"/>
      <c r="U30" s="190"/>
      <c r="V30" s="190"/>
      <c r="W30" s="190"/>
      <c r="X30" s="190"/>
      <c r="Y30" s="190"/>
      <c r="Z30" s="190"/>
      <c r="AA30" s="190"/>
      <c r="AB30" s="190"/>
      <c r="AC30" s="190"/>
      <c r="AD30" s="190"/>
      <c r="AE30" s="190"/>
      <c r="AF30" s="192"/>
      <c r="AG30" s="148">
        <f t="shared" si="7"/>
        <v>0</v>
      </c>
      <c r="AH30" s="199"/>
      <c r="AI30" s="190"/>
      <c r="AJ30" s="192"/>
      <c r="AK30" s="144">
        <f t="shared" si="8"/>
        <v>1</v>
      </c>
      <c r="AL30" s="128">
        <f t="shared" si="9"/>
        <v>0</v>
      </c>
      <c r="AM30" s="129" t="str">
        <f t="shared" si="10"/>
        <v>NO</v>
      </c>
      <c r="AN30" s="26"/>
    </row>
    <row r="31" spans="1:40" ht="21.75" customHeight="1">
      <c r="A31" s="273">
        <f ca="1">('Game Summary'!B34)</f>
        <v>76</v>
      </c>
      <c r="B31" s="664" t="str">
        <f ca="1">('Game Summary'!C34)</f>
        <v>Del Bomber</v>
      </c>
      <c r="C31" s="664"/>
      <c r="D31" s="665"/>
      <c r="E31" s="199">
        <v>1</v>
      </c>
      <c r="F31" s="190">
        <v>1</v>
      </c>
      <c r="G31" s="190"/>
      <c r="H31" s="190"/>
      <c r="I31" s="190"/>
      <c r="J31" s="190"/>
      <c r="K31" s="190"/>
      <c r="L31" s="190"/>
      <c r="M31" s="190">
        <v>1</v>
      </c>
      <c r="N31" s="190"/>
      <c r="O31" s="190"/>
      <c r="P31" s="190"/>
      <c r="Q31" s="190"/>
      <c r="R31" s="484">
        <f t="shared" si="6"/>
        <v>3</v>
      </c>
      <c r="S31" s="190"/>
      <c r="T31" s="190"/>
      <c r="U31" s="190"/>
      <c r="V31" s="190"/>
      <c r="W31" s="190"/>
      <c r="X31" s="190"/>
      <c r="Y31" s="190"/>
      <c r="Z31" s="190"/>
      <c r="AA31" s="190"/>
      <c r="AB31" s="190">
        <v>1</v>
      </c>
      <c r="AC31" s="190"/>
      <c r="AD31" s="190"/>
      <c r="AE31" s="190"/>
      <c r="AF31" s="192"/>
      <c r="AG31" s="148">
        <f t="shared" si="7"/>
        <v>1</v>
      </c>
      <c r="AH31" s="199"/>
      <c r="AI31" s="190"/>
      <c r="AJ31" s="192"/>
      <c r="AK31" s="144">
        <f t="shared" si="8"/>
        <v>0</v>
      </c>
      <c r="AL31" s="128">
        <f t="shared" si="9"/>
        <v>1</v>
      </c>
      <c r="AM31" s="129" t="str">
        <f t="shared" si="10"/>
        <v>NO</v>
      </c>
      <c r="AN31" s="26"/>
    </row>
    <row r="32" spans="1:40" s="2" customFormat="1" ht="21.75" customHeight="1">
      <c r="A32" s="273">
        <f ca="1">('Game Summary'!B35)</f>
        <v>1</v>
      </c>
      <c r="B32" s="664" t="str">
        <f ca="1">('Game Summary'!C35)</f>
        <v>Polly Fester</v>
      </c>
      <c r="C32" s="664"/>
      <c r="D32" s="665"/>
      <c r="E32" s="199">
        <v>2</v>
      </c>
      <c r="F32" s="190"/>
      <c r="G32" s="190"/>
      <c r="H32" s="190">
        <v>1</v>
      </c>
      <c r="I32" s="190"/>
      <c r="J32" s="190"/>
      <c r="K32" s="190"/>
      <c r="L32" s="190"/>
      <c r="M32" s="190"/>
      <c r="N32" s="190">
        <v>1</v>
      </c>
      <c r="O32" s="190"/>
      <c r="P32" s="190"/>
      <c r="Q32" s="190"/>
      <c r="R32" s="484">
        <f t="shared" si="6"/>
        <v>4</v>
      </c>
      <c r="S32" s="190"/>
      <c r="T32" s="190"/>
      <c r="U32" s="190"/>
      <c r="V32" s="190"/>
      <c r="W32" s="190"/>
      <c r="X32" s="190"/>
      <c r="Y32" s="190"/>
      <c r="Z32" s="190"/>
      <c r="AA32" s="190"/>
      <c r="AB32" s="190"/>
      <c r="AC32" s="190"/>
      <c r="AD32" s="190"/>
      <c r="AE32" s="190"/>
      <c r="AF32" s="192"/>
      <c r="AG32" s="148">
        <f t="shared" si="7"/>
        <v>0</v>
      </c>
      <c r="AH32" s="199"/>
      <c r="AI32" s="190"/>
      <c r="AJ32" s="192"/>
      <c r="AK32" s="144">
        <f t="shared" si="8"/>
        <v>1</v>
      </c>
      <c r="AL32" s="128">
        <f t="shared" si="9"/>
        <v>0</v>
      </c>
      <c r="AM32" s="129" t="str">
        <f t="shared" si="10"/>
        <v>NO</v>
      </c>
      <c r="AN32" s="26"/>
    </row>
    <row r="33" spans="1:40" s="2" customFormat="1" ht="21.75" customHeight="1">
      <c r="A33" s="273">
        <f ca="1">('Game Summary'!B36)</f>
        <v>303</v>
      </c>
      <c r="B33" s="664" t="str">
        <f ca="1">('Game Summary'!C36)</f>
        <v>Bruisie Siouxxx</v>
      </c>
      <c r="C33" s="664"/>
      <c r="D33" s="665"/>
      <c r="E33" s="199"/>
      <c r="F33" s="190"/>
      <c r="G33" s="190"/>
      <c r="H33" s="190"/>
      <c r="I33" s="190"/>
      <c r="J33" s="190"/>
      <c r="K33" s="190">
        <v>1</v>
      </c>
      <c r="L33" s="190"/>
      <c r="M33" s="190"/>
      <c r="N33" s="190"/>
      <c r="O33" s="190"/>
      <c r="P33" s="190"/>
      <c r="Q33" s="190"/>
      <c r="R33" s="484">
        <f t="shared" si="6"/>
        <v>1</v>
      </c>
      <c r="S33" s="190"/>
      <c r="T33" s="190"/>
      <c r="U33" s="190"/>
      <c r="V33" s="190"/>
      <c r="W33" s="190">
        <v>1</v>
      </c>
      <c r="X33" s="190"/>
      <c r="Y33" s="190"/>
      <c r="Z33" s="190">
        <v>1</v>
      </c>
      <c r="AA33" s="190"/>
      <c r="AB33" s="190"/>
      <c r="AC33" s="190"/>
      <c r="AD33" s="190"/>
      <c r="AE33" s="190"/>
      <c r="AF33" s="192"/>
      <c r="AG33" s="148">
        <f t="shared" si="7"/>
        <v>2</v>
      </c>
      <c r="AH33" s="199"/>
      <c r="AI33" s="190"/>
      <c r="AJ33" s="192"/>
      <c r="AK33" s="144">
        <f t="shared" si="8"/>
        <v>0</v>
      </c>
      <c r="AL33" s="128">
        <f t="shared" si="9"/>
        <v>2</v>
      </c>
      <c r="AM33" s="129" t="str">
        <f t="shared" si="10"/>
        <v>NO</v>
      </c>
      <c r="AN33" s="26"/>
    </row>
    <row r="34" spans="1:40" ht="21.75" customHeight="1">
      <c r="A34" s="273">
        <f ca="1">('Game Summary'!B37)</f>
        <v>989</v>
      </c>
      <c r="B34" s="664" t="str">
        <f ca="1">('Game Summary'!C37)</f>
        <v>Sarah (KillBox) Hipel</v>
      </c>
      <c r="C34" s="664"/>
      <c r="D34" s="665"/>
      <c r="E34" s="199"/>
      <c r="F34" s="190"/>
      <c r="G34" s="190"/>
      <c r="H34" s="190">
        <v>1</v>
      </c>
      <c r="I34" s="190"/>
      <c r="J34" s="190"/>
      <c r="K34" s="190">
        <v>3</v>
      </c>
      <c r="L34" s="190"/>
      <c r="M34" s="190"/>
      <c r="N34" s="190"/>
      <c r="O34" s="190">
        <v>1</v>
      </c>
      <c r="P34" s="190"/>
      <c r="Q34" s="190"/>
      <c r="R34" s="484">
        <f t="shared" si="6"/>
        <v>5</v>
      </c>
      <c r="S34" s="190"/>
      <c r="T34" s="190">
        <v>1</v>
      </c>
      <c r="U34" s="190"/>
      <c r="V34" s="190"/>
      <c r="W34" s="190"/>
      <c r="X34" s="190"/>
      <c r="Y34" s="190"/>
      <c r="Z34" s="190"/>
      <c r="AA34" s="190"/>
      <c r="AB34" s="190"/>
      <c r="AC34" s="190"/>
      <c r="AD34" s="190"/>
      <c r="AE34" s="190"/>
      <c r="AF34" s="192"/>
      <c r="AG34" s="148">
        <f t="shared" si="7"/>
        <v>1</v>
      </c>
      <c r="AH34" s="199"/>
      <c r="AI34" s="190"/>
      <c r="AJ34" s="192"/>
      <c r="AK34" s="144">
        <f t="shared" si="8"/>
        <v>1</v>
      </c>
      <c r="AL34" s="128">
        <f t="shared" si="9"/>
        <v>1</v>
      </c>
      <c r="AM34" s="129" t="str">
        <f t="shared" si="10"/>
        <v>NO</v>
      </c>
      <c r="AN34" s="26"/>
    </row>
    <row r="35" spans="1:40" ht="21.75" customHeight="1" thickBot="1">
      <c r="A35" s="274">
        <f ca="1">('Game Summary'!B38)</f>
        <v>90028</v>
      </c>
      <c r="B35" s="678" t="str">
        <f ca="1">('Game Summary'!C38)</f>
        <v>Kat Von D'Stroya</v>
      </c>
      <c r="C35" s="678"/>
      <c r="D35" s="679"/>
      <c r="E35" s="445">
        <v>1</v>
      </c>
      <c r="F35" s="479"/>
      <c r="G35" s="479"/>
      <c r="H35" s="479"/>
      <c r="I35" s="479"/>
      <c r="J35" s="479"/>
      <c r="K35" s="479">
        <v>1</v>
      </c>
      <c r="L35" s="479"/>
      <c r="M35" s="479"/>
      <c r="N35" s="479"/>
      <c r="O35" s="479"/>
      <c r="P35" s="479"/>
      <c r="Q35" s="479"/>
      <c r="R35" s="485">
        <f t="shared" si="6"/>
        <v>2</v>
      </c>
      <c r="S35" s="479"/>
      <c r="T35" s="479"/>
      <c r="U35" s="479"/>
      <c r="V35" s="479"/>
      <c r="W35" s="479"/>
      <c r="X35" s="479"/>
      <c r="Y35" s="479"/>
      <c r="Z35" s="479"/>
      <c r="AA35" s="479"/>
      <c r="AB35" s="479"/>
      <c r="AC35" s="479"/>
      <c r="AD35" s="479"/>
      <c r="AE35" s="479"/>
      <c r="AF35" s="446"/>
      <c r="AG35" s="173">
        <f t="shared" si="7"/>
        <v>0</v>
      </c>
      <c r="AH35" s="445"/>
      <c r="AI35" s="479"/>
      <c r="AJ35" s="446"/>
      <c r="AK35" s="169">
        <f t="shared" si="8"/>
        <v>0</v>
      </c>
      <c r="AL35" s="166">
        <f t="shared" si="9"/>
        <v>0</v>
      </c>
      <c r="AM35" s="129" t="str">
        <f t="shared" si="10"/>
        <v>NO</v>
      </c>
      <c r="AN35" s="26"/>
    </row>
    <row r="36" spans="1:40" ht="21.75" customHeight="1" thickBot="1">
      <c r="A36" s="687" t="s">
        <v>74</v>
      </c>
      <c r="B36" s="687"/>
      <c r="C36" s="687"/>
      <c r="D36" s="687"/>
      <c r="E36" s="250">
        <f t="shared" ref="E36:AG36" si="11">SUM(E22:E35)</f>
        <v>10</v>
      </c>
      <c r="F36" s="251">
        <f t="shared" si="11"/>
        <v>8</v>
      </c>
      <c r="G36" s="251">
        <f t="shared" si="11"/>
        <v>0</v>
      </c>
      <c r="H36" s="251">
        <f t="shared" si="11"/>
        <v>9</v>
      </c>
      <c r="I36" s="251">
        <f t="shared" si="11"/>
        <v>1</v>
      </c>
      <c r="J36" s="251">
        <f t="shared" si="11"/>
        <v>0</v>
      </c>
      <c r="K36" s="251">
        <f t="shared" si="11"/>
        <v>8</v>
      </c>
      <c r="L36" s="251">
        <f t="shared" si="11"/>
        <v>0</v>
      </c>
      <c r="M36" s="251">
        <f t="shared" si="11"/>
        <v>1</v>
      </c>
      <c r="N36" s="251">
        <f t="shared" si="11"/>
        <v>1</v>
      </c>
      <c r="O36" s="251">
        <f t="shared" si="11"/>
        <v>2</v>
      </c>
      <c r="P36" s="251">
        <f t="shared" si="11"/>
        <v>0</v>
      </c>
      <c r="Q36" s="253">
        <f t="shared" si="11"/>
        <v>0</v>
      </c>
      <c r="R36" s="423">
        <f t="shared" si="11"/>
        <v>40</v>
      </c>
      <c r="S36" s="250">
        <f t="shared" si="11"/>
        <v>1</v>
      </c>
      <c r="T36" s="251">
        <f t="shared" si="11"/>
        <v>1</v>
      </c>
      <c r="U36" s="251">
        <f t="shared" si="11"/>
        <v>0</v>
      </c>
      <c r="V36" s="251">
        <f t="shared" si="11"/>
        <v>0</v>
      </c>
      <c r="W36" s="251">
        <f t="shared" si="11"/>
        <v>1</v>
      </c>
      <c r="X36" s="251">
        <f t="shared" si="11"/>
        <v>0</v>
      </c>
      <c r="Y36" s="251">
        <f t="shared" si="11"/>
        <v>1</v>
      </c>
      <c r="Z36" s="251">
        <f t="shared" si="11"/>
        <v>2</v>
      </c>
      <c r="AA36" s="251">
        <f t="shared" si="11"/>
        <v>0</v>
      </c>
      <c r="AB36" s="251">
        <f t="shared" si="11"/>
        <v>1</v>
      </c>
      <c r="AC36" s="251">
        <f t="shared" si="11"/>
        <v>0</v>
      </c>
      <c r="AD36" s="251">
        <f t="shared" si="11"/>
        <v>0</v>
      </c>
      <c r="AE36" s="251">
        <f t="shared" si="11"/>
        <v>1</v>
      </c>
      <c r="AF36" s="253">
        <f t="shared" si="11"/>
        <v>0</v>
      </c>
      <c r="AG36" s="423">
        <f t="shared" si="11"/>
        <v>8</v>
      </c>
      <c r="AH36" s="251">
        <f>SUM(AH22:AH35)</f>
        <v>0</v>
      </c>
      <c r="AI36" s="251">
        <f>SUM(AI22:AI35)</f>
        <v>0</v>
      </c>
      <c r="AJ36" s="252">
        <f>SUM(AJ22:AJ35)</f>
        <v>0</v>
      </c>
      <c r="AK36" s="250">
        <f>SUM(AK22:AK35)</f>
        <v>5</v>
      </c>
      <c r="AL36" s="251">
        <f>SUM(AL22:AL35)</f>
        <v>8</v>
      </c>
      <c r="AM36" s="253">
        <f>COUNTIF(AM22:AM35,"YES")</f>
        <v>0</v>
      </c>
      <c r="AN36" s="26"/>
    </row>
    <row r="37" spans="1:40" ht="47.25" customHeight="1">
      <c r="A37" s="204"/>
      <c r="B37" s="27"/>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
      <c r="AI37" s="2"/>
      <c r="AJ37" s="2"/>
      <c r="AK37" s="2"/>
      <c r="AL37" s="2"/>
      <c r="AM37" s="2"/>
      <c r="AN37" s="2"/>
    </row>
    <row r="38" spans="1:40" ht="47.25" customHeight="1">
      <c r="A38" s="27"/>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
      <c r="AI38" s="2"/>
      <c r="AJ38" s="2"/>
      <c r="AK38" s="2"/>
      <c r="AL38" s="2"/>
      <c r="AM38" s="2"/>
      <c r="AN38" s="2"/>
    </row>
    <row r="39" spans="1:40" ht="47.25" customHeight="1"/>
    <row r="40" spans="1:40" ht="47.25" customHeight="1"/>
    <row r="41" spans="1:40" ht="47.25" customHeight="1"/>
    <row r="42" spans="1:40" ht="47.25" customHeight="1"/>
    <row r="43" spans="1:40" ht="47.25" customHeight="1"/>
    <row r="44" spans="1:40" ht="47.25" customHeight="1"/>
    <row r="45" spans="1:40" ht="47.25" customHeight="1"/>
    <row r="46" spans="1:40" ht="47.25" customHeight="1"/>
    <row r="47" spans="1:40" ht="47.25" customHeight="1"/>
    <row r="48" spans="1:40" ht="47.25" customHeight="1"/>
    <row r="49" spans="1:40" ht="36.5" customHeight="1"/>
    <row r="50" spans="1:40" s="2" customFormat="1" ht="30" customHeight="1">
      <c r="A50" s="93"/>
      <c r="B50" s="93"/>
      <c r="C50" s="93"/>
      <c r="D50" s="93"/>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c r="AI50"/>
      <c r="AJ50"/>
      <c r="AK50"/>
      <c r="AL50"/>
      <c r="AM50"/>
      <c r="AN50"/>
    </row>
    <row r="51" spans="1:40" s="2" customFormat="1" ht="25.5" customHeight="1">
      <c r="A51" s="93"/>
      <c r="B51" s="93"/>
      <c r="C51" s="93"/>
      <c r="D51" s="93"/>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c r="AI51"/>
      <c r="AJ51"/>
      <c r="AK51"/>
      <c r="AL51"/>
      <c r="AM51"/>
      <c r="AN51"/>
    </row>
    <row r="52" spans="1:40" ht="57.75" customHeight="1"/>
    <row r="53" spans="1:40" ht="48.75" customHeight="1"/>
    <row r="54" spans="1:40" ht="45.75" customHeight="1"/>
    <row r="55" spans="1:40" ht="45.75" customHeight="1">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
      <c r="AI55" s="2"/>
      <c r="AJ55" s="2"/>
      <c r="AK55" s="2"/>
      <c r="AL55" s="2"/>
      <c r="AM55" s="2"/>
      <c r="AN55" s="2"/>
    </row>
    <row r="56" spans="1:40" ht="45.75" customHeight="1">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
      <c r="AI56" s="2"/>
      <c r="AJ56" s="2"/>
      <c r="AK56" s="2"/>
      <c r="AL56" s="2"/>
      <c r="AM56" s="2"/>
      <c r="AN56" s="2"/>
    </row>
    <row r="57" spans="1:40" ht="45.75" customHeight="1"/>
    <row r="58" spans="1:40" ht="45.75" customHeight="1"/>
    <row r="59" spans="1:40" ht="45.75" customHeight="1"/>
    <row r="60" spans="1:40" ht="45.75" customHeight="1"/>
    <row r="61" spans="1:40" ht="45.75" customHeight="1"/>
    <row r="62" spans="1:40" ht="45.75" customHeight="1"/>
    <row r="63" spans="1:40" ht="45.75" customHeight="1"/>
    <row r="64" spans="1:40" ht="45.75" customHeight="1"/>
    <row r="65" spans="1:40" ht="45.75" customHeight="1"/>
    <row r="66" spans="1:40" ht="45.75" customHeight="1"/>
    <row r="67" spans="1:40" ht="51.75" customHeight="1"/>
    <row r="68" spans="1:40" s="2" customFormat="1" ht="30" customHeight="1">
      <c r="A68" s="93"/>
      <c r="B68" s="93"/>
      <c r="C68" s="93"/>
      <c r="D68" s="93"/>
      <c r="E68" s="93"/>
      <c r="F68" s="93"/>
      <c r="G68" s="93"/>
      <c r="H68" s="93"/>
      <c r="I68" s="93"/>
      <c r="J68" s="93"/>
      <c r="K68" s="93"/>
      <c r="L68" s="93"/>
      <c r="M68" s="93"/>
      <c r="N68" s="93"/>
      <c r="O68" s="93"/>
      <c r="P68" s="93"/>
      <c r="Q68" s="93"/>
      <c r="R68" s="93"/>
      <c r="S68" s="93"/>
      <c r="T68" s="93"/>
      <c r="U68" s="93"/>
      <c r="V68" s="93"/>
      <c r="W68" s="93"/>
      <c r="X68" s="93"/>
      <c r="Y68" s="93"/>
      <c r="Z68" s="93"/>
      <c r="AA68" s="93"/>
      <c r="AB68" s="93"/>
      <c r="AC68" s="93"/>
      <c r="AD68" s="93"/>
      <c r="AE68" s="93"/>
      <c r="AF68" s="93"/>
      <c r="AG68" s="93"/>
      <c r="AH68"/>
      <c r="AI68"/>
      <c r="AJ68"/>
      <c r="AK68"/>
      <c r="AL68"/>
      <c r="AM68"/>
      <c r="AN68"/>
    </row>
    <row r="69" spans="1:40" s="2" customFormat="1" ht="33" customHeight="1">
      <c r="A69" s="93"/>
      <c r="B69" s="93"/>
      <c r="C69" s="93"/>
      <c r="D69" s="93"/>
      <c r="E69" s="93"/>
      <c r="F69" s="93"/>
      <c r="G69" s="93"/>
      <c r="H69" s="93"/>
      <c r="I69" s="93"/>
      <c r="J69" s="93"/>
      <c r="K69" s="93"/>
      <c r="L69" s="93"/>
      <c r="M69" s="93"/>
      <c r="N69" s="93"/>
      <c r="O69" s="93"/>
      <c r="P69" s="93"/>
      <c r="Q69" s="93"/>
      <c r="R69" s="93"/>
      <c r="S69" s="93"/>
      <c r="T69" s="93"/>
      <c r="U69" s="93"/>
      <c r="V69" s="93"/>
      <c r="W69" s="93"/>
      <c r="X69" s="93"/>
      <c r="Y69" s="93"/>
      <c r="Z69" s="93"/>
      <c r="AA69" s="93"/>
      <c r="AB69" s="93"/>
      <c r="AC69" s="93"/>
      <c r="AD69" s="93"/>
      <c r="AE69" s="93"/>
      <c r="AF69" s="93"/>
      <c r="AG69" s="93"/>
      <c r="AH69"/>
      <c r="AI69"/>
      <c r="AJ69"/>
      <c r="AK69"/>
      <c r="AL69"/>
      <c r="AM69"/>
      <c r="AN69"/>
    </row>
    <row r="70" spans="1:40" ht="53.25" customHeight="1"/>
    <row r="71" spans="1:40" ht="45.75" customHeight="1"/>
    <row r="72" spans="1:40" ht="45.75" customHeight="1"/>
    <row r="73" spans="1:40" ht="45.75" customHeight="1"/>
    <row r="74" spans="1:40" ht="45.75" customHeight="1"/>
    <row r="75" spans="1:40" ht="45.75" customHeight="1"/>
    <row r="76" spans="1:40" ht="45.75" customHeight="1"/>
    <row r="77" spans="1:40" ht="45.75" customHeight="1"/>
    <row r="78" spans="1:40" ht="45.75" customHeight="1"/>
    <row r="79" spans="1:40" ht="45.75" customHeight="1"/>
    <row r="80" spans="1:40" ht="45.75" customHeight="1"/>
    <row r="81" ht="45.75" customHeight="1"/>
    <row r="82" ht="45.75" customHeight="1"/>
    <row r="83" ht="45.75" customHeight="1"/>
    <row r="84" ht="45.75" customHeight="1"/>
    <row r="85" ht="51.75" customHeight="1"/>
  </sheetData>
  <mergeCells count="51">
    <mergeCell ref="B30:D30"/>
    <mergeCell ref="B28:D28"/>
    <mergeCell ref="B24:D24"/>
    <mergeCell ref="B14:D14"/>
    <mergeCell ref="B8:D8"/>
    <mergeCell ref="F19:J19"/>
    <mergeCell ref="B34:D34"/>
    <mergeCell ref="B17:D17"/>
    <mergeCell ref="B9:D9"/>
    <mergeCell ref="B10:D10"/>
    <mergeCell ref="B11:D11"/>
    <mergeCell ref="B23:D23"/>
    <mergeCell ref="B12:D12"/>
    <mergeCell ref="B31:D31"/>
    <mergeCell ref="B25:D25"/>
    <mergeCell ref="B26:D26"/>
    <mergeCell ref="B35:D35"/>
    <mergeCell ref="B32:D32"/>
    <mergeCell ref="B33:D33"/>
    <mergeCell ref="F1:J1"/>
    <mergeCell ref="B3:D3"/>
    <mergeCell ref="E2:Q2"/>
    <mergeCell ref="A2:D2"/>
    <mergeCell ref="B21:D21"/>
    <mergeCell ref="B15:D15"/>
    <mergeCell ref="B16:D16"/>
    <mergeCell ref="AN20:AN21"/>
    <mergeCell ref="K19:O19"/>
    <mergeCell ref="AK2:AM2"/>
    <mergeCell ref="AH2:AJ2"/>
    <mergeCell ref="AH20:AJ20"/>
    <mergeCell ref="AK20:AM20"/>
    <mergeCell ref="Q19:R19"/>
    <mergeCell ref="S2:AG2"/>
    <mergeCell ref="E20:Q20"/>
    <mergeCell ref="Z19:AG19"/>
    <mergeCell ref="A18:D18"/>
    <mergeCell ref="S20:AG20"/>
    <mergeCell ref="Z1:AG1"/>
    <mergeCell ref="Q1:R1"/>
    <mergeCell ref="K1:O1"/>
    <mergeCell ref="A36:D36"/>
    <mergeCell ref="B4:D4"/>
    <mergeCell ref="B5:D5"/>
    <mergeCell ref="B6:D6"/>
    <mergeCell ref="B7:D7"/>
    <mergeCell ref="B29:D29"/>
    <mergeCell ref="B27:D27"/>
    <mergeCell ref="B13:D13"/>
    <mergeCell ref="A20:D20"/>
    <mergeCell ref="B22:D22"/>
  </mergeCells>
  <phoneticPr fontId="0" type="noConversion"/>
  <printOptions horizontalCentered="1" verticalCentered="1"/>
  <pageMargins left="0.25" right="0.25" top="0.25" bottom="0.25" header="0.25" footer="0.25"/>
  <pageSetup scale="39" orientation="landscape" horizontalDpi="4294967292" verticalDpi="4294967292"/>
  <rowBreaks count="1" manualBreakCount="1">
    <brk id="18" max="38" man="1"/>
  </rowBreaks>
  <extLst>
    <ext xmlns:mx="http://schemas.microsoft.com/office/mac/excel/2008/main" uri="http://schemas.microsoft.com/office/mac/excel/2008/main">
      <mx:PLV Mode="0" OnePage="0" WScale="46"/>
    </ext>
  </extLst>
</worksheet>
</file>

<file path=xl/worksheets/sheet6.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7" enableFormatConditionsCalculation="0">
    <pageSetUpPr fitToPage="1"/>
  </sheetPr>
  <dimension ref="A1:AO85"/>
  <sheetViews>
    <sheetView zoomScale="75" zoomScaleNormal="75" zoomScaleSheetLayoutView="40" zoomScalePageLayoutView="75" workbookViewId="0">
      <pane xSplit="5" ySplit="3" topLeftCell="T4" activePane="bottomRight" state="frozen"/>
      <selection pane="topRight" activeCell="F1" sqref="F1"/>
      <selection pane="bottomLeft" activeCell="A4" sqref="A4"/>
      <selection pane="bottomRight" sqref="A1:AN36"/>
    </sheetView>
  </sheetViews>
  <sheetFormatPr baseColWidth="10" defaultColWidth="8.83203125" defaultRowHeight="15"/>
  <cols>
    <col min="1" max="34" width="9.6640625" style="93" customWidth="1"/>
    <col min="35" max="39" width="9.5" customWidth="1"/>
    <col min="40" max="40" width="10.5" customWidth="1"/>
    <col min="41" max="41" width="12.1640625" customWidth="1"/>
  </cols>
  <sheetData>
    <row r="1" spans="1:41" ht="21.75" customHeight="1" thickBot="1">
      <c r="A1" s="13" t="s">
        <v>209</v>
      </c>
      <c r="B1" s="13"/>
      <c r="C1" s="15"/>
      <c r="D1" s="202"/>
      <c r="E1" s="240"/>
      <c r="F1" s="240" t="s">
        <v>73</v>
      </c>
      <c r="G1" s="685"/>
      <c r="H1" s="685"/>
      <c r="I1" s="685"/>
      <c r="J1" s="685"/>
      <c r="K1" s="685"/>
      <c r="L1" s="704" t="s">
        <v>77</v>
      </c>
      <c r="M1" s="704"/>
      <c r="N1" s="704"/>
      <c r="O1" s="704"/>
      <c r="P1" s="704"/>
      <c r="Q1" s="287" t="s">
        <v>210</v>
      </c>
      <c r="R1" s="703">
        <f ca="1">('Game Summary'!L2)</f>
        <v>39935</v>
      </c>
      <c r="S1" s="703"/>
      <c r="T1" s="435"/>
      <c r="U1" s="435"/>
      <c r="V1" s="435"/>
      <c r="W1" s="435"/>
      <c r="X1" s="435"/>
      <c r="Y1" s="435"/>
      <c r="Z1" s="435"/>
      <c r="AA1" s="702" t="s">
        <v>77</v>
      </c>
      <c r="AB1" s="702"/>
      <c r="AC1" s="702"/>
      <c r="AD1" s="702"/>
      <c r="AE1" s="702"/>
      <c r="AF1" s="702"/>
      <c r="AG1" s="702"/>
      <c r="AH1" s="702"/>
      <c r="AI1" s="2"/>
      <c r="AJ1" s="2"/>
      <c r="AK1" s="2"/>
      <c r="AL1" s="2"/>
      <c r="AM1" s="2"/>
      <c r="AN1" s="2"/>
      <c r="AO1" s="2"/>
    </row>
    <row r="2" spans="1:41" ht="21.75" customHeight="1" thickBot="1">
      <c r="A2" s="670" t="str">
        <f ca="1">('Game Summary'!A4)</f>
        <v>GRRG - All Stars</v>
      </c>
      <c r="B2" s="671"/>
      <c r="C2" s="671"/>
      <c r="D2" s="672"/>
      <c r="E2" s="732" t="s">
        <v>211</v>
      </c>
      <c r="F2" s="733"/>
      <c r="G2" s="733"/>
      <c r="H2" s="733"/>
      <c r="I2" s="733"/>
      <c r="J2" s="733"/>
      <c r="K2" s="733"/>
      <c r="L2" s="733"/>
      <c r="M2" s="733"/>
      <c r="N2" s="733"/>
      <c r="O2" s="733"/>
      <c r="P2" s="733"/>
      <c r="Q2" s="733"/>
      <c r="R2" s="733"/>
      <c r="S2" s="734"/>
      <c r="T2" s="707" t="s">
        <v>139</v>
      </c>
      <c r="U2" s="708"/>
      <c r="V2" s="708"/>
      <c r="W2" s="708"/>
      <c r="X2" s="708"/>
      <c r="Y2" s="708"/>
      <c r="Z2" s="708"/>
      <c r="AA2" s="708"/>
      <c r="AB2" s="708"/>
      <c r="AC2" s="708"/>
      <c r="AD2" s="708"/>
      <c r="AE2" s="708"/>
      <c r="AF2" s="708"/>
      <c r="AG2" s="708"/>
      <c r="AH2" s="709"/>
      <c r="AI2" s="707" t="s">
        <v>237</v>
      </c>
      <c r="AJ2" s="708"/>
      <c r="AK2" s="708"/>
      <c r="AL2" s="707" t="s">
        <v>246</v>
      </c>
      <c r="AM2" s="708"/>
      <c r="AN2" s="709"/>
    </row>
    <row r="3" spans="1:41" ht="38" thickBot="1">
      <c r="A3" s="414" t="s">
        <v>215</v>
      </c>
      <c r="B3" s="711" t="s">
        <v>214</v>
      </c>
      <c r="C3" s="712"/>
      <c r="D3" s="713"/>
      <c r="E3" s="447" t="s">
        <v>248</v>
      </c>
      <c r="F3" s="431" t="s">
        <v>238</v>
      </c>
      <c r="G3" s="432" t="s">
        <v>213</v>
      </c>
      <c r="H3" s="432" t="s">
        <v>116</v>
      </c>
      <c r="I3" s="432" t="s">
        <v>114</v>
      </c>
      <c r="J3" s="432" t="s">
        <v>88</v>
      </c>
      <c r="K3" s="432" t="s">
        <v>235</v>
      </c>
      <c r="L3" s="432" t="s">
        <v>234</v>
      </c>
      <c r="M3" s="432" t="s">
        <v>236</v>
      </c>
      <c r="N3" s="432" t="s">
        <v>251</v>
      </c>
      <c r="O3" s="432" t="s">
        <v>115</v>
      </c>
      <c r="P3" s="432" t="s">
        <v>239</v>
      </c>
      <c r="Q3" s="432" t="s">
        <v>250</v>
      </c>
      <c r="R3" s="433" t="s">
        <v>249</v>
      </c>
      <c r="S3" s="459" t="s">
        <v>117</v>
      </c>
      <c r="T3" s="431" t="s">
        <v>238</v>
      </c>
      <c r="U3" s="432" t="s">
        <v>213</v>
      </c>
      <c r="V3" s="432" t="s">
        <v>116</v>
      </c>
      <c r="W3" s="432" t="s">
        <v>114</v>
      </c>
      <c r="X3" s="432" t="s">
        <v>88</v>
      </c>
      <c r="Y3" s="432" t="s">
        <v>235</v>
      </c>
      <c r="Z3" s="432" t="s">
        <v>234</v>
      </c>
      <c r="AA3" s="432" t="s">
        <v>236</v>
      </c>
      <c r="AB3" s="432" t="s">
        <v>251</v>
      </c>
      <c r="AC3" s="432" t="s">
        <v>115</v>
      </c>
      <c r="AD3" s="432" t="s">
        <v>239</v>
      </c>
      <c r="AE3" s="432" t="s">
        <v>240</v>
      </c>
      <c r="AF3" s="432" t="s">
        <v>11</v>
      </c>
      <c r="AG3" s="433" t="s">
        <v>241</v>
      </c>
      <c r="AH3" s="459" t="s">
        <v>117</v>
      </c>
      <c r="AI3" s="432" t="s">
        <v>242</v>
      </c>
      <c r="AJ3" s="433" t="s">
        <v>241</v>
      </c>
      <c r="AK3" s="433" t="s">
        <v>247</v>
      </c>
      <c r="AL3" s="447" t="s">
        <v>243</v>
      </c>
      <c r="AM3" s="448" t="s">
        <v>244</v>
      </c>
      <c r="AN3" s="449" t="s">
        <v>245</v>
      </c>
      <c r="AO3" s="444"/>
    </row>
    <row r="4" spans="1:41" ht="21.75" customHeight="1">
      <c r="A4" s="271" t="str">
        <f ca="1">('Game Summary'!B5)</f>
        <v>01</v>
      </c>
      <c r="B4" s="720" t="str">
        <f ca="1">('Game Summary'!C5)</f>
        <v>Lindsay Blowhan</v>
      </c>
      <c r="C4" s="721"/>
      <c r="D4" s="722"/>
      <c r="E4" s="461">
        <f ca="1">'Penalties P.1'!R4-(4*(INT('Penalties P.1'!R4/4)))</f>
        <v>1</v>
      </c>
      <c r="F4" s="121">
        <v>5</v>
      </c>
      <c r="G4" s="122"/>
      <c r="H4" s="122"/>
      <c r="I4" s="122"/>
      <c r="J4" s="122"/>
      <c r="K4" s="122"/>
      <c r="L4" s="122">
        <v>1</v>
      </c>
      <c r="M4" s="122"/>
      <c r="N4" s="123"/>
      <c r="O4" s="123"/>
      <c r="P4" s="123"/>
      <c r="Q4" s="123"/>
      <c r="R4" s="123"/>
      <c r="S4" s="411">
        <f>SUM(F4:R4)</f>
        <v>6</v>
      </c>
      <c r="T4" s="121"/>
      <c r="U4" s="436"/>
      <c r="V4" s="436"/>
      <c r="W4" s="436"/>
      <c r="X4" s="436"/>
      <c r="Y4" s="436"/>
      <c r="Z4" s="436"/>
      <c r="AA4" s="122"/>
      <c r="AB4" s="123"/>
      <c r="AC4" s="123"/>
      <c r="AD4" s="123"/>
      <c r="AE4" s="123"/>
      <c r="AF4" s="123"/>
      <c r="AG4" s="123"/>
      <c r="AH4" s="136">
        <f>SUM(T4:AG4)</f>
        <v>0</v>
      </c>
      <c r="AI4" s="121"/>
      <c r="AJ4" s="453"/>
      <c r="AK4" s="124"/>
      <c r="AL4" s="128">
        <f>INT((S4+E4)/4)</f>
        <v>1</v>
      </c>
      <c r="AM4" s="132">
        <f t="shared" ref="AM4:AM17" si="0">AH4</f>
        <v>0</v>
      </c>
      <c r="AN4" s="249" t="str">
        <f t="shared" ref="AN4:AN17" si="1">IF(((S4&lt;16)*OR(AH4&lt;4)*OR((AH4+AL4)&lt;5)),"NO","YES")</f>
        <v>NO</v>
      </c>
      <c r="AO4" s="26"/>
    </row>
    <row r="5" spans="1:41" ht="21.75" customHeight="1">
      <c r="A5" s="242" t="str">
        <f ca="1">('Game Summary'!B6)</f>
        <v>07</v>
      </c>
      <c r="B5" s="726" t="str">
        <f ca="1">('Game Summary'!C6)</f>
        <v>Jackie Daniels</v>
      </c>
      <c r="C5" s="727"/>
      <c r="D5" s="728"/>
      <c r="E5" s="462">
        <f ca="1">'Penalties P.1'!R5-(4*(INT('Penalties P.1'!R5/4)))</f>
        <v>2</v>
      </c>
      <c r="F5" s="140"/>
      <c r="G5" s="141"/>
      <c r="H5" s="141"/>
      <c r="I5" s="141"/>
      <c r="J5" s="141"/>
      <c r="K5" s="141"/>
      <c r="L5" s="141">
        <v>1</v>
      </c>
      <c r="M5" s="141">
        <v>1</v>
      </c>
      <c r="N5" s="142"/>
      <c r="O5" s="142"/>
      <c r="P5" s="142">
        <v>2</v>
      </c>
      <c r="Q5" s="142"/>
      <c r="R5" s="142"/>
      <c r="S5" s="412">
        <f t="shared" ref="S5:S17" si="2">SUM(F5:R5)</f>
        <v>4</v>
      </c>
      <c r="T5" s="140"/>
      <c r="U5" s="437"/>
      <c r="V5" s="437"/>
      <c r="W5" s="437"/>
      <c r="X5" s="437"/>
      <c r="Y5" s="437"/>
      <c r="Z5" s="437"/>
      <c r="AA5" s="141"/>
      <c r="AB5" s="142"/>
      <c r="AC5" s="142"/>
      <c r="AD5" s="142"/>
      <c r="AE5" s="142"/>
      <c r="AF5" s="142"/>
      <c r="AG5" s="142"/>
      <c r="AH5" s="148">
        <f t="shared" ref="AH5:AH17" si="3">SUM(T5:AG5)</f>
        <v>0</v>
      </c>
      <c r="AI5" s="140"/>
      <c r="AJ5" s="454"/>
      <c r="AK5" s="143"/>
      <c r="AL5" s="128">
        <f t="shared" ref="AL5:AL17" si="4">INT(S5/4)</f>
        <v>1</v>
      </c>
      <c r="AM5" s="128">
        <f t="shared" si="0"/>
        <v>0</v>
      </c>
      <c r="AN5" s="129" t="str">
        <f t="shared" si="1"/>
        <v>NO</v>
      </c>
      <c r="AO5" s="26"/>
    </row>
    <row r="6" spans="1:41" ht="21.75" customHeight="1">
      <c r="A6" s="242" t="str">
        <f ca="1">('Game Summary'!B7)</f>
        <v>08</v>
      </c>
      <c r="B6" s="726" t="str">
        <f ca="1">('Game Summary'!C7)</f>
        <v>Keisha Mei Ash</v>
      </c>
      <c r="C6" s="727"/>
      <c r="D6" s="728"/>
      <c r="E6" s="462">
        <f ca="1">'Penalties P.1'!R6-(4*(INT('Penalties P.1'!R6/4)))</f>
        <v>1</v>
      </c>
      <c r="F6" s="140"/>
      <c r="G6" s="141"/>
      <c r="H6" s="141"/>
      <c r="I6" s="141"/>
      <c r="J6" s="141"/>
      <c r="K6" s="141"/>
      <c r="L6" s="141"/>
      <c r="M6" s="141"/>
      <c r="N6" s="142"/>
      <c r="O6" s="142"/>
      <c r="P6" s="142"/>
      <c r="Q6" s="142"/>
      <c r="R6" s="142"/>
      <c r="S6" s="412">
        <f t="shared" si="2"/>
        <v>0</v>
      </c>
      <c r="T6" s="140"/>
      <c r="U6" s="437"/>
      <c r="V6" s="437"/>
      <c r="W6" s="437"/>
      <c r="X6" s="437"/>
      <c r="Y6" s="437"/>
      <c r="Z6" s="437"/>
      <c r="AA6" s="141"/>
      <c r="AB6" s="142"/>
      <c r="AC6" s="142"/>
      <c r="AD6" s="142"/>
      <c r="AE6" s="142"/>
      <c r="AF6" s="142"/>
      <c r="AG6" s="142"/>
      <c r="AH6" s="148">
        <f t="shared" si="3"/>
        <v>0</v>
      </c>
      <c r="AI6" s="140"/>
      <c r="AJ6" s="454"/>
      <c r="AK6" s="143"/>
      <c r="AL6" s="128">
        <f t="shared" si="4"/>
        <v>0</v>
      </c>
      <c r="AM6" s="128">
        <f t="shared" si="0"/>
        <v>0</v>
      </c>
      <c r="AN6" s="129" t="str">
        <f t="shared" si="1"/>
        <v>NO</v>
      </c>
      <c r="AO6" s="26"/>
    </row>
    <row r="7" spans="1:41" ht="21.75" customHeight="1">
      <c r="A7" s="242" t="str">
        <f ca="1">('Game Summary'!B8)</f>
        <v>10</v>
      </c>
      <c r="B7" s="726" t="str">
        <f ca="1">('Game Summary'!C8)</f>
        <v>Hot New Girl</v>
      </c>
      <c r="C7" s="727"/>
      <c r="D7" s="728"/>
      <c r="E7" s="462">
        <f ca="1">'Penalties P.1'!R7-(4*(INT('Penalties P.1'!R7/4)))</f>
        <v>0</v>
      </c>
      <c r="F7" s="140">
        <v>1</v>
      </c>
      <c r="G7" s="141"/>
      <c r="H7" s="141"/>
      <c r="I7" s="141"/>
      <c r="J7" s="141">
        <v>1</v>
      </c>
      <c r="K7" s="141"/>
      <c r="L7" s="141">
        <v>2</v>
      </c>
      <c r="M7" s="141"/>
      <c r="N7" s="142"/>
      <c r="O7" s="142"/>
      <c r="P7" s="142">
        <v>2</v>
      </c>
      <c r="Q7" s="142"/>
      <c r="R7" s="142"/>
      <c r="S7" s="412">
        <f t="shared" si="2"/>
        <v>6</v>
      </c>
      <c r="T7" s="140"/>
      <c r="U7" s="437"/>
      <c r="V7" s="437"/>
      <c r="W7" s="437"/>
      <c r="X7" s="437"/>
      <c r="Y7" s="437"/>
      <c r="Z7" s="437"/>
      <c r="AA7" s="141"/>
      <c r="AB7" s="142"/>
      <c r="AC7" s="142"/>
      <c r="AD7" s="142"/>
      <c r="AE7" s="142"/>
      <c r="AF7" s="142"/>
      <c r="AG7" s="142"/>
      <c r="AH7" s="148">
        <f t="shared" si="3"/>
        <v>0</v>
      </c>
      <c r="AI7" s="140"/>
      <c r="AJ7" s="454"/>
      <c r="AK7" s="143"/>
      <c r="AL7" s="128">
        <f t="shared" si="4"/>
        <v>1</v>
      </c>
      <c r="AM7" s="128">
        <f t="shared" si="0"/>
        <v>0</v>
      </c>
      <c r="AN7" s="129" t="str">
        <f t="shared" si="1"/>
        <v>NO</v>
      </c>
      <c r="AO7" s="26"/>
    </row>
    <row r="8" spans="1:41" ht="21.75" customHeight="1">
      <c r="A8" s="242">
        <f ca="1">('Game Summary'!B9)</f>
        <v>17</v>
      </c>
      <c r="B8" s="726" t="str">
        <f ca="1">('Game Summary'!C9)</f>
        <v>Dot Matrix</v>
      </c>
      <c r="C8" s="727"/>
      <c r="D8" s="728"/>
      <c r="E8" s="462">
        <f ca="1">'Penalties P.1'!R8-(4*(INT('Penalties P.1'!R8/4)))</f>
        <v>1</v>
      </c>
      <c r="F8" s="140">
        <v>1</v>
      </c>
      <c r="G8" s="141"/>
      <c r="H8" s="141"/>
      <c r="I8" s="141">
        <v>1</v>
      </c>
      <c r="J8" s="141">
        <v>2</v>
      </c>
      <c r="K8" s="141"/>
      <c r="L8" s="141">
        <v>1</v>
      </c>
      <c r="M8" s="141"/>
      <c r="N8" s="142"/>
      <c r="O8" s="142">
        <v>1</v>
      </c>
      <c r="P8" s="142">
        <v>1</v>
      </c>
      <c r="Q8" s="142"/>
      <c r="R8" s="142"/>
      <c r="S8" s="412">
        <f t="shared" si="2"/>
        <v>7</v>
      </c>
      <c r="T8" s="140"/>
      <c r="U8" s="437"/>
      <c r="V8" s="437"/>
      <c r="W8" s="437"/>
      <c r="X8" s="437"/>
      <c r="Y8" s="437"/>
      <c r="Z8" s="437"/>
      <c r="AA8" s="141"/>
      <c r="AB8" s="142"/>
      <c r="AC8" s="142"/>
      <c r="AD8" s="142"/>
      <c r="AE8" s="142"/>
      <c r="AF8" s="142"/>
      <c r="AG8" s="142"/>
      <c r="AH8" s="148">
        <f t="shared" si="3"/>
        <v>0</v>
      </c>
      <c r="AI8" s="140"/>
      <c r="AJ8" s="454"/>
      <c r="AK8" s="143"/>
      <c r="AL8" s="128">
        <f t="shared" si="4"/>
        <v>1</v>
      </c>
      <c r="AM8" s="128">
        <f t="shared" si="0"/>
        <v>0</v>
      </c>
      <c r="AN8" s="129" t="str">
        <f t="shared" si="1"/>
        <v>NO</v>
      </c>
      <c r="AO8" s="26"/>
    </row>
    <row r="9" spans="1:41" ht="21.75" customHeight="1">
      <c r="A9" s="242" t="str">
        <f ca="1">('Game Summary'!B10)</f>
        <v>21</v>
      </c>
      <c r="B9" s="726" t="str">
        <f ca="1">('Game Summary'!C10)</f>
        <v>Disarmin' Darlin</v>
      </c>
      <c r="C9" s="727"/>
      <c r="D9" s="728"/>
      <c r="E9" s="462">
        <f ca="1">'Penalties P.1'!R9-(4*(INT('Penalties P.1'!R9/4)))</f>
        <v>0</v>
      </c>
      <c r="F9" s="140"/>
      <c r="G9" s="141"/>
      <c r="H9" s="141"/>
      <c r="I9" s="141"/>
      <c r="J9" s="141"/>
      <c r="K9" s="141"/>
      <c r="L9" s="141"/>
      <c r="M9" s="141"/>
      <c r="N9" s="142"/>
      <c r="O9" s="142"/>
      <c r="P9" s="142"/>
      <c r="Q9" s="142"/>
      <c r="R9" s="142"/>
      <c r="S9" s="412">
        <f t="shared" si="2"/>
        <v>0</v>
      </c>
      <c r="T9" s="140"/>
      <c r="U9" s="437"/>
      <c r="V9" s="437"/>
      <c r="W9" s="437"/>
      <c r="X9" s="437"/>
      <c r="Y9" s="437"/>
      <c r="Z9" s="437"/>
      <c r="AA9" s="141"/>
      <c r="AB9" s="142"/>
      <c r="AC9" s="142"/>
      <c r="AD9" s="142"/>
      <c r="AE9" s="142"/>
      <c r="AF9" s="142"/>
      <c r="AG9" s="142"/>
      <c r="AH9" s="148">
        <f t="shared" si="3"/>
        <v>0</v>
      </c>
      <c r="AI9" s="140"/>
      <c r="AJ9" s="454"/>
      <c r="AK9" s="143"/>
      <c r="AL9" s="128">
        <f t="shared" si="4"/>
        <v>0</v>
      </c>
      <c r="AM9" s="128">
        <f t="shared" si="0"/>
        <v>0</v>
      </c>
      <c r="AN9" s="129" t="str">
        <f t="shared" si="1"/>
        <v>NO</v>
      </c>
      <c r="AO9" s="26"/>
    </row>
    <row r="10" spans="1:41" ht="21.75" customHeight="1">
      <c r="A10" s="242" t="str">
        <f ca="1">('Game Summary'!B11)</f>
        <v>28</v>
      </c>
      <c r="B10" s="726" t="str">
        <f ca="1">('Game Summary'!C11)</f>
        <v>Shutter Speed</v>
      </c>
      <c r="C10" s="727"/>
      <c r="D10" s="728"/>
      <c r="E10" s="462">
        <f ca="1">'Penalties P.1'!R10-(4*(INT('Penalties P.1'!R10/4)))</f>
        <v>0</v>
      </c>
      <c r="F10" s="140"/>
      <c r="G10" s="141"/>
      <c r="H10" s="141"/>
      <c r="I10" s="141"/>
      <c r="J10" s="141"/>
      <c r="K10" s="141"/>
      <c r="L10" s="141">
        <v>1</v>
      </c>
      <c r="M10" s="141"/>
      <c r="N10" s="142"/>
      <c r="O10" s="142"/>
      <c r="P10" s="142"/>
      <c r="Q10" s="142"/>
      <c r="R10" s="142"/>
      <c r="S10" s="412">
        <f t="shared" si="2"/>
        <v>1</v>
      </c>
      <c r="T10" s="140"/>
      <c r="U10" s="437"/>
      <c r="V10" s="437"/>
      <c r="W10" s="437"/>
      <c r="X10" s="437"/>
      <c r="Y10" s="437"/>
      <c r="Z10" s="437"/>
      <c r="AA10" s="141"/>
      <c r="AB10" s="142"/>
      <c r="AC10" s="142"/>
      <c r="AD10" s="142"/>
      <c r="AE10" s="142"/>
      <c r="AF10" s="142"/>
      <c r="AG10" s="142"/>
      <c r="AH10" s="148">
        <f t="shared" si="3"/>
        <v>0</v>
      </c>
      <c r="AI10" s="140"/>
      <c r="AJ10" s="454"/>
      <c r="AK10" s="143"/>
      <c r="AL10" s="128">
        <f t="shared" si="4"/>
        <v>0</v>
      </c>
      <c r="AM10" s="128">
        <f t="shared" si="0"/>
        <v>0</v>
      </c>
      <c r="AN10" s="129" t="str">
        <f t="shared" si="1"/>
        <v>NO</v>
      </c>
      <c r="AO10" s="26"/>
    </row>
    <row r="11" spans="1:41" ht="21.75" customHeight="1">
      <c r="A11" s="242" t="str">
        <f ca="1">('Game Summary'!B12)</f>
        <v>29</v>
      </c>
      <c r="B11" s="726" t="str">
        <f ca="1">('Game Summary'!C12)</f>
        <v>ShamPain4U</v>
      </c>
      <c r="C11" s="727"/>
      <c r="D11" s="728"/>
      <c r="E11" s="462">
        <f ca="1">'Penalties P.1'!R11-(4*(INT('Penalties P.1'!R11/4)))</f>
        <v>2</v>
      </c>
      <c r="F11" s="140">
        <v>3</v>
      </c>
      <c r="G11" s="141">
        <v>1</v>
      </c>
      <c r="H11" s="141"/>
      <c r="I11" s="141">
        <v>2</v>
      </c>
      <c r="J11" s="141"/>
      <c r="K11" s="141"/>
      <c r="L11" s="141"/>
      <c r="M11" s="141"/>
      <c r="N11" s="142"/>
      <c r="O11" s="142"/>
      <c r="P11" s="142"/>
      <c r="Q11" s="142"/>
      <c r="R11" s="142"/>
      <c r="S11" s="412">
        <f t="shared" si="2"/>
        <v>6</v>
      </c>
      <c r="T11" s="140"/>
      <c r="U11" s="437"/>
      <c r="V11" s="437"/>
      <c r="W11" s="437"/>
      <c r="X11" s="437"/>
      <c r="Y11" s="437"/>
      <c r="Z11" s="437"/>
      <c r="AA11" s="141"/>
      <c r="AB11" s="142"/>
      <c r="AC11" s="142"/>
      <c r="AD11" s="142"/>
      <c r="AE11" s="142"/>
      <c r="AF11" s="142"/>
      <c r="AG11" s="142"/>
      <c r="AH11" s="148">
        <f t="shared" si="3"/>
        <v>0</v>
      </c>
      <c r="AI11" s="140"/>
      <c r="AJ11" s="454"/>
      <c r="AK11" s="143"/>
      <c r="AL11" s="128">
        <f t="shared" si="4"/>
        <v>1</v>
      </c>
      <c r="AM11" s="128">
        <f t="shared" si="0"/>
        <v>0</v>
      </c>
      <c r="AN11" s="129" t="str">
        <f t="shared" si="1"/>
        <v>NO</v>
      </c>
      <c r="AO11" s="26"/>
    </row>
    <row r="12" spans="1:41" ht="21.75" customHeight="1">
      <c r="A12" s="242">
        <f ca="1">('Game Summary'!B13)</f>
        <v>36</v>
      </c>
      <c r="B12" s="726" t="str">
        <f ca="1">('Game Summary'!C13)</f>
        <v>Viva LaBOOM</v>
      </c>
      <c r="C12" s="727"/>
      <c r="D12" s="728"/>
      <c r="E12" s="462">
        <f ca="1">'Penalties P.1'!R12-(4*(INT('Penalties P.1'!R12/4)))</f>
        <v>3</v>
      </c>
      <c r="F12" s="140">
        <v>1</v>
      </c>
      <c r="G12" s="141"/>
      <c r="H12" s="141"/>
      <c r="I12" s="141">
        <v>1</v>
      </c>
      <c r="J12" s="141"/>
      <c r="K12" s="141"/>
      <c r="L12" s="141"/>
      <c r="M12" s="141"/>
      <c r="N12" s="142"/>
      <c r="O12" s="142"/>
      <c r="P12" s="142">
        <v>1</v>
      </c>
      <c r="Q12" s="142"/>
      <c r="R12" s="142"/>
      <c r="S12" s="412">
        <f t="shared" si="2"/>
        <v>3</v>
      </c>
      <c r="T12" s="140"/>
      <c r="U12" s="437"/>
      <c r="V12" s="437"/>
      <c r="W12" s="437"/>
      <c r="X12" s="437"/>
      <c r="Y12" s="437"/>
      <c r="Z12" s="437">
        <v>1</v>
      </c>
      <c r="AA12" s="141"/>
      <c r="AB12" s="142"/>
      <c r="AC12" s="142"/>
      <c r="AD12" s="142"/>
      <c r="AE12" s="142"/>
      <c r="AF12" s="142"/>
      <c r="AG12" s="142"/>
      <c r="AH12" s="148">
        <f t="shared" si="3"/>
        <v>1</v>
      </c>
      <c r="AI12" s="140"/>
      <c r="AJ12" s="454"/>
      <c r="AK12" s="143"/>
      <c r="AL12" s="128">
        <f t="shared" si="4"/>
        <v>0</v>
      </c>
      <c r="AM12" s="128">
        <f t="shared" si="0"/>
        <v>1</v>
      </c>
      <c r="AN12" s="129" t="str">
        <f t="shared" si="1"/>
        <v>NO</v>
      </c>
      <c r="AO12" s="26"/>
    </row>
    <row r="13" spans="1:41" ht="21.75" customHeight="1">
      <c r="A13" s="242" t="str">
        <f ca="1">('Game Summary'!B14)</f>
        <v>41</v>
      </c>
      <c r="B13" s="726" t="str">
        <f ca="1">('Game Summary'!C14)</f>
        <v>Tone Loco</v>
      </c>
      <c r="C13" s="727"/>
      <c r="D13" s="728"/>
      <c r="E13" s="462">
        <f ca="1">'Penalties P.1'!R13-(4*(INT('Penalties P.1'!R13/4)))</f>
        <v>0</v>
      </c>
      <c r="F13" s="140"/>
      <c r="G13" s="141"/>
      <c r="H13" s="141"/>
      <c r="I13" s="141"/>
      <c r="J13" s="141"/>
      <c r="K13" s="141"/>
      <c r="L13" s="141"/>
      <c r="M13" s="141"/>
      <c r="N13" s="142"/>
      <c r="O13" s="142"/>
      <c r="P13" s="142"/>
      <c r="Q13" s="142"/>
      <c r="R13" s="142"/>
      <c r="S13" s="412">
        <f t="shared" si="2"/>
        <v>0</v>
      </c>
      <c r="T13" s="140">
        <v>1</v>
      </c>
      <c r="U13" s="437"/>
      <c r="V13" s="437"/>
      <c r="W13" s="437"/>
      <c r="X13" s="437"/>
      <c r="Y13" s="437"/>
      <c r="Z13" s="437"/>
      <c r="AA13" s="141"/>
      <c r="AB13" s="142"/>
      <c r="AC13" s="142"/>
      <c r="AD13" s="142"/>
      <c r="AE13" s="142"/>
      <c r="AF13" s="142"/>
      <c r="AG13" s="142"/>
      <c r="AH13" s="148">
        <f t="shared" si="3"/>
        <v>1</v>
      </c>
      <c r="AI13" s="140"/>
      <c r="AJ13" s="454"/>
      <c r="AK13" s="143"/>
      <c r="AL13" s="128">
        <f t="shared" si="4"/>
        <v>0</v>
      </c>
      <c r="AM13" s="128">
        <f t="shared" si="0"/>
        <v>1</v>
      </c>
      <c r="AN13" s="129" t="str">
        <f t="shared" si="1"/>
        <v>NO</v>
      </c>
      <c r="AO13" s="26"/>
    </row>
    <row r="14" spans="1:41" s="2" customFormat="1" ht="21.75" customHeight="1">
      <c r="A14" s="242">
        <f ca="1">('Game Summary'!B15)</f>
        <v>69</v>
      </c>
      <c r="B14" s="726" t="str">
        <f ca="1">('Game Summary'!C15)</f>
        <v>QuarterBoy</v>
      </c>
      <c r="C14" s="727"/>
      <c r="D14" s="728"/>
      <c r="E14" s="462">
        <f ca="1">'Penalties P.1'!R14-(4*(INT('Penalties P.1'!R14/4)))</f>
        <v>1</v>
      </c>
      <c r="F14" s="140"/>
      <c r="G14" s="141">
        <v>1</v>
      </c>
      <c r="H14" s="141"/>
      <c r="I14" s="141">
        <v>1</v>
      </c>
      <c r="J14" s="141"/>
      <c r="K14" s="141"/>
      <c r="L14" s="141"/>
      <c r="M14" s="141">
        <v>1</v>
      </c>
      <c r="N14" s="142"/>
      <c r="O14" s="142"/>
      <c r="P14" s="142"/>
      <c r="Q14" s="142"/>
      <c r="R14" s="142"/>
      <c r="S14" s="412">
        <f t="shared" si="2"/>
        <v>3</v>
      </c>
      <c r="T14" s="140"/>
      <c r="U14" s="437"/>
      <c r="V14" s="437"/>
      <c r="W14" s="437"/>
      <c r="X14" s="437"/>
      <c r="Y14" s="437"/>
      <c r="Z14" s="437">
        <v>1</v>
      </c>
      <c r="AA14" s="141"/>
      <c r="AB14" s="142"/>
      <c r="AC14" s="142"/>
      <c r="AD14" s="142"/>
      <c r="AE14" s="142"/>
      <c r="AF14" s="142"/>
      <c r="AG14" s="142"/>
      <c r="AH14" s="148">
        <f t="shared" si="3"/>
        <v>1</v>
      </c>
      <c r="AI14" s="140"/>
      <c r="AJ14" s="454"/>
      <c r="AK14" s="143"/>
      <c r="AL14" s="128">
        <f t="shared" si="4"/>
        <v>0</v>
      </c>
      <c r="AM14" s="128">
        <f t="shared" si="0"/>
        <v>1</v>
      </c>
      <c r="AN14" s="129" t="str">
        <f t="shared" si="1"/>
        <v>NO</v>
      </c>
      <c r="AO14" s="26"/>
    </row>
    <row r="15" spans="1:41" s="2" customFormat="1" ht="21.75" customHeight="1">
      <c r="A15" s="242">
        <f ca="1">('Game Summary'!B16)</f>
        <v>77</v>
      </c>
      <c r="B15" s="726" t="str">
        <f ca="1">('Game Summary'!C16)</f>
        <v>Lucy Morals</v>
      </c>
      <c r="C15" s="727"/>
      <c r="D15" s="728"/>
      <c r="E15" s="462">
        <f ca="1">'Penalties P.1'!R15-(4*(INT('Penalties P.1'!R15/4)))</f>
        <v>2</v>
      </c>
      <c r="F15" s="140"/>
      <c r="G15" s="141">
        <v>1</v>
      </c>
      <c r="H15" s="141"/>
      <c r="I15" s="141"/>
      <c r="J15" s="141"/>
      <c r="K15" s="141"/>
      <c r="L15" s="141"/>
      <c r="M15" s="141"/>
      <c r="N15" s="142"/>
      <c r="O15" s="142"/>
      <c r="P15" s="142"/>
      <c r="Q15" s="142"/>
      <c r="R15" s="142"/>
      <c r="S15" s="412">
        <f t="shared" si="2"/>
        <v>1</v>
      </c>
      <c r="T15" s="140"/>
      <c r="U15" s="437">
        <v>1</v>
      </c>
      <c r="V15" s="437"/>
      <c r="W15" s="437"/>
      <c r="X15" s="437"/>
      <c r="Y15" s="437"/>
      <c r="Z15" s="437"/>
      <c r="AA15" s="141"/>
      <c r="AB15" s="142"/>
      <c r="AC15" s="142"/>
      <c r="AD15" s="142"/>
      <c r="AE15" s="142"/>
      <c r="AF15" s="142"/>
      <c r="AG15" s="142"/>
      <c r="AH15" s="148">
        <f t="shared" si="3"/>
        <v>1</v>
      </c>
      <c r="AI15" s="140"/>
      <c r="AJ15" s="454"/>
      <c r="AK15" s="143"/>
      <c r="AL15" s="128">
        <f t="shared" si="4"/>
        <v>0</v>
      </c>
      <c r="AM15" s="128">
        <f t="shared" si="0"/>
        <v>1</v>
      </c>
      <c r="AN15" s="129" t="str">
        <f t="shared" si="1"/>
        <v>NO</v>
      </c>
      <c r="AO15" s="26"/>
    </row>
    <row r="16" spans="1:41" ht="21.75" customHeight="1">
      <c r="A16" s="242">
        <f ca="1">('Game Summary'!B17)</f>
        <v>0</v>
      </c>
      <c r="B16" s="726">
        <f ca="1">('Game Summary'!C17)</f>
        <v>0</v>
      </c>
      <c r="C16" s="727"/>
      <c r="D16" s="728"/>
      <c r="E16" s="462">
        <f ca="1">'Penalties P.1'!R16-(4*(INT('Penalties P.1'!R16/4)))</f>
        <v>0</v>
      </c>
      <c r="F16" s="140"/>
      <c r="G16" s="141"/>
      <c r="H16" s="141"/>
      <c r="I16" s="141"/>
      <c r="J16" s="141"/>
      <c r="K16" s="141"/>
      <c r="L16" s="141"/>
      <c r="M16" s="141"/>
      <c r="N16" s="142"/>
      <c r="O16" s="142"/>
      <c r="P16" s="142"/>
      <c r="Q16" s="142"/>
      <c r="R16" s="142"/>
      <c r="S16" s="412">
        <f t="shared" si="2"/>
        <v>0</v>
      </c>
      <c r="T16" s="140"/>
      <c r="U16" s="437"/>
      <c r="V16" s="437"/>
      <c r="W16" s="437"/>
      <c r="X16" s="437"/>
      <c r="Y16" s="437"/>
      <c r="Z16" s="437"/>
      <c r="AA16" s="141"/>
      <c r="AB16" s="142"/>
      <c r="AC16" s="142"/>
      <c r="AD16" s="142"/>
      <c r="AE16" s="142"/>
      <c r="AF16" s="142"/>
      <c r="AG16" s="142"/>
      <c r="AH16" s="148">
        <f t="shared" si="3"/>
        <v>0</v>
      </c>
      <c r="AI16" s="140"/>
      <c r="AJ16" s="454"/>
      <c r="AK16" s="143"/>
      <c r="AL16" s="128">
        <f t="shared" si="4"/>
        <v>0</v>
      </c>
      <c r="AM16" s="128">
        <f t="shared" si="0"/>
        <v>0</v>
      </c>
      <c r="AN16" s="129" t="str">
        <f t="shared" si="1"/>
        <v>NO</v>
      </c>
      <c r="AO16" s="26"/>
    </row>
    <row r="17" spans="1:41" ht="21.75" customHeight="1" thickBot="1">
      <c r="A17" s="244">
        <f ca="1">('Game Summary'!B18)</f>
        <v>0</v>
      </c>
      <c r="B17" s="729">
        <f ca="1">('Game Summary'!C18)</f>
        <v>0</v>
      </c>
      <c r="C17" s="730"/>
      <c r="D17" s="731"/>
      <c r="E17" s="463">
        <f ca="1">'Penalties P.1'!R17-(4*(INT('Penalties P.1'!R17/4)))</f>
        <v>0</v>
      </c>
      <c r="F17" s="160"/>
      <c r="G17" s="161"/>
      <c r="H17" s="161"/>
      <c r="I17" s="161"/>
      <c r="J17" s="161"/>
      <c r="K17" s="161"/>
      <c r="L17" s="161"/>
      <c r="M17" s="161"/>
      <c r="N17" s="162"/>
      <c r="O17" s="162"/>
      <c r="P17" s="162"/>
      <c r="Q17" s="162"/>
      <c r="R17" s="162"/>
      <c r="S17" s="413">
        <f t="shared" si="2"/>
        <v>0</v>
      </c>
      <c r="T17" s="160"/>
      <c r="U17" s="438"/>
      <c r="V17" s="438"/>
      <c r="W17" s="438"/>
      <c r="X17" s="438"/>
      <c r="Y17" s="438"/>
      <c r="Z17" s="438"/>
      <c r="AA17" s="161"/>
      <c r="AB17" s="162"/>
      <c r="AC17" s="162"/>
      <c r="AD17" s="162"/>
      <c r="AE17" s="162"/>
      <c r="AF17" s="162"/>
      <c r="AG17" s="162"/>
      <c r="AH17" s="173">
        <f t="shared" si="3"/>
        <v>0</v>
      </c>
      <c r="AI17" s="160"/>
      <c r="AJ17" s="455"/>
      <c r="AK17" s="163"/>
      <c r="AL17" s="166">
        <f t="shared" si="4"/>
        <v>0</v>
      </c>
      <c r="AM17" s="166">
        <f t="shared" si="0"/>
        <v>0</v>
      </c>
      <c r="AN17" s="167" t="str">
        <f t="shared" si="1"/>
        <v>NO</v>
      </c>
      <c r="AO17" s="26"/>
    </row>
    <row r="18" spans="1:41" ht="21.75" customHeight="1" thickBot="1">
      <c r="A18" s="696" t="s">
        <v>74</v>
      </c>
      <c r="B18" s="697"/>
      <c r="C18" s="697"/>
      <c r="D18" s="698"/>
      <c r="E18" s="460"/>
      <c r="F18" s="250">
        <f>SUM(F4:F17)</f>
        <v>11</v>
      </c>
      <c r="G18" s="251">
        <f t="shared" ref="G18:AM18" si="5">SUM(G4:G17)</f>
        <v>3</v>
      </c>
      <c r="H18" s="251">
        <f t="shared" si="5"/>
        <v>0</v>
      </c>
      <c r="I18" s="251">
        <f t="shared" si="5"/>
        <v>5</v>
      </c>
      <c r="J18" s="251">
        <f t="shared" si="5"/>
        <v>3</v>
      </c>
      <c r="K18" s="251">
        <f t="shared" si="5"/>
        <v>0</v>
      </c>
      <c r="L18" s="251">
        <f t="shared" si="5"/>
        <v>6</v>
      </c>
      <c r="M18" s="251">
        <f t="shared" si="5"/>
        <v>2</v>
      </c>
      <c r="N18" s="251">
        <f t="shared" si="5"/>
        <v>0</v>
      </c>
      <c r="O18" s="251">
        <f t="shared" si="5"/>
        <v>1</v>
      </c>
      <c r="P18" s="251">
        <f t="shared" si="5"/>
        <v>6</v>
      </c>
      <c r="Q18" s="251">
        <f t="shared" si="5"/>
        <v>0</v>
      </c>
      <c r="R18" s="252">
        <f t="shared" si="5"/>
        <v>0</v>
      </c>
      <c r="S18" s="423">
        <f t="shared" si="5"/>
        <v>37</v>
      </c>
      <c r="T18" s="250">
        <f t="shared" si="5"/>
        <v>1</v>
      </c>
      <c r="U18" s="251">
        <f t="shared" si="5"/>
        <v>1</v>
      </c>
      <c r="V18" s="251">
        <f t="shared" si="5"/>
        <v>0</v>
      </c>
      <c r="W18" s="251">
        <f t="shared" si="5"/>
        <v>0</v>
      </c>
      <c r="X18" s="251">
        <f t="shared" si="5"/>
        <v>0</v>
      </c>
      <c r="Y18" s="251">
        <f t="shared" si="5"/>
        <v>0</v>
      </c>
      <c r="Z18" s="251">
        <f t="shared" si="5"/>
        <v>2</v>
      </c>
      <c r="AA18" s="251">
        <f t="shared" si="5"/>
        <v>0</v>
      </c>
      <c r="AB18" s="251">
        <f t="shared" si="5"/>
        <v>0</v>
      </c>
      <c r="AC18" s="251">
        <f t="shared" si="5"/>
        <v>0</v>
      </c>
      <c r="AD18" s="251">
        <f t="shared" si="5"/>
        <v>0</v>
      </c>
      <c r="AE18" s="251">
        <f t="shared" si="5"/>
        <v>0</v>
      </c>
      <c r="AF18" s="251">
        <f t="shared" si="5"/>
        <v>0</v>
      </c>
      <c r="AG18" s="252">
        <f t="shared" si="5"/>
        <v>0</v>
      </c>
      <c r="AH18" s="423">
        <f t="shared" si="5"/>
        <v>4</v>
      </c>
      <c r="AI18" s="250">
        <f t="shared" si="5"/>
        <v>0</v>
      </c>
      <c r="AJ18" s="251">
        <f t="shared" si="5"/>
        <v>0</v>
      </c>
      <c r="AK18" s="253">
        <f t="shared" si="5"/>
        <v>0</v>
      </c>
      <c r="AL18" s="251">
        <f t="shared" si="5"/>
        <v>5</v>
      </c>
      <c r="AM18" s="251">
        <f t="shared" si="5"/>
        <v>4</v>
      </c>
      <c r="AN18" s="253">
        <f>COUNTIF(AN4:AN17,"YES")</f>
        <v>0</v>
      </c>
      <c r="AO18" s="26"/>
    </row>
    <row r="19" spans="1:41" ht="21.75" customHeight="1" thickBot="1">
      <c r="A19" s="13" t="s">
        <v>209</v>
      </c>
      <c r="B19" s="13"/>
      <c r="C19" s="15"/>
      <c r="D19" s="202"/>
      <c r="E19" s="240"/>
      <c r="F19" s="240" t="s">
        <v>73</v>
      </c>
      <c r="G19" s="685"/>
      <c r="H19" s="685"/>
      <c r="I19" s="685"/>
      <c r="J19" s="685"/>
      <c r="K19" s="685"/>
      <c r="L19" s="706" t="s">
        <v>77</v>
      </c>
      <c r="M19" s="706"/>
      <c r="N19" s="706"/>
      <c r="O19" s="706"/>
      <c r="P19" s="706"/>
      <c r="Q19" s="287" t="s">
        <v>210</v>
      </c>
      <c r="R19" s="710">
        <f ca="1">('Game Summary'!L2)</f>
        <v>39935</v>
      </c>
      <c r="S19" s="710"/>
      <c r="T19" s="434"/>
      <c r="U19" s="434"/>
      <c r="V19" s="434"/>
      <c r="W19" s="434"/>
      <c r="X19" s="434"/>
      <c r="Y19" s="434"/>
      <c r="Z19" s="434"/>
      <c r="AA19" s="695" t="s">
        <v>77</v>
      </c>
      <c r="AB19" s="695"/>
      <c r="AC19" s="695"/>
      <c r="AD19" s="695"/>
      <c r="AE19" s="695"/>
      <c r="AF19" s="695"/>
      <c r="AG19" s="695"/>
      <c r="AH19" s="695"/>
      <c r="AI19" s="2"/>
      <c r="AJ19" s="2"/>
      <c r="AK19" s="2"/>
      <c r="AL19" s="2"/>
      <c r="AM19" s="2"/>
      <c r="AN19" s="2"/>
      <c r="AO19" s="2"/>
    </row>
    <row r="20" spans="1:41" ht="21.75" customHeight="1" thickBot="1">
      <c r="A20" s="690" t="str">
        <f ca="1">('Game Summary'!A24)</f>
        <v>DDG - All Stars</v>
      </c>
      <c r="B20" s="691"/>
      <c r="C20" s="691"/>
      <c r="D20" s="692"/>
      <c r="E20" s="735" t="s">
        <v>211</v>
      </c>
      <c r="F20" s="736"/>
      <c r="G20" s="736"/>
      <c r="H20" s="736"/>
      <c r="I20" s="736"/>
      <c r="J20" s="736"/>
      <c r="K20" s="736"/>
      <c r="L20" s="736"/>
      <c r="M20" s="736"/>
      <c r="N20" s="736"/>
      <c r="O20" s="736"/>
      <c r="P20" s="736"/>
      <c r="Q20" s="736"/>
      <c r="R20" s="736"/>
      <c r="S20" s="737"/>
      <c r="T20" s="699" t="s">
        <v>139</v>
      </c>
      <c r="U20" s="700"/>
      <c r="V20" s="700"/>
      <c r="W20" s="700"/>
      <c r="X20" s="700"/>
      <c r="Y20" s="700"/>
      <c r="Z20" s="700"/>
      <c r="AA20" s="700"/>
      <c r="AB20" s="700"/>
      <c r="AC20" s="700"/>
      <c r="AD20" s="700"/>
      <c r="AE20" s="700"/>
      <c r="AF20" s="700"/>
      <c r="AG20" s="700"/>
      <c r="AH20" s="701"/>
      <c r="AI20" s="699" t="s">
        <v>237</v>
      </c>
      <c r="AJ20" s="700"/>
      <c r="AK20" s="701"/>
      <c r="AL20" s="699" t="s">
        <v>246</v>
      </c>
      <c r="AM20" s="700"/>
      <c r="AN20" s="701"/>
      <c r="AO20" s="444" t="s">
        <v>212</v>
      </c>
    </row>
    <row r="21" spans="1:41" ht="38" thickBot="1">
      <c r="A21" s="415" t="s">
        <v>215</v>
      </c>
      <c r="B21" s="716" t="s">
        <v>214</v>
      </c>
      <c r="C21" s="717"/>
      <c r="D21" s="718"/>
      <c r="E21" s="354" t="s">
        <v>248</v>
      </c>
      <c r="F21" s="439" t="s">
        <v>238</v>
      </c>
      <c r="G21" s="440" t="s">
        <v>213</v>
      </c>
      <c r="H21" s="440" t="s">
        <v>116</v>
      </c>
      <c r="I21" s="440" t="s">
        <v>114</v>
      </c>
      <c r="J21" s="440" t="s">
        <v>88</v>
      </c>
      <c r="K21" s="440" t="s">
        <v>235</v>
      </c>
      <c r="L21" s="440" t="s">
        <v>234</v>
      </c>
      <c r="M21" s="440" t="s">
        <v>236</v>
      </c>
      <c r="N21" s="440" t="s">
        <v>251</v>
      </c>
      <c r="O21" s="440" t="s">
        <v>115</v>
      </c>
      <c r="P21" s="440" t="s">
        <v>239</v>
      </c>
      <c r="Q21" s="440" t="s">
        <v>250</v>
      </c>
      <c r="R21" s="441" t="s">
        <v>249</v>
      </c>
      <c r="S21" s="354" t="s">
        <v>117</v>
      </c>
      <c r="T21" s="442" t="s">
        <v>238</v>
      </c>
      <c r="U21" s="439" t="s">
        <v>213</v>
      </c>
      <c r="V21" s="439" t="s">
        <v>116</v>
      </c>
      <c r="W21" s="439" t="s">
        <v>114</v>
      </c>
      <c r="X21" s="439" t="s">
        <v>88</v>
      </c>
      <c r="Y21" s="439" t="s">
        <v>235</v>
      </c>
      <c r="Z21" s="439" t="s">
        <v>234</v>
      </c>
      <c r="AA21" s="440" t="s">
        <v>236</v>
      </c>
      <c r="AB21" s="440" t="s">
        <v>251</v>
      </c>
      <c r="AC21" s="440" t="s">
        <v>115</v>
      </c>
      <c r="AD21" s="440" t="s">
        <v>239</v>
      </c>
      <c r="AE21" s="440" t="s">
        <v>240</v>
      </c>
      <c r="AF21" s="440" t="s">
        <v>11</v>
      </c>
      <c r="AG21" s="440" t="s">
        <v>241</v>
      </c>
      <c r="AH21" s="443" t="s">
        <v>117</v>
      </c>
      <c r="AI21" s="440" t="s">
        <v>242</v>
      </c>
      <c r="AJ21" s="440" t="s">
        <v>241</v>
      </c>
      <c r="AK21" s="440" t="s">
        <v>247</v>
      </c>
      <c r="AL21" s="450" t="s">
        <v>243</v>
      </c>
      <c r="AM21" s="451" t="s">
        <v>244</v>
      </c>
      <c r="AN21" s="452" t="s">
        <v>245</v>
      </c>
      <c r="AO21" s="444"/>
    </row>
    <row r="22" spans="1:41" ht="21.75" customHeight="1">
      <c r="A22" s="272">
        <f ca="1">('Game Summary'!B25)</f>
        <v>0</v>
      </c>
      <c r="B22" s="661" t="str">
        <f ca="1">('Game Summary'!C25)</f>
        <v>Vicious Vixen</v>
      </c>
      <c r="C22" s="661"/>
      <c r="D22" s="662"/>
      <c r="E22" s="461">
        <f ca="1">'Penalties P.1'!R22-(4*(INT('Penalties P.1'!R22/4)))</f>
        <v>1</v>
      </c>
      <c r="F22" s="185"/>
      <c r="G22" s="186"/>
      <c r="H22" s="186"/>
      <c r="I22" s="186">
        <v>1</v>
      </c>
      <c r="J22" s="186"/>
      <c r="K22" s="186"/>
      <c r="L22" s="186">
        <v>1</v>
      </c>
      <c r="M22" s="186"/>
      <c r="N22" s="187"/>
      <c r="O22" s="187"/>
      <c r="P22" s="187"/>
      <c r="Q22" s="187"/>
      <c r="R22" s="187"/>
      <c r="S22" s="411">
        <f t="shared" ref="S22:S35" si="6">SUM(F22:R22)</f>
        <v>2</v>
      </c>
      <c r="T22" s="198"/>
      <c r="U22" s="185"/>
      <c r="V22" s="185"/>
      <c r="W22" s="185"/>
      <c r="X22" s="185"/>
      <c r="Y22" s="185"/>
      <c r="Z22" s="185"/>
      <c r="AA22" s="186"/>
      <c r="AB22" s="187"/>
      <c r="AC22" s="187"/>
      <c r="AD22" s="187"/>
      <c r="AE22" s="187"/>
      <c r="AF22" s="187"/>
      <c r="AG22" s="187"/>
      <c r="AH22" s="136">
        <f t="shared" ref="AH22:AH35" si="7">SUM(T22:AG22)</f>
        <v>0</v>
      </c>
      <c r="AI22" s="198"/>
      <c r="AJ22" s="456"/>
      <c r="AK22" s="188"/>
      <c r="AL22" s="131">
        <f t="shared" ref="AL22:AL35" si="8">INT(S22/4)</f>
        <v>0</v>
      </c>
      <c r="AM22" s="132">
        <f t="shared" ref="AM22:AM35" si="9">AH22</f>
        <v>0</v>
      </c>
      <c r="AN22" s="249" t="str">
        <f t="shared" ref="AN22:AN35" si="10">IF(((S22&lt;16)*OR(AH22&lt;4)*OR((AH22+AL22)&lt;5)),"NO","YES")</f>
        <v>NO</v>
      </c>
      <c r="AO22" s="26"/>
    </row>
    <row r="23" spans="1:41" ht="21.75" customHeight="1">
      <c r="A23" s="273">
        <f ca="1">('Game Summary'!B26)</f>
        <v>2.8</v>
      </c>
      <c r="B23" s="664" t="str">
        <f ca="1">('Game Summary'!C26)</f>
        <v>Racer McChaseHer</v>
      </c>
      <c r="C23" s="664"/>
      <c r="D23" s="665"/>
      <c r="E23" s="462">
        <f ca="1">'Penalties P.1'!R23-(4*(INT('Penalties P.1'!R23/4)))</f>
        <v>2</v>
      </c>
      <c r="F23" s="189"/>
      <c r="G23" s="190">
        <v>2</v>
      </c>
      <c r="H23" s="190"/>
      <c r="I23" s="190">
        <v>1</v>
      </c>
      <c r="J23" s="190"/>
      <c r="K23" s="190"/>
      <c r="L23" s="190"/>
      <c r="M23" s="190"/>
      <c r="N23" s="191"/>
      <c r="O23" s="191"/>
      <c r="P23" s="191"/>
      <c r="Q23" s="191"/>
      <c r="R23" s="191"/>
      <c r="S23" s="412">
        <f t="shared" si="6"/>
        <v>3</v>
      </c>
      <c r="T23" s="199"/>
      <c r="U23" s="189"/>
      <c r="V23" s="189"/>
      <c r="W23" s="189"/>
      <c r="X23" s="189"/>
      <c r="Y23" s="189"/>
      <c r="Z23" s="189"/>
      <c r="AA23" s="190">
        <v>1</v>
      </c>
      <c r="AB23" s="191"/>
      <c r="AC23" s="191"/>
      <c r="AD23" s="191"/>
      <c r="AE23" s="191"/>
      <c r="AF23" s="191"/>
      <c r="AG23" s="191"/>
      <c r="AH23" s="148">
        <f t="shared" si="7"/>
        <v>1</v>
      </c>
      <c r="AI23" s="199"/>
      <c r="AJ23" s="457"/>
      <c r="AK23" s="192"/>
      <c r="AL23" s="144">
        <f t="shared" si="8"/>
        <v>0</v>
      </c>
      <c r="AM23" s="128">
        <f t="shared" si="9"/>
        <v>1</v>
      </c>
      <c r="AN23" s="129" t="str">
        <f t="shared" si="10"/>
        <v>NO</v>
      </c>
      <c r="AO23" s="26"/>
    </row>
    <row r="24" spans="1:41" ht="21.75" customHeight="1">
      <c r="A24" s="273" t="str">
        <f ca="1">('Game Summary'!B27)</f>
        <v>3cc</v>
      </c>
      <c r="B24" s="664" t="str">
        <f ca="1">('Game Summary'!C27)</f>
        <v>Roxanna Hardplace</v>
      </c>
      <c r="C24" s="664"/>
      <c r="D24" s="665"/>
      <c r="E24" s="462">
        <f ca="1">'Penalties P.1'!R24-(4*(INT('Penalties P.1'!R24/4)))</f>
        <v>1</v>
      </c>
      <c r="F24" s="189"/>
      <c r="G24" s="190"/>
      <c r="H24" s="190"/>
      <c r="I24" s="190"/>
      <c r="J24" s="190"/>
      <c r="K24" s="190"/>
      <c r="L24" s="190"/>
      <c r="M24" s="190"/>
      <c r="N24" s="191"/>
      <c r="O24" s="191"/>
      <c r="P24" s="191"/>
      <c r="Q24" s="191"/>
      <c r="R24" s="191"/>
      <c r="S24" s="412">
        <f t="shared" si="6"/>
        <v>0</v>
      </c>
      <c r="T24" s="199"/>
      <c r="U24" s="189"/>
      <c r="V24" s="189"/>
      <c r="W24" s="189"/>
      <c r="X24" s="189"/>
      <c r="Y24" s="189"/>
      <c r="Z24" s="189"/>
      <c r="AA24" s="190"/>
      <c r="AB24" s="191"/>
      <c r="AC24" s="191"/>
      <c r="AD24" s="191"/>
      <c r="AE24" s="191"/>
      <c r="AF24" s="191"/>
      <c r="AG24" s="191"/>
      <c r="AH24" s="148">
        <f t="shared" si="7"/>
        <v>0</v>
      </c>
      <c r="AI24" s="199"/>
      <c r="AJ24" s="457"/>
      <c r="AK24" s="192"/>
      <c r="AL24" s="144">
        <f t="shared" si="8"/>
        <v>0</v>
      </c>
      <c r="AM24" s="128">
        <f t="shared" si="9"/>
        <v>0</v>
      </c>
      <c r="AN24" s="129" t="str">
        <f t="shared" si="10"/>
        <v>NO</v>
      </c>
      <c r="AO24" s="26"/>
    </row>
    <row r="25" spans="1:41" ht="21.75" customHeight="1">
      <c r="A25" s="273">
        <f ca="1">('Game Summary'!B28)</f>
        <v>5</v>
      </c>
      <c r="B25" s="664" t="str">
        <f ca="1">('Game Summary'!C28)</f>
        <v>Sista Slitch'ya</v>
      </c>
      <c r="C25" s="664"/>
      <c r="D25" s="665"/>
      <c r="E25" s="462">
        <f ca="1">'Penalties P.1'!R25-(4*(INT('Penalties P.1'!R25/4)))</f>
        <v>2</v>
      </c>
      <c r="F25" s="189"/>
      <c r="G25" s="190"/>
      <c r="H25" s="190"/>
      <c r="I25" s="190"/>
      <c r="J25" s="190"/>
      <c r="K25" s="190"/>
      <c r="L25" s="190"/>
      <c r="M25" s="190"/>
      <c r="N25" s="191"/>
      <c r="O25" s="191"/>
      <c r="P25" s="191"/>
      <c r="Q25" s="191"/>
      <c r="R25" s="191"/>
      <c r="S25" s="412">
        <f t="shared" si="6"/>
        <v>0</v>
      </c>
      <c r="T25" s="199"/>
      <c r="U25" s="189"/>
      <c r="V25" s="189"/>
      <c r="W25" s="189"/>
      <c r="X25" s="189"/>
      <c r="Y25" s="189"/>
      <c r="Z25" s="189"/>
      <c r="AA25" s="190"/>
      <c r="AB25" s="191"/>
      <c r="AC25" s="191"/>
      <c r="AD25" s="191"/>
      <c r="AE25" s="191"/>
      <c r="AF25" s="191"/>
      <c r="AG25" s="191"/>
      <c r="AH25" s="148">
        <f t="shared" si="7"/>
        <v>0</v>
      </c>
      <c r="AI25" s="199"/>
      <c r="AJ25" s="457"/>
      <c r="AK25" s="192"/>
      <c r="AL25" s="144">
        <f t="shared" si="8"/>
        <v>0</v>
      </c>
      <c r="AM25" s="128">
        <f t="shared" si="9"/>
        <v>0</v>
      </c>
      <c r="AN25" s="129" t="str">
        <f t="shared" si="10"/>
        <v>NO</v>
      </c>
      <c r="AO25" s="26"/>
    </row>
    <row r="26" spans="1:41" ht="21.75" customHeight="1">
      <c r="A26" s="273">
        <f ca="1">('Game Summary'!B29)</f>
        <v>6</v>
      </c>
      <c r="B26" s="664" t="str">
        <f ca="1">('Game Summary'!C29)</f>
        <v>Elle McFearsome</v>
      </c>
      <c r="C26" s="664"/>
      <c r="D26" s="665"/>
      <c r="E26" s="462">
        <f ca="1">'Penalties P.1'!R26-(4*(INT('Penalties P.1'!R26/4)))</f>
        <v>2</v>
      </c>
      <c r="F26" s="189">
        <v>1</v>
      </c>
      <c r="G26" s="190">
        <v>1</v>
      </c>
      <c r="H26" s="190"/>
      <c r="I26" s="190">
        <v>2</v>
      </c>
      <c r="J26" s="190"/>
      <c r="K26" s="190"/>
      <c r="L26" s="190"/>
      <c r="M26" s="190"/>
      <c r="N26" s="191"/>
      <c r="O26" s="191">
        <v>2</v>
      </c>
      <c r="P26" s="191"/>
      <c r="Q26" s="191"/>
      <c r="R26" s="191"/>
      <c r="S26" s="412">
        <f t="shared" si="6"/>
        <v>6</v>
      </c>
      <c r="T26" s="199"/>
      <c r="U26" s="189"/>
      <c r="V26" s="189"/>
      <c r="W26" s="189"/>
      <c r="X26" s="189"/>
      <c r="Y26" s="189"/>
      <c r="Z26" s="189">
        <v>1</v>
      </c>
      <c r="AA26" s="190"/>
      <c r="AB26" s="191"/>
      <c r="AC26" s="191"/>
      <c r="AD26" s="191"/>
      <c r="AE26" s="191"/>
      <c r="AF26" s="191"/>
      <c r="AG26" s="191"/>
      <c r="AH26" s="148">
        <f t="shared" si="7"/>
        <v>1</v>
      </c>
      <c r="AI26" s="199"/>
      <c r="AJ26" s="457"/>
      <c r="AK26" s="192"/>
      <c r="AL26" s="144">
        <f t="shared" si="8"/>
        <v>1</v>
      </c>
      <c r="AM26" s="128">
        <f t="shared" si="9"/>
        <v>1</v>
      </c>
      <c r="AN26" s="129" t="str">
        <f t="shared" si="10"/>
        <v>NO</v>
      </c>
      <c r="AO26" s="26"/>
    </row>
    <row r="27" spans="1:41" ht="21.75" customHeight="1">
      <c r="A27" s="273" t="str">
        <f ca="1">('Game Summary'!B30)</f>
        <v>24/7</v>
      </c>
      <c r="B27" s="664" t="str">
        <f ca="1">('Game Summary'!C30)</f>
        <v>boo d. livers</v>
      </c>
      <c r="C27" s="664"/>
      <c r="D27" s="665"/>
      <c r="E27" s="462">
        <f ca="1">'Penalties P.1'!R27-(4*(INT('Penalties P.1'!R27/4)))</f>
        <v>1</v>
      </c>
      <c r="F27" s="189">
        <v>1</v>
      </c>
      <c r="G27" s="190">
        <v>1</v>
      </c>
      <c r="H27" s="190"/>
      <c r="I27" s="190">
        <v>2</v>
      </c>
      <c r="J27" s="190"/>
      <c r="K27" s="190"/>
      <c r="L27" s="190"/>
      <c r="M27" s="190"/>
      <c r="N27" s="191"/>
      <c r="O27" s="191"/>
      <c r="P27" s="191"/>
      <c r="Q27" s="191"/>
      <c r="R27" s="191"/>
      <c r="S27" s="412">
        <f t="shared" si="6"/>
        <v>4</v>
      </c>
      <c r="T27" s="199"/>
      <c r="U27" s="189"/>
      <c r="V27" s="189"/>
      <c r="W27" s="189"/>
      <c r="X27" s="189"/>
      <c r="Y27" s="189"/>
      <c r="Z27" s="189"/>
      <c r="AA27" s="190"/>
      <c r="AB27" s="191"/>
      <c r="AC27" s="191"/>
      <c r="AD27" s="191"/>
      <c r="AE27" s="191"/>
      <c r="AF27" s="191"/>
      <c r="AG27" s="191"/>
      <c r="AH27" s="148">
        <f t="shared" si="7"/>
        <v>0</v>
      </c>
      <c r="AI27" s="199"/>
      <c r="AJ27" s="457"/>
      <c r="AK27" s="192"/>
      <c r="AL27" s="144">
        <f t="shared" si="8"/>
        <v>1</v>
      </c>
      <c r="AM27" s="128">
        <f t="shared" si="9"/>
        <v>0</v>
      </c>
      <c r="AN27" s="129" t="str">
        <f t="shared" si="10"/>
        <v>NO</v>
      </c>
      <c r="AO27" s="26"/>
    </row>
    <row r="28" spans="1:41" ht="21.75" customHeight="1">
      <c r="A28" s="273" t="str">
        <f ca="1">('Game Summary'!B31)</f>
        <v>33 1/3</v>
      </c>
      <c r="B28" s="664" t="str">
        <f ca="1">('Game Summary'!C31)</f>
        <v>Cookie Rumble</v>
      </c>
      <c r="C28" s="664"/>
      <c r="D28" s="665"/>
      <c r="E28" s="462">
        <f ca="1">'Penalties P.1'!R28-(4*(INT('Penalties P.1'!R28/4)))</f>
        <v>2</v>
      </c>
      <c r="F28" s="189">
        <v>3</v>
      </c>
      <c r="G28" s="190">
        <v>1</v>
      </c>
      <c r="H28" s="190"/>
      <c r="I28" s="190">
        <v>1</v>
      </c>
      <c r="J28" s="190"/>
      <c r="K28" s="190"/>
      <c r="L28" s="190"/>
      <c r="M28" s="190"/>
      <c r="N28" s="191"/>
      <c r="O28" s="191"/>
      <c r="P28" s="191"/>
      <c r="Q28" s="191"/>
      <c r="R28" s="191"/>
      <c r="S28" s="412">
        <f t="shared" si="6"/>
        <v>5</v>
      </c>
      <c r="T28" s="199"/>
      <c r="U28" s="189"/>
      <c r="V28" s="189"/>
      <c r="W28" s="189"/>
      <c r="X28" s="189"/>
      <c r="Y28" s="189"/>
      <c r="Z28" s="189"/>
      <c r="AA28" s="190"/>
      <c r="AB28" s="191"/>
      <c r="AC28" s="191">
        <v>1</v>
      </c>
      <c r="AD28" s="191"/>
      <c r="AE28" s="191"/>
      <c r="AF28" s="191"/>
      <c r="AG28" s="191"/>
      <c r="AH28" s="148">
        <f t="shared" si="7"/>
        <v>1</v>
      </c>
      <c r="AI28" s="199"/>
      <c r="AJ28" s="457"/>
      <c r="AK28" s="192"/>
      <c r="AL28" s="144">
        <f t="shared" si="8"/>
        <v>1</v>
      </c>
      <c r="AM28" s="128">
        <f t="shared" si="9"/>
        <v>1</v>
      </c>
      <c r="AN28" s="129" t="str">
        <f t="shared" si="10"/>
        <v>NO</v>
      </c>
      <c r="AO28" s="26"/>
    </row>
    <row r="29" spans="1:41" ht="21.75" customHeight="1">
      <c r="A29" s="273">
        <f ca="1">('Game Summary'!B32)</f>
        <v>46</v>
      </c>
      <c r="B29" s="664" t="str">
        <f ca="1">('Game Summary'!C32)</f>
        <v>Fatal Femme</v>
      </c>
      <c r="C29" s="664"/>
      <c r="D29" s="665"/>
      <c r="E29" s="462">
        <f ca="1">'Penalties P.1'!R29-(4*(INT('Penalties P.1'!R29/4)))</f>
        <v>2</v>
      </c>
      <c r="F29" s="189"/>
      <c r="G29" s="190"/>
      <c r="H29" s="190"/>
      <c r="I29" s="190">
        <v>1</v>
      </c>
      <c r="J29" s="190"/>
      <c r="K29" s="190"/>
      <c r="L29" s="190"/>
      <c r="M29" s="190"/>
      <c r="N29" s="191"/>
      <c r="O29" s="191"/>
      <c r="P29" s="191"/>
      <c r="Q29" s="191"/>
      <c r="R29" s="191"/>
      <c r="S29" s="412">
        <f t="shared" si="6"/>
        <v>1</v>
      </c>
      <c r="T29" s="199"/>
      <c r="U29" s="189"/>
      <c r="V29" s="189"/>
      <c r="W29" s="189"/>
      <c r="X29" s="189"/>
      <c r="Y29" s="189"/>
      <c r="Z29" s="189"/>
      <c r="AA29" s="190"/>
      <c r="AB29" s="191"/>
      <c r="AC29" s="191"/>
      <c r="AD29" s="191"/>
      <c r="AE29" s="191"/>
      <c r="AF29" s="191"/>
      <c r="AG29" s="191"/>
      <c r="AH29" s="148">
        <f t="shared" si="7"/>
        <v>0</v>
      </c>
      <c r="AI29" s="199"/>
      <c r="AJ29" s="457"/>
      <c r="AK29" s="192"/>
      <c r="AL29" s="144">
        <f t="shared" si="8"/>
        <v>0</v>
      </c>
      <c r="AM29" s="128">
        <f t="shared" si="9"/>
        <v>0</v>
      </c>
      <c r="AN29" s="129" t="str">
        <f t="shared" si="10"/>
        <v>NO</v>
      </c>
      <c r="AO29" s="26"/>
    </row>
    <row r="30" spans="1:41" ht="21.75" customHeight="1">
      <c r="A30" s="273" t="str">
        <f ca="1">('Game Summary'!B33)</f>
        <v>I-75</v>
      </c>
      <c r="B30" s="664" t="str">
        <f ca="1">('Game Summary'!C33)</f>
        <v>Diesel Doll</v>
      </c>
      <c r="C30" s="664"/>
      <c r="D30" s="665"/>
      <c r="E30" s="462">
        <f ca="1">'Penalties P.1'!R30-(4*(INT('Penalties P.1'!R30/4)))</f>
        <v>0</v>
      </c>
      <c r="F30" s="189">
        <v>3</v>
      </c>
      <c r="G30" s="190">
        <v>1</v>
      </c>
      <c r="H30" s="190"/>
      <c r="I30" s="190"/>
      <c r="J30" s="190"/>
      <c r="K30" s="190"/>
      <c r="L30" s="190"/>
      <c r="M30" s="190"/>
      <c r="N30" s="191"/>
      <c r="O30" s="191"/>
      <c r="P30" s="191"/>
      <c r="Q30" s="191"/>
      <c r="R30" s="191"/>
      <c r="S30" s="412">
        <f t="shared" si="6"/>
        <v>4</v>
      </c>
      <c r="T30" s="199"/>
      <c r="U30" s="189"/>
      <c r="V30" s="189"/>
      <c r="W30" s="189"/>
      <c r="X30" s="189"/>
      <c r="Y30" s="189"/>
      <c r="Z30" s="189">
        <v>1</v>
      </c>
      <c r="AA30" s="190"/>
      <c r="AB30" s="191"/>
      <c r="AC30" s="191"/>
      <c r="AD30" s="191"/>
      <c r="AE30" s="191"/>
      <c r="AF30" s="191"/>
      <c r="AG30" s="191"/>
      <c r="AH30" s="148">
        <f t="shared" si="7"/>
        <v>1</v>
      </c>
      <c r="AI30" s="199"/>
      <c r="AJ30" s="457"/>
      <c r="AK30" s="192"/>
      <c r="AL30" s="144">
        <f t="shared" si="8"/>
        <v>1</v>
      </c>
      <c r="AM30" s="128">
        <f t="shared" si="9"/>
        <v>1</v>
      </c>
      <c r="AN30" s="129" t="str">
        <f t="shared" si="10"/>
        <v>NO</v>
      </c>
      <c r="AO30" s="26"/>
    </row>
    <row r="31" spans="1:41" ht="21.75" customHeight="1">
      <c r="A31" s="273">
        <f ca="1">('Game Summary'!B34)</f>
        <v>76</v>
      </c>
      <c r="B31" s="664" t="str">
        <f ca="1">('Game Summary'!C34)</f>
        <v>Del Bomber</v>
      </c>
      <c r="C31" s="664"/>
      <c r="D31" s="665"/>
      <c r="E31" s="462">
        <f ca="1">'Penalties P.1'!R31-(4*(INT('Penalties P.1'!R31/4)))</f>
        <v>3</v>
      </c>
      <c r="F31" s="189"/>
      <c r="G31" s="190"/>
      <c r="H31" s="190"/>
      <c r="I31" s="190">
        <v>1</v>
      </c>
      <c r="J31" s="190"/>
      <c r="K31" s="190"/>
      <c r="L31" s="190">
        <v>1</v>
      </c>
      <c r="M31" s="190"/>
      <c r="N31" s="191"/>
      <c r="O31" s="191"/>
      <c r="P31" s="191"/>
      <c r="Q31" s="191"/>
      <c r="R31" s="191"/>
      <c r="S31" s="412">
        <f t="shared" si="6"/>
        <v>2</v>
      </c>
      <c r="T31" s="199"/>
      <c r="U31" s="189">
        <v>1</v>
      </c>
      <c r="V31" s="189"/>
      <c r="W31" s="189"/>
      <c r="X31" s="189"/>
      <c r="Y31" s="189"/>
      <c r="Z31" s="189"/>
      <c r="AA31" s="190"/>
      <c r="AB31" s="191"/>
      <c r="AC31" s="191"/>
      <c r="AD31" s="191"/>
      <c r="AE31" s="191"/>
      <c r="AF31" s="191"/>
      <c r="AG31" s="191"/>
      <c r="AH31" s="148">
        <f t="shared" si="7"/>
        <v>1</v>
      </c>
      <c r="AI31" s="199"/>
      <c r="AJ31" s="457"/>
      <c r="AK31" s="192"/>
      <c r="AL31" s="144">
        <f t="shared" si="8"/>
        <v>0</v>
      </c>
      <c r="AM31" s="128">
        <f t="shared" si="9"/>
        <v>1</v>
      </c>
      <c r="AN31" s="129" t="str">
        <f t="shared" si="10"/>
        <v>NO</v>
      </c>
      <c r="AO31" s="26"/>
    </row>
    <row r="32" spans="1:41" s="2" customFormat="1" ht="21.75" customHeight="1">
      <c r="A32" s="273">
        <f ca="1">('Game Summary'!B35)</f>
        <v>1</v>
      </c>
      <c r="B32" s="664" t="str">
        <f ca="1">('Game Summary'!C35)</f>
        <v>Polly Fester</v>
      </c>
      <c r="C32" s="664"/>
      <c r="D32" s="665"/>
      <c r="E32" s="462">
        <f ca="1">'Penalties P.1'!R32-(4*(INT('Penalties P.1'!R32/4)))</f>
        <v>0</v>
      </c>
      <c r="F32" s="189">
        <v>1</v>
      </c>
      <c r="G32" s="190"/>
      <c r="H32" s="190"/>
      <c r="I32" s="190"/>
      <c r="J32" s="190"/>
      <c r="K32" s="190"/>
      <c r="L32" s="190"/>
      <c r="M32" s="190"/>
      <c r="N32" s="191"/>
      <c r="O32" s="191"/>
      <c r="P32" s="191">
        <v>1</v>
      </c>
      <c r="Q32" s="191"/>
      <c r="R32" s="191"/>
      <c r="S32" s="412">
        <f t="shared" si="6"/>
        <v>2</v>
      </c>
      <c r="T32" s="199"/>
      <c r="U32" s="189"/>
      <c r="V32" s="189"/>
      <c r="W32" s="189"/>
      <c r="X32" s="189"/>
      <c r="Y32" s="189"/>
      <c r="Z32" s="189"/>
      <c r="AA32" s="190"/>
      <c r="AB32" s="191"/>
      <c r="AC32" s="191"/>
      <c r="AD32" s="191"/>
      <c r="AE32" s="191"/>
      <c r="AF32" s="191"/>
      <c r="AG32" s="191"/>
      <c r="AH32" s="148">
        <f t="shared" si="7"/>
        <v>0</v>
      </c>
      <c r="AI32" s="199"/>
      <c r="AJ32" s="457"/>
      <c r="AK32" s="192"/>
      <c r="AL32" s="144">
        <f t="shared" si="8"/>
        <v>0</v>
      </c>
      <c r="AM32" s="128">
        <f t="shared" si="9"/>
        <v>0</v>
      </c>
      <c r="AN32" s="129" t="str">
        <f t="shared" si="10"/>
        <v>NO</v>
      </c>
      <c r="AO32" s="26"/>
    </row>
    <row r="33" spans="1:41" s="2" customFormat="1" ht="21.75" customHeight="1">
      <c r="A33" s="273">
        <f ca="1">('Game Summary'!B36)</f>
        <v>303</v>
      </c>
      <c r="B33" s="664" t="str">
        <f ca="1">('Game Summary'!C36)</f>
        <v>Bruisie Siouxxx</v>
      </c>
      <c r="C33" s="664"/>
      <c r="D33" s="665"/>
      <c r="E33" s="462">
        <f ca="1">'Penalties P.1'!R33-(4*(INT('Penalties P.1'!R33/4)))</f>
        <v>1</v>
      </c>
      <c r="F33" s="189">
        <v>3</v>
      </c>
      <c r="G33" s="190">
        <v>1</v>
      </c>
      <c r="H33" s="190"/>
      <c r="I33" s="190"/>
      <c r="J33" s="190"/>
      <c r="K33" s="190"/>
      <c r="L33" s="190"/>
      <c r="M33" s="190"/>
      <c r="N33" s="191"/>
      <c r="O33" s="191"/>
      <c r="P33" s="191"/>
      <c r="Q33" s="191"/>
      <c r="R33" s="191"/>
      <c r="S33" s="412">
        <f t="shared" si="6"/>
        <v>4</v>
      </c>
      <c r="T33" s="199"/>
      <c r="U33" s="189"/>
      <c r="V33" s="189"/>
      <c r="W33" s="189"/>
      <c r="X33" s="189"/>
      <c r="Y33" s="189"/>
      <c r="Z33" s="189"/>
      <c r="AA33" s="190"/>
      <c r="AB33" s="191"/>
      <c r="AC33" s="191"/>
      <c r="AD33" s="191"/>
      <c r="AE33" s="191"/>
      <c r="AF33" s="191"/>
      <c r="AG33" s="191"/>
      <c r="AH33" s="148">
        <f t="shared" si="7"/>
        <v>0</v>
      </c>
      <c r="AI33" s="199"/>
      <c r="AJ33" s="457"/>
      <c r="AK33" s="192"/>
      <c r="AL33" s="144">
        <f t="shared" si="8"/>
        <v>1</v>
      </c>
      <c r="AM33" s="128">
        <f t="shared" si="9"/>
        <v>0</v>
      </c>
      <c r="AN33" s="129" t="str">
        <f t="shared" si="10"/>
        <v>NO</v>
      </c>
      <c r="AO33" s="26"/>
    </row>
    <row r="34" spans="1:41" ht="21.75" customHeight="1">
      <c r="A34" s="273">
        <f ca="1">('Game Summary'!B37)</f>
        <v>989</v>
      </c>
      <c r="B34" s="664" t="str">
        <f ca="1">('Game Summary'!C37)</f>
        <v>Sarah (KillBox) Hipel</v>
      </c>
      <c r="C34" s="664"/>
      <c r="D34" s="665"/>
      <c r="E34" s="462">
        <f ca="1">'Penalties P.1'!R34-(4*(INT('Penalties P.1'!R34/4)))</f>
        <v>1</v>
      </c>
      <c r="F34" s="189"/>
      <c r="G34" s="190"/>
      <c r="H34" s="190"/>
      <c r="I34" s="190">
        <v>1</v>
      </c>
      <c r="J34" s="190"/>
      <c r="K34" s="190"/>
      <c r="L34" s="190">
        <v>1</v>
      </c>
      <c r="M34" s="190"/>
      <c r="N34" s="191"/>
      <c r="O34" s="191"/>
      <c r="P34" s="191"/>
      <c r="Q34" s="191"/>
      <c r="R34" s="191"/>
      <c r="S34" s="412">
        <f t="shared" si="6"/>
        <v>2</v>
      </c>
      <c r="T34" s="199"/>
      <c r="U34" s="189"/>
      <c r="V34" s="189"/>
      <c r="W34" s="189"/>
      <c r="X34" s="189"/>
      <c r="Y34" s="189"/>
      <c r="Z34" s="189">
        <v>1</v>
      </c>
      <c r="AA34" s="190"/>
      <c r="AB34" s="191"/>
      <c r="AC34" s="191">
        <v>1</v>
      </c>
      <c r="AD34" s="191"/>
      <c r="AE34" s="191"/>
      <c r="AF34" s="191"/>
      <c r="AG34" s="191"/>
      <c r="AH34" s="148">
        <f t="shared" si="7"/>
        <v>2</v>
      </c>
      <c r="AI34" s="199"/>
      <c r="AJ34" s="457"/>
      <c r="AK34" s="192"/>
      <c r="AL34" s="144">
        <f t="shared" si="8"/>
        <v>0</v>
      </c>
      <c r="AM34" s="128">
        <f t="shared" si="9"/>
        <v>2</v>
      </c>
      <c r="AN34" s="129" t="str">
        <f t="shared" si="10"/>
        <v>NO</v>
      </c>
      <c r="AO34" s="26"/>
    </row>
    <row r="35" spans="1:41" ht="21.75" customHeight="1" thickBot="1">
      <c r="A35" s="274">
        <f ca="1">('Game Summary'!B38)</f>
        <v>90028</v>
      </c>
      <c r="B35" s="678" t="str">
        <f ca="1">('Game Summary'!C38)</f>
        <v>Kat Von D'Stroya</v>
      </c>
      <c r="C35" s="678"/>
      <c r="D35" s="679"/>
      <c r="E35" s="463">
        <f ca="1">'Penalties P.1'!R35-(4*(INT('Penalties P.1'!R35/4)))</f>
        <v>2</v>
      </c>
      <c r="F35" s="193"/>
      <c r="G35" s="194"/>
      <c r="H35" s="194"/>
      <c r="I35" s="194"/>
      <c r="J35" s="194"/>
      <c r="K35" s="194"/>
      <c r="L35" s="194"/>
      <c r="M35" s="194"/>
      <c r="N35" s="195"/>
      <c r="O35" s="195"/>
      <c r="P35" s="195"/>
      <c r="Q35" s="195"/>
      <c r="R35" s="195"/>
      <c r="S35" s="413">
        <f t="shared" si="6"/>
        <v>0</v>
      </c>
      <c r="T35" s="200"/>
      <c r="U35" s="193"/>
      <c r="V35" s="193"/>
      <c r="W35" s="193"/>
      <c r="X35" s="193"/>
      <c r="Y35" s="193"/>
      <c r="Z35" s="193"/>
      <c r="AA35" s="194"/>
      <c r="AB35" s="195"/>
      <c r="AC35" s="195"/>
      <c r="AD35" s="195"/>
      <c r="AE35" s="195"/>
      <c r="AF35" s="195"/>
      <c r="AG35" s="195"/>
      <c r="AH35" s="173">
        <f t="shared" si="7"/>
        <v>0</v>
      </c>
      <c r="AI35" s="445"/>
      <c r="AJ35" s="458"/>
      <c r="AK35" s="446"/>
      <c r="AL35" s="169">
        <f t="shared" si="8"/>
        <v>0</v>
      </c>
      <c r="AM35" s="166">
        <f t="shared" si="9"/>
        <v>0</v>
      </c>
      <c r="AN35" s="129" t="str">
        <f t="shared" si="10"/>
        <v>NO</v>
      </c>
      <c r="AO35" s="26"/>
    </row>
    <row r="36" spans="1:41" ht="21.75" customHeight="1" thickBot="1">
      <c r="A36" s="723" t="s">
        <v>74</v>
      </c>
      <c r="B36" s="724"/>
      <c r="C36" s="724"/>
      <c r="D36" s="725"/>
      <c r="E36" s="460"/>
      <c r="F36" s="250">
        <f t="shared" ref="F36:AM36" si="11">SUM(F22:F35)</f>
        <v>12</v>
      </c>
      <c r="G36" s="251">
        <f t="shared" si="11"/>
        <v>7</v>
      </c>
      <c r="H36" s="251">
        <f t="shared" si="11"/>
        <v>0</v>
      </c>
      <c r="I36" s="251">
        <f t="shared" si="11"/>
        <v>10</v>
      </c>
      <c r="J36" s="251">
        <f t="shared" si="11"/>
        <v>0</v>
      </c>
      <c r="K36" s="251">
        <f t="shared" si="11"/>
        <v>0</v>
      </c>
      <c r="L36" s="251">
        <f t="shared" si="11"/>
        <v>3</v>
      </c>
      <c r="M36" s="251">
        <f t="shared" si="11"/>
        <v>0</v>
      </c>
      <c r="N36" s="251">
        <f t="shared" si="11"/>
        <v>0</v>
      </c>
      <c r="O36" s="251">
        <f t="shared" si="11"/>
        <v>2</v>
      </c>
      <c r="P36" s="251">
        <f t="shared" si="11"/>
        <v>1</v>
      </c>
      <c r="Q36" s="251">
        <f t="shared" si="11"/>
        <v>0</v>
      </c>
      <c r="R36" s="253">
        <f t="shared" si="11"/>
        <v>0</v>
      </c>
      <c r="S36" s="423">
        <f t="shared" si="11"/>
        <v>35</v>
      </c>
      <c r="T36" s="250">
        <f t="shared" si="11"/>
        <v>0</v>
      </c>
      <c r="U36" s="251">
        <f t="shared" si="11"/>
        <v>1</v>
      </c>
      <c r="V36" s="251">
        <f t="shared" si="11"/>
        <v>0</v>
      </c>
      <c r="W36" s="251">
        <f t="shared" si="11"/>
        <v>0</v>
      </c>
      <c r="X36" s="251">
        <f t="shared" si="11"/>
        <v>0</v>
      </c>
      <c r="Y36" s="251">
        <f t="shared" si="11"/>
        <v>0</v>
      </c>
      <c r="Z36" s="251">
        <f t="shared" si="11"/>
        <v>3</v>
      </c>
      <c r="AA36" s="251">
        <f t="shared" si="11"/>
        <v>1</v>
      </c>
      <c r="AB36" s="251">
        <f t="shared" si="11"/>
        <v>0</v>
      </c>
      <c r="AC36" s="251">
        <f t="shared" si="11"/>
        <v>2</v>
      </c>
      <c r="AD36" s="251">
        <f t="shared" si="11"/>
        <v>0</v>
      </c>
      <c r="AE36" s="251">
        <f t="shared" si="11"/>
        <v>0</v>
      </c>
      <c r="AF36" s="251">
        <f t="shared" si="11"/>
        <v>0</v>
      </c>
      <c r="AG36" s="251">
        <f t="shared" si="11"/>
        <v>0</v>
      </c>
      <c r="AH36" s="423">
        <f t="shared" si="11"/>
        <v>7</v>
      </c>
      <c r="AI36" s="251">
        <f t="shared" si="11"/>
        <v>0</v>
      </c>
      <c r="AJ36" s="251">
        <f t="shared" si="11"/>
        <v>0</v>
      </c>
      <c r="AK36" s="252">
        <f t="shared" si="11"/>
        <v>0</v>
      </c>
      <c r="AL36" s="250">
        <f t="shared" si="11"/>
        <v>5</v>
      </c>
      <c r="AM36" s="251">
        <f t="shared" si="11"/>
        <v>7</v>
      </c>
      <c r="AN36" s="253">
        <f>COUNTIF(AN22:AN35,"YES")</f>
        <v>0</v>
      </c>
      <c r="AO36" s="26"/>
    </row>
    <row r="37" spans="1:41" ht="47.25" customHeight="1">
      <c r="A37" s="204"/>
      <c r="B37" s="27"/>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
      <c r="AJ37" s="2"/>
      <c r="AK37" s="2"/>
      <c r="AL37" s="2"/>
      <c r="AM37" s="2"/>
      <c r="AN37" s="2"/>
      <c r="AO37" s="2"/>
    </row>
    <row r="38" spans="1:41" ht="47.25" customHeight="1">
      <c r="A38" s="27"/>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
      <c r="AJ38" s="2"/>
      <c r="AK38" s="2"/>
      <c r="AL38" s="2"/>
      <c r="AM38" s="2"/>
      <c r="AN38" s="2"/>
      <c r="AO38" s="2"/>
    </row>
    <row r="39" spans="1:41" ht="47.25" customHeight="1"/>
    <row r="40" spans="1:41" ht="47.25" customHeight="1"/>
    <row r="41" spans="1:41" ht="47.25" customHeight="1"/>
    <row r="42" spans="1:41" ht="47.25" customHeight="1"/>
    <row r="43" spans="1:41" ht="47.25" customHeight="1"/>
    <row r="44" spans="1:41" ht="47.25" customHeight="1"/>
    <row r="45" spans="1:41" ht="47.25" customHeight="1"/>
    <row r="46" spans="1:41" ht="47.25" customHeight="1"/>
    <row r="47" spans="1:41" ht="47.25" customHeight="1"/>
    <row r="48" spans="1:41" ht="47.25" customHeight="1"/>
    <row r="49" spans="1:41" ht="36.5" customHeight="1"/>
    <row r="50" spans="1:41" s="2" customFormat="1" ht="30" customHeight="1">
      <c r="A50" s="93"/>
      <c r="B50" s="93"/>
      <c r="C50" s="93"/>
      <c r="D50" s="93"/>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c r="AJ50"/>
      <c r="AK50"/>
      <c r="AL50"/>
      <c r="AM50"/>
      <c r="AN50"/>
      <c r="AO50"/>
    </row>
    <row r="51" spans="1:41" s="2" customFormat="1" ht="25.5" customHeight="1">
      <c r="A51" s="93"/>
      <c r="B51" s="93"/>
      <c r="C51" s="93"/>
      <c r="D51" s="93"/>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c r="AJ51"/>
      <c r="AK51"/>
      <c r="AL51"/>
      <c r="AM51"/>
      <c r="AN51"/>
      <c r="AO51"/>
    </row>
    <row r="52" spans="1:41" ht="57.75" customHeight="1"/>
    <row r="53" spans="1:41" ht="48.75" customHeight="1"/>
    <row r="54" spans="1:41" ht="45.75" customHeight="1"/>
    <row r="55" spans="1:41" ht="45.75" customHeight="1">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
      <c r="AJ55" s="2"/>
      <c r="AK55" s="2"/>
      <c r="AL55" s="2"/>
      <c r="AM55" s="2"/>
      <c r="AN55" s="2"/>
      <c r="AO55" s="2"/>
    </row>
    <row r="56" spans="1:41" ht="45.75" customHeight="1">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
      <c r="AJ56" s="2"/>
      <c r="AK56" s="2"/>
      <c r="AL56" s="2"/>
      <c r="AM56" s="2"/>
      <c r="AN56" s="2"/>
      <c r="AO56" s="2"/>
    </row>
    <row r="57" spans="1:41" ht="45.75" customHeight="1"/>
    <row r="58" spans="1:41" ht="45.75" customHeight="1"/>
    <row r="59" spans="1:41" ht="45.75" customHeight="1"/>
    <row r="60" spans="1:41" ht="45.75" customHeight="1"/>
    <row r="61" spans="1:41" ht="45.75" customHeight="1"/>
    <row r="62" spans="1:41" ht="45.75" customHeight="1"/>
    <row r="63" spans="1:41" ht="45.75" customHeight="1"/>
    <row r="64" spans="1:41" ht="45.75" customHeight="1"/>
    <row r="65" spans="1:41" ht="45.75" customHeight="1"/>
    <row r="66" spans="1:41" ht="45.75" customHeight="1"/>
    <row r="67" spans="1:41" ht="51.75" customHeight="1"/>
    <row r="68" spans="1:41" s="2" customFormat="1" ht="30" customHeight="1">
      <c r="A68" s="93"/>
      <c r="B68" s="93"/>
      <c r="C68" s="93"/>
      <c r="D68" s="93"/>
      <c r="E68" s="93"/>
      <c r="F68" s="93"/>
      <c r="G68" s="93"/>
      <c r="H68" s="93"/>
      <c r="I68" s="93"/>
      <c r="J68" s="93"/>
      <c r="K68" s="93"/>
      <c r="L68" s="93"/>
      <c r="M68" s="93"/>
      <c r="N68" s="93"/>
      <c r="O68" s="93"/>
      <c r="P68" s="93"/>
      <c r="Q68" s="93"/>
      <c r="R68" s="93"/>
      <c r="S68" s="93"/>
      <c r="T68" s="93"/>
      <c r="U68" s="93"/>
      <c r="V68" s="93"/>
      <c r="W68" s="93"/>
      <c r="X68" s="93"/>
      <c r="Y68" s="93"/>
      <c r="Z68" s="93"/>
      <c r="AA68" s="93"/>
      <c r="AB68" s="93"/>
      <c r="AC68" s="93"/>
      <c r="AD68" s="93"/>
      <c r="AE68" s="93"/>
      <c r="AF68" s="93"/>
      <c r="AG68" s="93"/>
      <c r="AH68" s="93"/>
      <c r="AI68"/>
      <c r="AJ68"/>
      <c r="AK68"/>
      <c r="AL68"/>
      <c r="AM68"/>
      <c r="AN68"/>
      <c r="AO68"/>
    </row>
    <row r="69" spans="1:41" s="2" customFormat="1" ht="33" customHeight="1">
      <c r="A69" s="93"/>
      <c r="B69" s="93"/>
      <c r="C69" s="93"/>
      <c r="D69" s="93"/>
      <c r="E69" s="93"/>
      <c r="F69" s="93"/>
      <c r="G69" s="93"/>
      <c r="H69" s="93"/>
      <c r="I69" s="93"/>
      <c r="J69" s="93"/>
      <c r="K69" s="93"/>
      <c r="L69" s="93"/>
      <c r="M69" s="93"/>
      <c r="N69" s="93"/>
      <c r="O69" s="93"/>
      <c r="P69" s="93"/>
      <c r="Q69" s="93"/>
      <c r="R69" s="93"/>
      <c r="S69" s="93"/>
      <c r="T69" s="93"/>
      <c r="U69" s="93"/>
      <c r="V69" s="93"/>
      <c r="W69" s="93"/>
      <c r="X69" s="93"/>
      <c r="Y69" s="93"/>
      <c r="Z69" s="93"/>
      <c r="AA69" s="93"/>
      <c r="AB69" s="93"/>
      <c r="AC69" s="93"/>
      <c r="AD69" s="93"/>
      <c r="AE69" s="93"/>
      <c r="AF69" s="93"/>
      <c r="AG69" s="93"/>
      <c r="AH69" s="93"/>
      <c r="AI69"/>
      <c r="AJ69"/>
      <c r="AK69"/>
      <c r="AL69"/>
      <c r="AM69"/>
      <c r="AN69"/>
      <c r="AO69"/>
    </row>
    <row r="70" spans="1:41" ht="53.25" customHeight="1"/>
    <row r="71" spans="1:41" ht="45.75" customHeight="1"/>
    <row r="72" spans="1:41" ht="45.75" customHeight="1"/>
    <row r="73" spans="1:41" ht="45.75" customHeight="1"/>
    <row r="74" spans="1:41" ht="45.75" customHeight="1"/>
    <row r="75" spans="1:41" ht="45.75" customHeight="1"/>
    <row r="76" spans="1:41" ht="45.75" customHeight="1"/>
    <row r="77" spans="1:41" ht="45.75" customHeight="1"/>
    <row r="78" spans="1:41" ht="45.75" customHeight="1"/>
    <row r="79" spans="1:41" ht="45.75" customHeight="1"/>
    <row r="80" spans="1:41" ht="45.75" customHeight="1"/>
    <row r="81" ht="45.75" customHeight="1"/>
    <row r="82" ht="45.75" customHeight="1"/>
    <row r="83" ht="45.75" customHeight="1"/>
    <row r="84" ht="45.75" customHeight="1"/>
    <row r="85" ht="51.75" customHeight="1"/>
  </sheetData>
  <mergeCells count="50">
    <mergeCell ref="L1:P1"/>
    <mergeCell ref="AI2:AK2"/>
    <mergeCell ref="AL2:AN2"/>
    <mergeCell ref="L19:P19"/>
    <mergeCell ref="AL20:AN20"/>
    <mergeCell ref="E2:S2"/>
    <mergeCell ref="E20:S20"/>
    <mergeCell ref="G19:K19"/>
    <mergeCell ref="AA19:AH19"/>
    <mergeCell ref="T20:AH20"/>
    <mergeCell ref="AI20:AK20"/>
    <mergeCell ref="B6:D6"/>
    <mergeCell ref="B7:D7"/>
    <mergeCell ref="B3:D3"/>
    <mergeCell ref="B17:D17"/>
    <mergeCell ref="B8:D8"/>
    <mergeCell ref="B9:D9"/>
    <mergeCell ref="B10:D10"/>
    <mergeCell ref="B11:D11"/>
    <mergeCell ref="B16:D16"/>
    <mergeCell ref="B29:D29"/>
    <mergeCell ref="B27:D27"/>
    <mergeCell ref="B13:D13"/>
    <mergeCell ref="A20:D20"/>
    <mergeCell ref="B22:D22"/>
    <mergeCell ref="B14:D14"/>
    <mergeCell ref="B23:D23"/>
    <mergeCell ref="B21:D21"/>
    <mergeCell ref="B15:D15"/>
    <mergeCell ref="B28:D28"/>
    <mergeCell ref="G1:K1"/>
    <mergeCell ref="AA1:AH1"/>
    <mergeCell ref="B25:D25"/>
    <mergeCell ref="R1:S1"/>
    <mergeCell ref="R19:S19"/>
    <mergeCell ref="B12:D12"/>
    <mergeCell ref="A18:D18"/>
    <mergeCell ref="T2:AH2"/>
    <mergeCell ref="A2:D2"/>
    <mergeCell ref="B5:D5"/>
    <mergeCell ref="B26:D26"/>
    <mergeCell ref="B4:D4"/>
    <mergeCell ref="A36:D36"/>
    <mergeCell ref="B24:D24"/>
    <mergeCell ref="B34:D34"/>
    <mergeCell ref="B35:D35"/>
    <mergeCell ref="B32:D32"/>
    <mergeCell ref="B33:D33"/>
    <mergeCell ref="B31:D31"/>
    <mergeCell ref="B30:D30"/>
  </mergeCells>
  <phoneticPr fontId="0" type="noConversion"/>
  <printOptions horizontalCentered="1" verticalCentered="1"/>
  <pageMargins left="0.25" right="0.25" top="0.25" bottom="0.25" header="0.25" footer="0.25"/>
  <pageSetup scale="31" orientation="landscape" horizontalDpi="4294967292" verticalDpi="4294967292"/>
  <rowBreaks count="1" manualBreakCount="1">
    <brk id="18" max="39" man="1"/>
  </rowBreaks>
  <extLst>
    <ext xmlns:mx="http://schemas.microsoft.com/office/mac/excel/2008/main" uri="http://schemas.microsoft.com/office/mac/excel/2008/main">
      <mx:PLV Mode="0" OnePage="0" WScale="46"/>
    </ext>
  </extLst>
</worksheet>
</file>

<file path=xl/worksheets/sheet7.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9" enableFormatConditionsCalculation="0">
    <pageSetUpPr fitToPage="1"/>
  </sheetPr>
  <dimension ref="A1:K35"/>
  <sheetViews>
    <sheetView workbookViewId="0">
      <selection sqref="A1:K35"/>
    </sheetView>
  </sheetViews>
  <sheetFormatPr baseColWidth="10" defaultColWidth="8.83203125" defaultRowHeight="12"/>
  <cols>
    <col min="1" max="1" width="7.6640625" customWidth="1"/>
    <col min="2" max="10" width="12.6640625" customWidth="1"/>
    <col min="11" max="11" width="13.6640625" customWidth="1"/>
  </cols>
  <sheetData>
    <row r="1" spans="1:11" ht="13" thickBot="1">
      <c r="A1" s="742" t="s">
        <v>45</v>
      </c>
      <c r="B1" s="742"/>
      <c r="C1" s="757"/>
      <c r="D1" s="757"/>
      <c r="E1" s="755" t="s">
        <v>79</v>
      </c>
      <c r="F1" s="755"/>
      <c r="G1" s="755"/>
      <c r="J1" s="755" t="s">
        <v>77</v>
      </c>
      <c r="K1" s="755"/>
    </row>
    <row r="2" spans="1:11" ht="26.25" customHeight="1" thickBot="1">
      <c r="A2" s="362" t="s">
        <v>215</v>
      </c>
      <c r="B2" s="758" t="str">
        <f ca="1">('Game Summary'!A4)</f>
        <v>GRRG - All Stars</v>
      </c>
      <c r="C2" s="759"/>
      <c r="D2" s="209" t="s">
        <v>226</v>
      </c>
      <c r="E2" s="212" t="s">
        <v>227</v>
      </c>
      <c r="F2" s="211" t="s">
        <v>228</v>
      </c>
      <c r="G2" s="210" t="s">
        <v>229</v>
      </c>
      <c r="H2" s="212" t="s">
        <v>230</v>
      </c>
      <c r="I2" s="211" t="s">
        <v>43</v>
      </c>
      <c r="J2" s="213" t="s">
        <v>231</v>
      </c>
      <c r="K2" s="211" t="s">
        <v>232</v>
      </c>
    </row>
    <row r="3" spans="1:11">
      <c r="A3" s="291" t="str">
        <f ca="1">('Game Summary'!B5)</f>
        <v>01</v>
      </c>
      <c r="B3" s="740" t="str">
        <f ca="1">('Game Summary'!C5)</f>
        <v>Lindsay Blowhan</v>
      </c>
      <c r="C3" s="741"/>
      <c r="D3" s="297">
        <v>6</v>
      </c>
      <c r="E3" s="299">
        <v>5</v>
      </c>
      <c r="F3" s="300">
        <f>SUM(D3:E3)</f>
        <v>11</v>
      </c>
      <c r="G3" s="297"/>
      <c r="H3" s="299"/>
      <c r="I3" s="313">
        <f>SUM(G3:H3)</f>
        <v>0</v>
      </c>
      <c r="J3" s="313">
        <f>F3+(I3*1.5)</f>
        <v>11</v>
      </c>
      <c r="K3" s="314">
        <f ca="1">J3/SUM('Game Summary'!F5:H5)</f>
        <v>0.55000000000000004</v>
      </c>
    </row>
    <row r="4" spans="1:11">
      <c r="A4" s="292" t="str">
        <f ca="1">('Game Summary'!B6)</f>
        <v>07</v>
      </c>
      <c r="B4" s="738" t="str">
        <f ca="1">('Game Summary'!C6)</f>
        <v>Jackie Daniels</v>
      </c>
      <c r="C4" s="739"/>
      <c r="D4" s="302">
        <v>2</v>
      </c>
      <c r="E4" s="304">
        <v>1</v>
      </c>
      <c r="F4" s="305">
        <f t="shared" ref="F4:F16" si="0">SUM(D4:E4)</f>
        <v>3</v>
      </c>
      <c r="G4" s="302"/>
      <c r="H4" s="304">
        <v>1</v>
      </c>
      <c r="I4" s="315">
        <f t="shared" ref="I4:I16" si="1">SUM(G4:H4)</f>
        <v>1</v>
      </c>
      <c r="J4" s="315">
        <f t="shared" ref="J4:J16" si="2">F4+(I4*1.5)</f>
        <v>4.5</v>
      </c>
      <c r="K4" s="316">
        <f ca="1">J4/SUM('Game Summary'!F6:H6)</f>
        <v>0.21428571428571427</v>
      </c>
    </row>
    <row r="5" spans="1:11">
      <c r="A5" s="292" t="str">
        <f ca="1">('Game Summary'!B7)</f>
        <v>08</v>
      </c>
      <c r="B5" s="738" t="str">
        <f ca="1">('Game Summary'!C7)</f>
        <v>Keisha Mei Ash</v>
      </c>
      <c r="C5" s="739"/>
      <c r="D5" s="302"/>
      <c r="E5" s="304"/>
      <c r="F5" s="305">
        <f t="shared" si="0"/>
        <v>0</v>
      </c>
      <c r="G5" s="302"/>
      <c r="H5" s="304"/>
      <c r="I5" s="315">
        <f t="shared" si="1"/>
        <v>0</v>
      </c>
      <c r="J5" s="315">
        <f t="shared" si="2"/>
        <v>0</v>
      </c>
      <c r="K5" s="316">
        <f ca="1">J5/SUM('Game Summary'!F7:H7)</f>
        <v>0</v>
      </c>
    </row>
    <row r="6" spans="1:11">
      <c r="A6" s="292" t="str">
        <f ca="1">('Game Summary'!B8)</f>
        <v>10</v>
      </c>
      <c r="B6" s="738" t="str">
        <f ca="1">('Game Summary'!C8)</f>
        <v>Hot New Girl</v>
      </c>
      <c r="C6" s="739"/>
      <c r="D6" s="302">
        <v>1</v>
      </c>
      <c r="E6" s="304">
        <v>2</v>
      </c>
      <c r="F6" s="305">
        <f t="shared" si="0"/>
        <v>3</v>
      </c>
      <c r="G6" s="302"/>
      <c r="H6" s="304"/>
      <c r="I6" s="315">
        <f t="shared" si="1"/>
        <v>0</v>
      </c>
      <c r="J6" s="315">
        <f t="shared" si="2"/>
        <v>3</v>
      </c>
      <c r="K6" s="316">
        <f ca="1">J6/SUM('Game Summary'!F8:H8)</f>
        <v>0.13636363636363635</v>
      </c>
    </row>
    <row r="7" spans="1:11">
      <c r="A7" s="292">
        <f ca="1">('Game Summary'!B9)</f>
        <v>17</v>
      </c>
      <c r="B7" s="738" t="str">
        <f ca="1">('Game Summary'!C9)</f>
        <v>Dot Matrix</v>
      </c>
      <c r="C7" s="739"/>
      <c r="D7" s="302">
        <v>1</v>
      </c>
      <c r="E7" s="304">
        <v>1</v>
      </c>
      <c r="F7" s="305">
        <f t="shared" si="0"/>
        <v>2</v>
      </c>
      <c r="G7" s="302"/>
      <c r="H7" s="304"/>
      <c r="I7" s="315">
        <f t="shared" si="1"/>
        <v>0</v>
      </c>
      <c r="J7" s="315">
        <f t="shared" si="2"/>
        <v>2</v>
      </c>
      <c r="K7" s="316">
        <f ca="1">J7/SUM('Game Summary'!F9:H9)</f>
        <v>0.1</v>
      </c>
    </row>
    <row r="8" spans="1:11">
      <c r="A8" s="292" t="str">
        <f ca="1">('Game Summary'!B10)</f>
        <v>21</v>
      </c>
      <c r="B8" s="738" t="str">
        <f ca="1">('Game Summary'!C10)</f>
        <v>Disarmin' Darlin</v>
      </c>
      <c r="C8" s="739"/>
      <c r="D8" s="302"/>
      <c r="E8" s="304"/>
      <c r="F8" s="305">
        <f t="shared" si="0"/>
        <v>0</v>
      </c>
      <c r="G8" s="302"/>
      <c r="H8" s="304"/>
      <c r="I8" s="315">
        <f t="shared" si="1"/>
        <v>0</v>
      </c>
      <c r="J8" s="315">
        <f t="shared" si="2"/>
        <v>0</v>
      </c>
      <c r="K8" s="316">
        <f ca="1">J8/SUM('Game Summary'!F10:H10)</f>
        <v>0</v>
      </c>
    </row>
    <row r="9" spans="1:11">
      <c r="A9" s="292" t="str">
        <f ca="1">('Game Summary'!B11)</f>
        <v>28</v>
      </c>
      <c r="B9" s="738" t="str">
        <f ca="1">('Game Summary'!C11)</f>
        <v>Shutter Speed</v>
      </c>
      <c r="C9" s="739"/>
      <c r="D9" s="302"/>
      <c r="E9" s="304">
        <v>1</v>
      </c>
      <c r="F9" s="305">
        <f t="shared" si="0"/>
        <v>1</v>
      </c>
      <c r="G9" s="302"/>
      <c r="H9" s="304"/>
      <c r="I9" s="315">
        <f t="shared" si="1"/>
        <v>0</v>
      </c>
      <c r="J9" s="315">
        <f t="shared" si="2"/>
        <v>1</v>
      </c>
      <c r="K9" s="316">
        <f ca="1">J9/SUM('Game Summary'!F11:H11)</f>
        <v>6.6666666666666666E-2</v>
      </c>
    </row>
    <row r="10" spans="1:11">
      <c r="A10" s="292" t="str">
        <f ca="1">('Game Summary'!B12)</f>
        <v>29</v>
      </c>
      <c r="B10" s="738" t="str">
        <f ca="1">('Game Summary'!C12)</f>
        <v>ShamPain4U</v>
      </c>
      <c r="C10" s="739"/>
      <c r="D10" s="302">
        <v>1</v>
      </c>
      <c r="E10" s="304">
        <v>1</v>
      </c>
      <c r="F10" s="305">
        <f t="shared" si="0"/>
        <v>2</v>
      </c>
      <c r="G10" s="302"/>
      <c r="H10" s="304"/>
      <c r="I10" s="315">
        <f t="shared" si="1"/>
        <v>0</v>
      </c>
      <c r="J10" s="315">
        <f t="shared" si="2"/>
        <v>2</v>
      </c>
      <c r="K10" s="316">
        <f ca="1">J10/SUM('Game Summary'!F12:H12)</f>
        <v>0.15384615384615385</v>
      </c>
    </row>
    <row r="11" spans="1:11">
      <c r="A11" s="292">
        <f ca="1">('Game Summary'!B13)</f>
        <v>36</v>
      </c>
      <c r="B11" s="738" t="str">
        <f ca="1">('Game Summary'!C13)</f>
        <v>Viva LaBOOM</v>
      </c>
      <c r="C11" s="739"/>
      <c r="D11" s="302">
        <v>1</v>
      </c>
      <c r="E11" s="304"/>
      <c r="F11" s="305">
        <f t="shared" si="0"/>
        <v>1</v>
      </c>
      <c r="G11" s="302"/>
      <c r="H11" s="304"/>
      <c r="I11" s="315">
        <f t="shared" si="1"/>
        <v>0</v>
      </c>
      <c r="J11" s="315">
        <f t="shared" si="2"/>
        <v>1</v>
      </c>
      <c r="K11" s="316">
        <f ca="1">J11/SUM('Game Summary'!F13:H13)</f>
        <v>0.05</v>
      </c>
    </row>
    <row r="12" spans="1:11">
      <c r="A12" s="292" t="str">
        <f ca="1">('Game Summary'!B14)</f>
        <v>41</v>
      </c>
      <c r="B12" s="738" t="str">
        <f ca="1">('Game Summary'!C14)</f>
        <v>Tone Loco</v>
      </c>
      <c r="C12" s="739"/>
      <c r="D12" s="302"/>
      <c r="E12" s="304">
        <v>1</v>
      </c>
      <c r="F12" s="305">
        <f t="shared" si="0"/>
        <v>1</v>
      </c>
      <c r="G12" s="302"/>
      <c r="H12" s="304"/>
      <c r="I12" s="315">
        <f t="shared" si="1"/>
        <v>0</v>
      </c>
      <c r="J12" s="315">
        <f t="shared" si="2"/>
        <v>1</v>
      </c>
      <c r="K12" s="316">
        <f ca="1">J12/SUM('Game Summary'!F14:H14)</f>
        <v>0.14285714285714285</v>
      </c>
    </row>
    <row r="13" spans="1:11">
      <c r="A13" s="292">
        <f ca="1">('Game Summary'!B15)</f>
        <v>69</v>
      </c>
      <c r="B13" s="738" t="str">
        <f ca="1">('Game Summary'!C15)</f>
        <v>QuarterBoy</v>
      </c>
      <c r="C13" s="739"/>
      <c r="D13" s="302">
        <v>2</v>
      </c>
      <c r="E13" s="304">
        <v>2</v>
      </c>
      <c r="F13" s="305">
        <f t="shared" si="0"/>
        <v>4</v>
      </c>
      <c r="G13" s="302">
        <v>1</v>
      </c>
      <c r="H13" s="304"/>
      <c r="I13" s="315">
        <f t="shared" si="1"/>
        <v>1</v>
      </c>
      <c r="J13" s="315">
        <f t="shared" si="2"/>
        <v>5.5</v>
      </c>
      <c r="K13" s="316">
        <f ca="1">J13/SUM('Game Summary'!F15:H15)</f>
        <v>0.22</v>
      </c>
    </row>
    <row r="14" spans="1:11">
      <c r="A14" s="292">
        <f ca="1">('Game Summary'!B16)</f>
        <v>77</v>
      </c>
      <c r="B14" s="738" t="str">
        <f ca="1">('Game Summary'!C16)</f>
        <v>Lucy Morals</v>
      </c>
      <c r="C14" s="739"/>
      <c r="D14" s="302">
        <v>2</v>
      </c>
      <c r="E14" s="304">
        <v>2</v>
      </c>
      <c r="F14" s="305">
        <f t="shared" si="0"/>
        <v>4</v>
      </c>
      <c r="G14" s="302"/>
      <c r="H14" s="304"/>
      <c r="I14" s="315">
        <f t="shared" si="1"/>
        <v>0</v>
      </c>
      <c r="J14" s="315">
        <f t="shared" si="2"/>
        <v>4</v>
      </c>
      <c r="K14" s="316">
        <f ca="1">J14/SUM('Game Summary'!F16:H16)</f>
        <v>0.19047619047619047</v>
      </c>
    </row>
    <row r="15" spans="1:11">
      <c r="A15" s="292">
        <f ca="1">('Game Summary'!B17)</f>
        <v>0</v>
      </c>
      <c r="B15" s="738">
        <f ca="1">('Game Summary'!C17)</f>
        <v>0</v>
      </c>
      <c r="C15" s="739"/>
      <c r="D15" s="302"/>
      <c r="E15" s="304"/>
      <c r="F15" s="305">
        <f t="shared" si="0"/>
        <v>0</v>
      </c>
      <c r="G15" s="302"/>
      <c r="H15" s="304"/>
      <c r="I15" s="315">
        <f t="shared" si="1"/>
        <v>0</v>
      </c>
      <c r="J15" s="315">
        <f t="shared" si="2"/>
        <v>0</v>
      </c>
      <c r="K15" s="316" t="e">
        <f ca="1">J15/SUM('Game Summary'!F17:H17)</f>
        <v>#DIV/0!</v>
      </c>
    </row>
    <row r="16" spans="1:11" ht="13" thickBot="1">
      <c r="A16" s="293">
        <f ca="1">('Game Summary'!B18)</f>
        <v>0</v>
      </c>
      <c r="B16" s="751">
        <f ca="1">('Game Summary'!C18)</f>
        <v>0</v>
      </c>
      <c r="C16" s="752"/>
      <c r="D16" s="307"/>
      <c r="E16" s="309"/>
      <c r="F16" s="317">
        <f t="shared" si="0"/>
        <v>0</v>
      </c>
      <c r="G16" s="307"/>
      <c r="H16" s="309"/>
      <c r="I16" s="318">
        <f t="shared" si="1"/>
        <v>0</v>
      </c>
      <c r="J16" s="318">
        <f t="shared" si="2"/>
        <v>0</v>
      </c>
      <c r="K16" s="319" t="e">
        <f ca="1">J16/SUM('Game Summary'!F18:H18)</f>
        <v>#DIV/0!</v>
      </c>
    </row>
    <row r="17" spans="1:11" ht="13" thickBot="1">
      <c r="A17" s="745" t="s">
        <v>75</v>
      </c>
      <c r="B17" s="746"/>
      <c r="C17" s="747"/>
      <c r="D17" s="320">
        <f t="shared" ref="D17:J17" si="3">SUM(D3:D16)</f>
        <v>16</v>
      </c>
      <c r="E17" s="320">
        <f t="shared" si="3"/>
        <v>16</v>
      </c>
      <c r="F17" s="320">
        <f t="shared" si="3"/>
        <v>32</v>
      </c>
      <c r="G17" s="320">
        <f t="shared" si="3"/>
        <v>1</v>
      </c>
      <c r="H17" s="320">
        <f t="shared" si="3"/>
        <v>1</v>
      </c>
      <c r="I17" s="320">
        <f t="shared" si="3"/>
        <v>2</v>
      </c>
      <c r="J17" s="241">
        <f t="shared" si="3"/>
        <v>35</v>
      </c>
      <c r="K17" s="321" t="e">
        <f>AVERAGE(K3:K16)</f>
        <v>#DIV/0!</v>
      </c>
    </row>
    <row r="18" spans="1:11" s="208" customFormat="1">
      <c r="D18" s="28"/>
      <c r="E18" s="28"/>
      <c r="F18" s="28"/>
      <c r="G18" s="28"/>
      <c r="H18" s="28"/>
      <c r="I18" s="28"/>
      <c r="J18" s="28"/>
      <c r="K18" s="28"/>
    </row>
    <row r="19" spans="1:11" ht="13" thickBot="1">
      <c r="A19" s="742" t="s">
        <v>46</v>
      </c>
      <c r="B19" s="742"/>
      <c r="C19" s="757"/>
      <c r="D19" s="757"/>
      <c r="J19" s="755" t="s">
        <v>77</v>
      </c>
      <c r="K19" s="755"/>
    </row>
    <row r="20" spans="1:11" ht="26.25" customHeight="1" thickBot="1">
      <c r="A20" s="363" t="s">
        <v>215</v>
      </c>
      <c r="B20" s="748" t="str">
        <f ca="1">('Game Summary'!A24)</f>
        <v>DDG - All Stars</v>
      </c>
      <c r="C20" s="748"/>
      <c r="D20" s="211" t="s">
        <v>223</v>
      </c>
      <c r="E20" s="211" t="s">
        <v>218</v>
      </c>
      <c r="F20" s="211" t="s">
        <v>219</v>
      </c>
      <c r="G20" s="211" t="s">
        <v>220</v>
      </c>
      <c r="H20" s="211" t="s">
        <v>221</v>
      </c>
      <c r="I20" s="211" t="s">
        <v>222</v>
      </c>
      <c r="J20" s="211" t="s">
        <v>44</v>
      </c>
      <c r="K20" s="211" t="s">
        <v>224</v>
      </c>
    </row>
    <row r="21" spans="1:11">
      <c r="A21" s="294">
        <f ca="1">('Game Summary'!B25)</f>
        <v>0</v>
      </c>
      <c r="B21" s="749" t="str">
        <f ca="1">('Game Summary'!C25)</f>
        <v>Vicious Vixen</v>
      </c>
      <c r="C21" s="750"/>
      <c r="D21" s="325"/>
      <c r="E21" s="297">
        <v>1</v>
      </c>
      <c r="F21" s="298"/>
      <c r="G21" s="298"/>
      <c r="H21" s="298">
        <v>2</v>
      </c>
      <c r="I21" s="299">
        <v>1</v>
      </c>
      <c r="J21" s="300">
        <f>SUM(E21:H21)+(I21*1.5)</f>
        <v>4.5</v>
      </c>
      <c r="K21" s="322">
        <f ca="1">J21/SUM('Game Summary'!G25:H25)</f>
        <v>0.22500000000000001</v>
      </c>
    </row>
    <row r="22" spans="1:11">
      <c r="A22" s="295">
        <f ca="1">('Game Summary'!B26)</f>
        <v>2.8</v>
      </c>
      <c r="B22" s="743" t="str">
        <f ca="1">('Game Summary'!C26)</f>
        <v>Racer McChaseHer</v>
      </c>
      <c r="C22" s="744"/>
      <c r="D22" s="326"/>
      <c r="E22" s="302"/>
      <c r="F22" s="303">
        <v>1</v>
      </c>
      <c r="G22" s="303"/>
      <c r="H22" s="303">
        <v>2</v>
      </c>
      <c r="I22" s="304"/>
      <c r="J22" s="305">
        <f t="shared" ref="J22:J34" si="4">SUM(E22:H22)+(I22*1.5)</f>
        <v>3</v>
      </c>
      <c r="K22" s="323">
        <f ca="1">J22/SUM('Game Summary'!G26:H26)</f>
        <v>0.1875</v>
      </c>
    </row>
    <row r="23" spans="1:11">
      <c r="A23" s="295" t="str">
        <f ca="1">('Game Summary'!B27)</f>
        <v>3cc</v>
      </c>
      <c r="B23" s="743" t="str">
        <f ca="1">('Game Summary'!C27)</f>
        <v>Roxanna Hardplace</v>
      </c>
      <c r="C23" s="744"/>
      <c r="D23" s="326"/>
      <c r="E23" s="302">
        <v>2</v>
      </c>
      <c r="F23" s="303">
        <v>2</v>
      </c>
      <c r="G23" s="303"/>
      <c r="H23" s="303"/>
      <c r="I23" s="304">
        <v>1</v>
      </c>
      <c r="J23" s="305">
        <f t="shared" si="4"/>
        <v>5.5</v>
      </c>
      <c r="K23" s="323">
        <f ca="1">J23/SUM('Game Summary'!G27:H27)</f>
        <v>1.1000000000000001</v>
      </c>
    </row>
    <row r="24" spans="1:11">
      <c r="A24" s="295">
        <f ca="1">('Game Summary'!B28)</f>
        <v>5</v>
      </c>
      <c r="B24" s="743" t="str">
        <f ca="1">('Game Summary'!C28)</f>
        <v>Sista Slitch'ya</v>
      </c>
      <c r="C24" s="744"/>
      <c r="D24" s="326"/>
      <c r="E24" s="302"/>
      <c r="F24" s="303"/>
      <c r="G24" s="303"/>
      <c r="H24" s="303"/>
      <c r="I24" s="304"/>
      <c r="J24" s="305">
        <f t="shared" si="4"/>
        <v>0</v>
      </c>
      <c r="K24" s="323" t="e">
        <f ca="1">J24/SUM('Game Summary'!G28:H28)</f>
        <v>#DIV/0!</v>
      </c>
    </row>
    <row r="25" spans="1:11">
      <c r="A25" s="295">
        <f ca="1">('Game Summary'!B29)</f>
        <v>6</v>
      </c>
      <c r="B25" s="743" t="str">
        <f ca="1">('Game Summary'!C29)</f>
        <v>Elle McFearsome</v>
      </c>
      <c r="C25" s="744"/>
      <c r="D25" s="326"/>
      <c r="E25" s="302">
        <v>2</v>
      </c>
      <c r="F25" s="303"/>
      <c r="G25" s="303"/>
      <c r="H25" s="303"/>
      <c r="I25" s="304"/>
      <c r="J25" s="305">
        <f t="shared" si="4"/>
        <v>2</v>
      </c>
      <c r="K25" s="323">
        <f ca="1">J25/SUM('Game Summary'!G29:H29)</f>
        <v>0.10526315789473684</v>
      </c>
    </row>
    <row r="26" spans="1:11">
      <c r="A26" s="295" t="str">
        <f ca="1">('Game Summary'!B30)</f>
        <v>24/7</v>
      </c>
      <c r="B26" s="743" t="str">
        <f ca="1">('Game Summary'!C30)</f>
        <v>boo d. livers</v>
      </c>
      <c r="C26" s="744"/>
      <c r="D26" s="326"/>
      <c r="E26" s="302"/>
      <c r="F26" s="303"/>
      <c r="G26" s="303"/>
      <c r="H26" s="303"/>
      <c r="I26" s="304"/>
      <c r="J26" s="305">
        <f t="shared" si="4"/>
        <v>0</v>
      </c>
      <c r="K26" s="323" t="e">
        <f ca="1">J26/SUM('Game Summary'!G30:H30)</f>
        <v>#DIV/0!</v>
      </c>
    </row>
    <row r="27" spans="1:11">
      <c r="A27" s="295" t="str">
        <f ca="1">('Game Summary'!B31)</f>
        <v>33 1/3</v>
      </c>
      <c r="B27" s="743" t="str">
        <f ca="1">('Game Summary'!C31)</f>
        <v>Cookie Rumble</v>
      </c>
      <c r="C27" s="744"/>
      <c r="D27" s="326"/>
      <c r="E27" s="302"/>
      <c r="F27" s="303"/>
      <c r="G27" s="303"/>
      <c r="H27" s="303">
        <v>1</v>
      </c>
      <c r="I27" s="304"/>
      <c r="J27" s="305">
        <f t="shared" si="4"/>
        <v>1</v>
      </c>
      <c r="K27" s="323">
        <f ca="1">J27/SUM('Game Summary'!G31:H31)</f>
        <v>4.1666666666666664E-2</v>
      </c>
    </row>
    <row r="28" spans="1:11">
      <c r="A28" s="295">
        <f ca="1">('Game Summary'!B32)</f>
        <v>46</v>
      </c>
      <c r="B28" s="743" t="str">
        <f ca="1">('Game Summary'!C32)</f>
        <v>Fatal Femme</v>
      </c>
      <c r="C28" s="744"/>
      <c r="D28" s="326"/>
      <c r="E28" s="302">
        <v>1</v>
      </c>
      <c r="F28" s="303"/>
      <c r="G28" s="303"/>
      <c r="H28" s="303"/>
      <c r="I28" s="304"/>
      <c r="J28" s="305">
        <f t="shared" si="4"/>
        <v>1</v>
      </c>
      <c r="K28" s="323">
        <f ca="1">J28/SUM('Game Summary'!G32:H32)</f>
        <v>0.1111111111111111</v>
      </c>
    </row>
    <row r="29" spans="1:11">
      <c r="A29" s="295" t="str">
        <f ca="1">('Game Summary'!B33)</f>
        <v>I-75</v>
      </c>
      <c r="B29" s="743" t="str">
        <f ca="1">('Game Summary'!C33)</f>
        <v>Diesel Doll</v>
      </c>
      <c r="C29" s="744"/>
      <c r="D29" s="326"/>
      <c r="E29" s="302"/>
      <c r="F29" s="303">
        <v>1</v>
      </c>
      <c r="G29" s="303"/>
      <c r="H29" s="303"/>
      <c r="I29" s="304"/>
      <c r="J29" s="305">
        <f t="shared" si="4"/>
        <v>1</v>
      </c>
      <c r="K29" s="323">
        <f ca="1">J29/SUM('Game Summary'!G33:H33)</f>
        <v>6.6666666666666666E-2</v>
      </c>
    </row>
    <row r="30" spans="1:11">
      <c r="A30" s="295">
        <f ca="1">('Game Summary'!B34)</f>
        <v>76</v>
      </c>
      <c r="B30" s="743" t="str">
        <f ca="1">('Game Summary'!C34)</f>
        <v>Del Bomber</v>
      </c>
      <c r="C30" s="744"/>
      <c r="D30" s="326"/>
      <c r="E30" s="302">
        <v>2</v>
      </c>
      <c r="F30" s="303"/>
      <c r="G30" s="303"/>
      <c r="H30" s="303"/>
      <c r="I30" s="304"/>
      <c r="J30" s="305">
        <f t="shared" si="4"/>
        <v>2</v>
      </c>
      <c r="K30" s="323">
        <f ca="1">J30/SUM('Game Summary'!G34:H34)</f>
        <v>0.125</v>
      </c>
    </row>
    <row r="31" spans="1:11">
      <c r="A31" s="295">
        <f ca="1">('Game Summary'!B35)</f>
        <v>1</v>
      </c>
      <c r="B31" s="743" t="str">
        <f ca="1">('Game Summary'!C35)</f>
        <v>Polly Fester</v>
      </c>
      <c r="C31" s="744"/>
      <c r="D31" s="326"/>
      <c r="E31" s="302"/>
      <c r="F31" s="303"/>
      <c r="G31" s="303"/>
      <c r="H31" s="303">
        <v>1</v>
      </c>
      <c r="I31" s="304"/>
      <c r="J31" s="305">
        <f t="shared" si="4"/>
        <v>1</v>
      </c>
      <c r="K31" s="323">
        <f ca="1">J31/SUM('Game Summary'!G35:H35)</f>
        <v>5.8823529411764705E-2</v>
      </c>
    </row>
    <row r="32" spans="1:11">
      <c r="A32" s="295">
        <f ca="1">('Game Summary'!B36)</f>
        <v>303</v>
      </c>
      <c r="B32" s="743" t="str">
        <f ca="1">('Game Summary'!C36)</f>
        <v>Bruisie Siouxxx</v>
      </c>
      <c r="C32" s="744"/>
      <c r="D32" s="326"/>
      <c r="E32" s="302"/>
      <c r="F32" s="303"/>
      <c r="G32" s="303"/>
      <c r="H32" s="303"/>
      <c r="I32" s="304"/>
      <c r="J32" s="305">
        <f t="shared" si="4"/>
        <v>0</v>
      </c>
      <c r="K32" s="323">
        <f ca="1">J32/SUM('Game Summary'!G36:H36)</f>
        <v>0</v>
      </c>
    </row>
    <row r="33" spans="1:11">
      <c r="A33" s="295">
        <f ca="1">('Game Summary'!B37)</f>
        <v>989</v>
      </c>
      <c r="B33" s="743" t="str">
        <f ca="1">('Game Summary'!C37)</f>
        <v>Sarah (KillBox) Hipel</v>
      </c>
      <c r="C33" s="744"/>
      <c r="D33" s="326">
        <v>3</v>
      </c>
      <c r="E33" s="302"/>
      <c r="F33" s="303"/>
      <c r="G33" s="303"/>
      <c r="H33" s="303"/>
      <c r="I33" s="304"/>
      <c r="J33" s="305">
        <f t="shared" si="4"/>
        <v>0</v>
      </c>
      <c r="K33" s="323">
        <f ca="1">J33/SUM('Game Summary'!G37:H37)</f>
        <v>0</v>
      </c>
    </row>
    <row r="34" spans="1:11" ht="13" thickBot="1">
      <c r="A34" s="296">
        <f ca="1">('Game Summary'!B38)</f>
        <v>90028</v>
      </c>
      <c r="B34" s="753" t="str">
        <f ca="1">('Game Summary'!C38)</f>
        <v>Kat Von D'Stroya</v>
      </c>
      <c r="C34" s="754"/>
      <c r="D34" s="327">
        <v>3</v>
      </c>
      <c r="E34" s="307"/>
      <c r="F34" s="308"/>
      <c r="G34" s="308"/>
      <c r="H34" s="308"/>
      <c r="I34" s="309"/>
      <c r="J34" s="310">
        <f t="shared" si="4"/>
        <v>0</v>
      </c>
      <c r="K34" s="324" t="e">
        <f ca="1">J34/SUM('Game Summary'!G38:H38)</f>
        <v>#DIV/0!</v>
      </c>
    </row>
    <row r="35" spans="1:11" s="28" customFormat="1" ht="13" thickBot="1">
      <c r="A35" s="756" t="s">
        <v>42</v>
      </c>
      <c r="B35" s="756"/>
      <c r="C35" s="756"/>
      <c r="D35" s="312">
        <f>SUM(D21:D34)</f>
        <v>6</v>
      </c>
      <c r="E35" s="312">
        <f t="shared" ref="E35:J35" si="5">SUM(E21:E34)</f>
        <v>8</v>
      </c>
      <c r="F35" s="312">
        <f t="shared" si="5"/>
        <v>4</v>
      </c>
      <c r="G35" s="312">
        <f t="shared" si="5"/>
        <v>0</v>
      </c>
      <c r="H35" s="312">
        <f t="shared" si="5"/>
        <v>6</v>
      </c>
      <c r="I35" s="312">
        <f t="shared" si="5"/>
        <v>2</v>
      </c>
      <c r="J35" s="312">
        <f t="shared" si="5"/>
        <v>21</v>
      </c>
      <c r="K35" s="364" t="e">
        <f>AVERAGE(K21:K34)</f>
        <v>#DIV/0!</v>
      </c>
    </row>
  </sheetData>
  <sheetCalcPr fullCalcOnLoad="1"/>
  <mergeCells count="39">
    <mergeCell ref="J1:K1"/>
    <mergeCell ref="E1:G1"/>
    <mergeCell ref="J19:K19"/>
    <mergeCell ref="A35:C35"/>
    <mergeCell ref="C19:D19"/>
    <mergeCell ref="C1:D1"/>
    <mergeCell ref="B2:C2"/>
    <mergeCell ref="B22:C22"/>
    <mergeCell ref="B23:C23"/>
    <mergeCell ref="B24:C24"/>
    <mergeCell ref="B34:C34"/>
    <mergeCell ref="B12:C12"/>
    <mergeCell ref="B33:C33"/>
    <mergeCell ref="B26:C26"/>
    <mergeCell ref="B27:C27"/>
    <mergeCell ref="B31:C31"/>
    <mergeCell ref="B32:C32"/>
    <mergeCell ref="B28:C28"/>
    <mergeCell ref="B29:C29"/>
    <mergeCell ref="B30:C30"/>
    <mergeCell ref="B25:C25"/>
    <mergeCell ref="A17:C17"/>
    <mergeCell ref="B13:C13"/>
    <mergeCell ref="A19:B19"/>
    <mergeCell ref="B20:C20"/>
    <mergeCell ref="B21:C21"/>
    <mergeCell ref="B15:C15"/>
    <mergeCell ref="B16:C16"/>
    <mergeCell ref="B14:C14"/>
    <mergeCell ref="B11:C11"/>
    <mergeCell ref="B3:C3"/>
    <mergeCell ref="A1:B1"/>
    <mergeCell ref="B9:C9"/>
    <mergeCell ref="B10:C10"/>
    <mergeCell ref="B7:C7"/>
    <mergeCell ref="B8:C8"/>
    <mergeCell ref="B4:C4"/>
    <mergeCell ref="B5:C5"/>
    <mergeCell ref="B6:C6"/>
  </mergeCells>
  <phoneticPr fontId="0" type="noConversion"/>
  <printOptions horizontalCentered="1" verticalCentered="1"/>
  <pageMargins left="0.25" right="0.25" top="0.25" bottom="0.25" header="0.25" footer="0.25"/>
  <pageSetup scale="90" orientation="landscape" horizontalDpi="4294967292" verticalDpi="4294967292"/>
  <extLst>
    <ext xmlns:mx="http://schemas.microsoft.com/office/mac/excel/2008/main" uri="http://schemas.microsoft.com/office/mac/excel/2008/main">
      <mx:PLV Mode="0" OnePage="0" WScale="10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10" enableFormatConditionsCalculation="0">
    <pageSetUpPr fitToPage="1"/>
  </sheetPr>
  <dimension ref="A1:K35"/>
  <sheetViews>
    <sheetView workbookViewId="0">
      <selection sqref="A1:K35"/>
    </sheetView>
  </sheetViews>
  <sheetFormatPr baseColWidth="10" defaultColWidth="8.83203125" defaultRowHeight="12"/>
  <cols>
    <col min="1" max="1" width="7.6640625" customWidth="1"/>
    <col min="2" max="10" width="12.6640625" customWidth="1"/>
    <col min="11" max="11" width="13.6640625" customWidth="1"/>
  </cols>
  <sheetData>
    <row r="1" spans="1:11" ht="13" thickBot="1">
      <c r="A1" s="742" t="s">
        <v>45</v>
      </c>
      <c r="B1" s="742"/>
      <c r="C1" s="757"/>
      <c r="D1" s="757"/>
      <c r="E1" s="755" t="s">
        <v>79</v>
      </c>
      <c r="F1" s="755"/>
      <c r="G1" s="755"/>
      <c r="J1" s="755" t="s">
        <v>78</v>
      </c>
      <c r="K1" s="755"/>
    </row>
    <row r="2" spans="1:11" ht="26.25" customHeight="1" thickBot="1">
      <c r="A2" s="362" t="s">
        <v>215</v>
      </c>
      <c r="B2" s="758" t="str">
        <f ca="1">('Game Summary'!A4)</f>
        <v>GRRG - All Stars</v>
      </c>
      <c r="C2" s="759"/>
      <c r="D2" s="209" t="s">
        <v>226</v>
      </c>
      <c r="E2" s="212" t="s">
        <v>227</v>
      </c>
      <c r="F2" s="211" t="s">
        <v>228</v>
      </c>
      <c r="G2" s="210" t="s">
        <v>229</v>
      </c>
      <c r="H2" s="212" t="s">
        <v>230</v>
      </c>
      <c r="I2" s="211" t="s">
        <v>43</v>
      </c>
      <c r="J2" s="213" t="s">
        <v>231</v>
      </c>
      <c r="K2" s="211" t="s">
        <v>232</v>
      </c>
    </row>
    <row r="3" spans="1:11">
      <c r="A3" s="291" t="str">
        <f ca="1">('Game Summary'!B5)</f>
        <v>01</v>
      </c>
      <c r="B3" s="740" t="str">
        <f ca="1">('Game Summary'!C5)</f>
        <v>Lindsay Blowhan</v>
      </c>
      <c r="C3" s="741"/>
      <c r="D3" s="297">
        <v>1</v>
      </c>
      <c r="E3" s="299">
        <v>3</v>
      </c>
      <c r="F3" s="300">
        <f t="shared" ref="F3:F16" si="0">SUM(D3:E3)</f>
        <v>4</v>
      </c>
      <c r="G3" s="297"/>
      <c r="H3" s="299"/>
      <c r="I3" s="313">
        <f t="shared" ref="I3:I16" si="1">SUM(G3:H3)</f>
        <v>0</v>
      </c>
      <c r="J3" s="313">
        <f t="shared" ref="J3:J16" si="2">F3+(I3*1.5)</f>
        <v>4</v>
      </c>
      <c r="K3" s="314">
        <f ca="1">J3/SUM('Game Summary'!F5:H5)</f>
        <v>0.2</v>
      </c>
    </row>
    <row r="4" spans="1:11">
      <c r="A4" s="292" t="str">
        <f ca="1">('Game Summary'!B6)</f>
        <v>07</v>
      </c>
      <c r="B4" s="738" t="str">
        <f ca="1">('Game Summary'!C6)</f>
        <v>Jackie Daniels</v>
      </c>
      <c r="C4" s="739"/>
      <c r="D4" s="302">
        <v>2</v>
      </c>
      <c r="E4" s="304">
        <v>1</v>
      </c>
      <c r="F4" s="305">
        <f t="shared" si="0"/>
        <v>3</v>
      </c>
      <c r="G4" s="302"/>
      <c r="H4" s="304"/>
      <c r="I4" s="315">
        <f t="shared" si="1"/>
        <v>0</v>
      </c>
      <c r="J4" s="315">
        <f t="shared" si="2"/>
        <v>3</v>
      </c>
      <c r="K4" s="316">
        <f ca="1">J4/SUM('Game Summary'!F6:H6)</f>
        <v>0.14285714285714285</v>
      </c>
    </row>
    <row r="5" spans="1:11">
      <c r="A5" s="292" t="str">
        <f ca="1">('Game Summary'!B7)</f>
        <v>08</v>
      </c>
      <c r="B5" s="738" t="str">
        <f ca="1">('Game Summary'!C7)</f>
        <v>Keisha Mei Ash</v>
      </c>
      <c r="C5" s="739"/>
      <c r="D5" s="302"/>
      <c r="E5" s="304"/>
      <c r="F5" s="305">
        <f t="shared" si="0"/>
        <v>0</v>
      </c>
      <c r="G5" s="302"/>
      <c r="H5" s="304"/>
      <c r="I5" s="315">
        <f t="shared" si="1"/>
        <v>0</v>
      </c>
      <c r="J5" s="315">
        <f t="shared" si="2"/>
        <v>0</v>
      </c>
      <c r="K5" s="316">
        <f ca="1">J5/SUM('Game Summary'!F7:H7)</f>
        <v>0</v>
      </c>
    </row>
    <row r="6" spans="1:11">
      <c r="A6" s="292" t="str">
        <f ca="1">('Game Summary'!B8)</f>
        <v>10</v>
      </c>
      <c r="B6" s="738" t="str">
        <f ca="1">('Game Summary'!C8)</f>
        <v>Hot New Girl</v>
      </c>
      <c r="C6" s="739"/>
      <c r="D6" s="302"/>
      <c r="E6" s="304"/>
      <c r="F6" s="305">
        <f t="shared" si="0"/>
        <v>0</v>
      </c>
      <c r="G6" s="302"/>
      <c r="H6" s="304"/>
      <c r="I6" s="315">
        <f t="shared" si="1"/>
        <v>0</v>
      </c>
      <c r="J6" s="315">
        <f t="shared" si="2"/>
        <v>0</v>
      </c>
      <c r="K6" s="316">
        <f ca="1">J6/SUM('Game Summary'!F8:H8)</f>
        <v>0</v>
      </c>
    </row>
    <row r="7" spans="1:11">
      <c r="A7" s="292">
        <f ca="1">('Game Summary'!B9)</f>
        <v>17</v>
      </c>
      <c r="B7" s="738" t="str">
        <f ca="1">('Game Summary'!C9)</f>
        <v>Dot Matrix</v>
      </c>
      <c r="C7" s="739"/>
      <c r="D7" s="302">
        <v>1</v>
      </c>
      <c r="E7" s="304"/>
      <c r="F7" s="305">
        <f t="shared" si="0"/>
        <v>1</v>
      </c>
      <c r="G7" s="302"/>
      <c r="H7" s="304"/>
      <c r="I7" s="315">
        <f t="shared" si="1"/>
        <v>0</v>
      </c>
      <c r="J7" s="315">
        <f t="shared" si="2"/>
        <v>1</v>
      </c>
      <c r="K7" s="316">
        <f ca="1">J7/SUM('Game Summary'!F9:H9)</f>
        <v>0.05</v>
      </c>
    </row>
    <row r="8" spans="1:11">
      <c r="A8" s="292" t="str">
        <f ca="1">('Game Summary'!B10)</f>
        <v>21</v>
      </c>
      <c r="B8" s="738" t="str">
        <f ca="1">('Game Summary'!C10)</f>
        <v>Disarmin' Darlin</v>
      </c>
      <c r="C8" s="739"/>
      <c r="D8" s="302"/>
      <c r="E8" s="304"/>
      <c r="F8" s="305">
        <f t="shared" si="0"/>
        <v>0</v>
      </c>
      <c r="G8" s="302"/>
      <c r="H8" s="304"/>
      <c r="I8" s="315">
        <f t="shared" si="1"/>
        <v>0</v>
      </c>
      <c r="J8" s="315">
        <f t="shared" si="2"/>
        <v>0</v>
      </c>
      <c r="K8" s="316">
        <f ca="1">J8/SUM('Game Summary'!F10:H10)</f>
        <v>0</v>
      </c>
    </row>
    <row r="9" spans="1:11">
      <c r="A9" s="292" t="str">
        <f ca="1">('Game Summary'!B11)</f>
        <v>28</v>
      </c>
      <c r="B9" s="738" t="str">
        <f ca="1">('Game Summary'!C11)</f>
        <v>Shutter Speed</v>
      </c>
      <c r="C9" s="739"/>
      <c r="D9" s="302">
        <v>1</v>
      </c>
      <c r="E9" s="304"/>
      <c r="F9" s="305">
        <f t="shared" si="0"/>
        <v>1</v>
      </c>
      <c r="G9" s="302"/>
      <c r="H9" s="304"/>
      <c r="I9" s="315">
        <f t="shared" si="1"/>
        <v>0</v>
      </c>
      <c r="J9" s="315">
        <f t="shared" si="2"/>
        <v>1</v>
      </c>
      <c r="K9" s="316">
        <f ca="1">J9/SUM('Game Summary'!F11:H11)</f>
        <v>6.6666666666666666E-2</v>
      </c>
    </row>
    <row r="10" spans="1:11">
      <c r="A10" s="292" t="str">
        <f ca="1">('Game Summary'!B12)</f>
        <v>29</v>
      </c>
      <c r="B10" s="738" t="str">
        <f ca="1">('Game Summary'!C12)</f>
        <v>ShamPain4U</v>
      </c>
      <c r="C10" s="739"/>
      <c r="D10" s="302">
        <v>2</v>
      </c>
      <c r="E10" s="304"/>
      <c r="F10" s="305">
        <f t="shared" si="0"/>
        <v>2</v>
      </c>
      <c r="G10" s="302"/>
      <c r="H10" s="304"/>
      <c r="I10" s="315">
        <f t="shared" si="1"/>
        <v>0</v>
      </c>
      <c r="J10" s="315">
        <f t="shared" si="2"/>
        <v>2</v>
      </c>
      <c r="K10" s="316">
        <f ca="1">J10/SUM('Game Summary'!F12:H12)</f>
        <v>0.15384615384615385</v>
      </c>
    </row>
    <row r="11" spans="1:11">
      <c r="A11" s="292">
        <f ca="1">('Game Summary'!B13)</f>
        <v>36</v>
      </c>
      <c r="B11" s="738" t="str">
        <f ca="1">('Game Summary'!C13)</f>
        <v>Viva LaBOOM</v>
      </c>
      <c r="C11" s="739"/>
      <c r="D11" s="302"/>
      <c r="E11" s="304"/>
      <c r="F11" s="305">
        <f t="shared" si="0"/>
        <v>0</v>
      </c>
      <c r="G11" s="302"/>
      <c r="H11" s="304"/>
      <c r="I11" s="315">
        <f t="shared" si="1"/>
        <v>0</v>
      </c>
      <c r="J11" s="315">
        <f t="shared" si="2"/>
        <v>0</v>
      </c>
      <c r="K11" s="316">
        <f ca="1">J11/SUM('Game Summary'!F13:H13)</f>
        <v>0</v>
      </c>
    </row>
    <row r="12" spans="1:11">
      <c r="A12" s="292" t="str">
        <f ca="1">('Game Summary'!B14)</f>
        <v>41</v>
      </c>
      <c r="B12" s="738" t="str">
        <f ca="1">('Game Summary'!C14)</f>
        <v>Tone Loco</v>
      </c>
      <c r="C12" s="739"/>
      <c r="D12" s="302"/>
      <c r="E12" s="304">
        <v>1</v>
      </c>
      <c r="F12" s="305">
        <f t="shared" si="0"/>
        <v>1</v>
      </c>
      <c r="G12" s="302"/>
      <c r="H12" s="304"/>
      <c r="I12" s="315">
        <f t="shared" si="1"/>
        <v>0</v>
      </c>
      <c r="J12" s="315">
        <f t="shared" si="2"/>
        <v>1</v>
      </c>
      <c r="K12" s="316">
        <f ca="1">J12/SUM('Game Summary'!F14:H14)</f>
        <v>0.14285714285714285</v>
      </c>
    </row>
    <row r="13" spans="1:11">
      <c r="A13" s="292">
        <f ca="1">('Game Summary'!B15)</f>
        <v>69</v>
      </c>
      <c r="B13" s="738" t="str">
        <f ca="1">('Game Summary'!C15)</f>
        <v>QuarterBoy</v>
      </c>
      <c r="C13" s="739"/>
      <c r="D13" s="302">
        <v>2</v>
      </c>
      <c r="E13" s="304">
        <v>2</v>
      </c>
      <c r="F13" s="305">
        <f t="shared" si="0"/>
        <v>4</v>
      </c>
      <c r="G13" s="302"/>
      <c r="H13" s="304"/>
      <c r="I13" s="315">
        <f t="shared" si="1"/>
        <v>0</v>
      </c>
      <c r="J13" s="315">
        <f t="shared" si="2"/>
        <v>4</v>
      </c>
      <c r="K13" s="316">
        <f ca="1">J13/SUM('Game Summary'!F15:H15)</f>
        <v>0.16</v>
      </c>
    </row>
    <row r="14" spans="1:11">
      <c r="A14" s="292">
        <f ca="1">('Game Summary'!B16)</f>
        <v>77</v>
      </c>
      <c r="B14" s="738" t="str">
        <f ca="1">('Game Summary'!C16)</f>
        <v>Lucy Morals</v>
      </c>
      <c r="C14" s="739"/>
      <c r="D14" s="302">
        <v>2</v>
      </c>
      <c r="E14" s="304">
        <v>1</v>
      </c>
      <c r="F14" s="305">
        <f t="shared" si="0"/>
        <v>3</v>
      </c>
      <c r="G14" s="302"/>
      <c r="H14" s="304"/>
      <c r="I14" s="315">
        <f t="shared" si="1"/>
        <v>0</v>
      </c>
      <c r="J14" s="315">
        <f t="shared" si="2"/>
        <v>3</v>
      </c>
      <c r="K14" s="316">
        <f ca="1">J14/SUM('Game Summary'!F16:H16)</f>
        <v>0.14285714285714285</v>
      </c>
    </row>
    <row r="15" spans="1:11">
      <c r="A15" s="292">
        <f ca="1">('Game Summary'!B17)</f>
        <v>0</v>
      </c>
      <c r="B15" s="738">
        <f ca="1">('Game Summary'!C17)</f>
        <v>0</v>
      </c>
      <c r="C15" s="739"/>
      <c r="D15" s="302"/>
      <c r="E15" s="304"/>
      <c r="F15" s="305">
        <f t="shared" si="0"/>
        <v>0</v>
      </c>
      <c r="G15" s="302"/>
      <c r="H15" s="304"/>
      <c r="I15" s="315">
        <f t="shared" si="1"/>
        <v>0</v>
      </c>
      <c r="J15" s="315">
        <f t="shared" si="2"/>
        <v>0</v>
      </c>
      <c r="K15" s="316" t="e">
        <f ca="1">J15/SUM('Game Summary'!F17:H17)</f>
        <v>#DIV/0!</v>
      </c>
    </row>
    <row r="16" spans="1:11" ht="13" thickBot="1">
      <c r="A16" s="293">
        <f ca="1">('Game Summary'!B18)</f>
        <v>0</v>
      </c>
      <c r="B16" s="751">
        <f ca="1">('Game Summary'!C18)</f>
        <v>0</v>
      </c>
      <c r="C16" s="752"/>
      <c r="D16" s="307"/>
      <c r="E16" s="309"/>
      <c r="F16" s="317">
        <f t="shared" si="0"/>
        <v>0</v>
      </c>
      <c r="G16" s="307"/>
      <c r="H16" s="309"/>
      <c r="I16" s="318">
        <f t="shared" si="1"/>
        <v>0</v>
      </c>
      <c r="J16" s="318">
        <f t="shared" si="2"/>
        <v>0</v>
      </c>
      <c r="K16" s="319" t="e">
        <f ca="1">J16/SUM('Game Summary'!F18:H18)</f>
        <v>#DIV/0!</v>
      </c>
    </row>
    <row r="17" spans="1:11" ht="13" thickBot="1">
      <c r="A17" s="745" t="s">
        <v>75</v>
      </c>
      <c r="B17" s="746"/>
      <c r="C17" s="747"/>
      <c r="D17" s="320">
        <f t="shared" ref="D17:J17" si="3">SUM(D3:D16)</f>
        <v>11</v>
      </c>
      <c r="E17" s="320">
        <f t="shared" si="3"/>
        <v>8</v>
      </c>
      <c r="F17" s="320">
        <f t="shared" si="3"/>
        <v>19</v>
      </c>
      <c r="G17" s="320">
        <f t="shared" si="3"/>
        <v>0</v>
      </c>
      <c r="H17" s="320">
        <f t="shared" si="3"/>
        <v>0</v>
      </c>
      <c r="I17" s="320">
        <f t="shared" si="3"/>
        <v>0</v>
      </c>
      <c r="J17" s="241">
        <f t="shared" si="3"/>
        <v>19</v>
      </c>
      <c r="K17" s="320" t="e">
        <f>AVERAGE(K3:K16)</f>
        <v>#DIV/0!</v>
      </c>
    </row>
    <row r="18" spans="1:11" s="208" customFormat="1">
      <c r="D18" s="28"/>
      <c r="E18" s="28"/>
      <c r="F18" s="28"/>
      <c r="G18" s="28"/>
      <c r="H18" s="28"/>
      <c r="I18" s="28"/>
      <c r="J18" s="28"/>
      <c r="K18" s="28"/>
    </row>
    <row r="19" spans="1:11" ht="13" thickBot="1">
      <c r="A19" s="742" t="s">
        <v>46</v>
      </c>
      <c r="B19" s="742"/>
      <c r="C19" s="757"/>
      <c r="D19" s="757"/>
      <c r="J19" s="755" t="s">
        <v>78</v>
      </c>
      <c r="K19" s="755"/>
    </row>
    <row r="20" spans="1:11" ht="26.25" customHeight="1" thickBot="1">
      <c r="A20" s="363" t="s">
        <v>215</v>
      </c>
      <c r="B20" s="748" t="str">
        <f ca="1">('Game Summary'!A24)</f>
        <v>DDG - All Stars</v>
      </c>
      <c r="C20" s="748"/>
      <c r="D20" s="211" t="s">
        <v>223</v>
      </c>
      <c r="E20" s="211" t="s">
        <v>218</v>
      </c>
      <c r="F20" s="211" t="s">
        <v>219</v>
      </c>
      <c r="G20" s="211" t="s">
        <v>220</v>
      </c>
      <c r="H20" s="211" t="s">
        <v>221</v>
      </c>
      <c r="I20" s="211" t="s">
        <v>222</v>
      </c>
      <c r="J20" s="211" t="s">
        <v>44</v>
      </c>
      <c r="K20" s="211" t="s">
        <v>224</v>
      </c>
    </row>
    <row r="21" spans="1:11">
      <c r="A21" s="294">
        <f ca="1">('Game Summary'!B25)</f>
        <v>0</v>
      </c>
      <c r="B21" s="749" t="str">
        <f ca="1">('Game Summary'!C25)</f>
        <v>Vicious Vixen</v>
      </c>
      <c r="C21" s="750"/>
      <c r="D21" s="329"/>
      <c r="E21" s="298"/>
      <c r="F21" s="298"/>
      <c r="G21" s="298"/>
      <c r="H21" s="298"/>
      <c r="I21" s="299"/>
      <c r="J21" s="300">
        <f>SUM(E21:H21)+(I21*1.5)</f>
        <v>0</v>
      </c>
      <c r="K21" s="301">
        <f ca="1">J21/SUM('Game Summary'!G25:H25)</f>
        <v>0</v>
      </c>
    </row>
    <row r="22" spans="1:11">
      <c r="A22" s="295">
        <f ca="1">('Game Summary'!B26)</f>
        <v>2.8</v>
      </c>
      <c r="B22" s="743" t="str">
        <f ca="1">('Game Summary'!C26)</f>
        <v>Racer McChaseHer</v>
      </c>
      <c r="C22" s="744"/>
      <c r="D22" s="330"/>
      <c r="E22" s="303"/>
      <c r="F22" s="303"/>
      <c r="G22" s="303"/>
      <c r="H22" s="303">
        <v>1</v>
      </c>
      <c r="I22" s="304"/>
      <c r="J22" s="305">
        <f t="shared" ref="J22:J34" si="4">SUM(E22:H22)+(I22*1.5)</f>
        <v>1</v>
      </c>
      <c r="K22" s="306">
        <f ca="1">J22/SUM('Game Summary'!G26:H26)</f>
        <v>6.25E-2</v>
      </c>
    </row>
    <row r="23" spans="1:11">
      <c r="A23" s="295" t="str">
        <f ca="1">('Game Summary'!B27)</f>
        <v>3cc</v>
      </c>
      <c r="B23" s="743" t="str">
        <f ca="1">('Game Summary'!C27)</f>
        <v>Roxanna Hardplace</v>
      </c>
      <c r="C23" s="744"/>
      <c r="D23" s="330"/>
      <c r="E23" s="303"/>
      <c r="F23" s="303"/>
      <c r="G23" s="303"/>
      <c r="H23" s="303"/>
      <c r="I23" s="304"/>
      <c r="J23" s="305">
        <f t="shared" si="4"/>
        <v>0</v>
      </c>
      <c r="K23" s="306">
        <f ca="1">J23/SUM('Game Summary'!G27:H27)</f>
        <v>0</v>
      </c>
    </row>
    <row r="24" spans="1:11">
      <c r="A24" s="295">
        <f ca="1">('Game Summary'!B28)</f>
        <v>5</v>
      </c>
      <c r="B24" s="743" t="str">
        <f ca="1">('Game Summary'!C28)</f>
        <v>Sista Slitch'ya</v>
      </c>
      <c r="C24" s="744"/>
      <c r="D24" s="330"/>
      <c r="E24" s="303"/>
      <c r="F24" s="303"/>
      <c r="G24" s="303"/>
      <c r="H24" s="303"/>
      <c r="I24" s="304"/>
      <c r="J24" s="305">
        <f t="shared" si="4"/>
        <v>0</v>
      </c>
      <c r="K24" s="306" t="e">
        <f ca="1">J24/SUM('Game Summary'!G28:H28)</f>
        <v>#DIV/0!</v>
      </c>
    </row>
    <row r="25" spans="1:11">
      <c r="A25" s="295">
        <f ca="1">('Game Summary'!B29)</f>
        <v>6</v>
      </c>
      <c r="B25" s="743" t="str">
        <f ca="1">('Game Summary'!C29)</f>
        <v>Elle McFearsome</v>
      </c>
      <c r="C25" s="744"/>
      <c r="D25" s="330"/>
      <c r="E25" s="303">
        <v>1</v>
      </c>
      <c r="F25" s="303"/>
      <c r="G25" s="303"/>
      <c r="H25" s="303"/>
      <c r="I25" s="304"/>
      <c r="J25" s="305">
        <f t="shared" si="4"/>
        <v>1</v>
      </c>
      <c r="K25" s="306">
        <f ca="1">J25/SUM('Game Summary'!G29:H29)</f>
        <v>5.2631578947368418E-2</v>
      </c>
    </row>
    <row r="26" spans="1:11">
      <c r="A26" s="295" t="str">
        <f ca="1">('Game Summary'!B30)</f>
        <v>24/7</v>
      </c>
      <c r="B26" s="743" t="str">
        <f ca="1">('Game Summary'!C30)</f>
        <v>boo d. livers</v>
      </c>
      <c r="C26" s="744"/>
      <c r="D26" s="330">
        <v>1</v>
      </c>
      <c r="E26" s="303"/>
      <c r="F26" s="303"/>
      <c r="G26" s="303"/>
      <c r="H26" s="303"/>
      <c r="I26" s="304"/>
      <c r="J26" s="305">
        <f t="shared" si="4"/>
        <v>0</v>
      </c>
      <c r="K26" s="306" t="e">
        <f ca="1">J26/SUM('Game Summary'!G30:H30)</f>
        <v>#DIV/0!</v>
      </c>
    </row>
    <row r="27" spans="1:11">
      <c r="A27" s="295" t="str">
        <f ca="1">('Game Summary'!B31)</f>
        <v>33 1/3</v>
      </c>
      <c r="B27" s="743" t="str">
        <f ca="1">('Game Summary'!C31)</f>
        <v>Cookie Rumble</v>
      </c>
      <c r="C27" s="744"/>
      <c r="D27" s="330"/>
      <c r="E27" s="303"/>
      <c r="F27" s="303"/>
      <c r="G27" s="303"/>
      <c r="H27" s="303">
        <v>1</v>
      </c>
      <c r="I27" s="304"/>
      <c r="J27" s="305">
        <f t="shared" si="4"/>
        <v>1</v>
      </c>
      <c r="K27" s="306">
        <f ca="1">J27/SUM('Game Summary'!G31:H31)</f>
        <v>4.1666666666666664E-2</v>
      </c>
    </row>
    <row r="28" spans="1:11">
      <c r="A28" s="295">
        <f ca="1">('Game Summary'!B32)</f>
        <v>46</v>
      </c>
      <c r="B28" s="743" t="str">
        <f ca="1">('Game Summary'!C32)</f>
        <v>Fatal Femme</v>
      </c>
      <c r="C28" s="744"/>
      <c r="D28" s="330"/>
      <c r="E28" s="303"/>
      <c r="F28" s="303">
        <v>1</v>
      </c>
      <c r="G28" s="303"/>
      <c r="H28" s="303">
        <v>1</v>
      </c>
      <c r="I28" s="304"/>
      <c r="J28" s="305">
        <f t="shared" si="4"/>
        <v>2</v>
      </c>
      <c r="K28" s="306">
        <f ca="1">J28/SUM('Game Summary'!G32:H32)</f>
        <v>0.22222222222222221</v>
      </c>
    </row>
    <row r="29" spans="1:11">
      <c r="A29" s="295" t="str">
        <f ca="1">('Game Summary'!B33)</f>
        <v>I-75</v>
      </c>
      <c r="B29" s="743" t="str">
        <f ca="1">('Game Summary'!C33)</f>
        <v>Diesel Doll</v>
      </c>
      <c r="C29" s="744"/>
      <c r="D29" s="330"/>
      <c r="E29" s="303"/>
      <c r="F29" s="303"/>
      <c r="G29" s="303"/>
      <c r="H29" s="303">
        <v>1</v>
      </c>
      <c r="I29" s="304"/>
      <c r="J29" s="305">
        <f t="shared" si="4"/>
        <v>1</v>
      </c>
      <c r="K29" s="306">
        <f ca="1">J29/SUM('Game Summary'!G33:H33)</f>
        <v>6.6666666666666666E-2</v>
      </c>
    </row>
    <row r="30" spans="1:11">
      <c r="A30" s="295">
        <f ca="1">('Game Summary'!B34)</f>
        <v>76</v>
      </c>
      <c r="B30" s="743" t="str">
        <f ca="1">('Game Summary'!C34)</f>
        <v>Del Bomber</v>
      </c>
      <c r="C30" s="744"/>
      <c r="D30" s="330"/>
      <c r="E30" s="303"/>
      <c r="F30" s="303"/>
      <c r="G30" s="303"/>
      <c r="H30" s="303"/>
      <c r="I30" s="304"/>
      <c r="J30" s="305">
        <f t="shared" si="4"/>
        <v>0</v>
      </c>
      <c r="K30" s="306">
        <f ca="1">J30/SUM('Game Summary'!G34:H34)</f>
        <v>0</v>
      </c>
    </row>
    <row r="31" spans="1:11">
      <c r="A31" s="295">
        <f ca="1">('Game Summary'!B35)</f>
        <v>1</v>
      </c>
      <c r="B31" s="743" t="str">
        <f ca="1">('Game Summary'!C35)</f>
        <v>Polly Fester</v>
      </c>
      <c r="C31" s="744"/>
      <c r="D31" s="330"/>
      <c r="E31" s="303"/>
      <c r="F31" s="303">
        <v>1</v>
      </c>
      <c r="G31" s="303"/>
      <c r="H31" s="303">
        <v>1</v>
      </c>
      <c r="I31" s="304"/>
      <c r="J31" s="305">
        <f t="shared" si="4"/>
        <v>2</v>
      </c>
      <c r="K31" s="306">
        <f ca="1">J31/SUM('Game Summary'!G35:H35)</f>
        <v>0.11764705882352941</v>
      </c>
    </row>
    <row r="32" spans="1:11">
      <c r="A32" s="295">
        <f ca="1">('Game Summary'!B36)</f>
        <v>303</v>
      </c>
      <c r="B32" s="743" t="str">
        <f ca="1">('Game Summary'!C36)</f>
        <v>Bruisie Siouxxx</v>
      </c>
      <c r="C32" s="744"/>
      <c r="D32" s="330"/>
      <c r="E32" s="303"/>
      <c r="F32" s="303"/>
      <c r="G32" s="303"/>
      <c r="H32" s="303"/>
      <c r="I32" s="304"/>
      <c r="J32" s="305">
        <f t="shared" si="4"/>
        <v>0</v>
      </c>
      <c r="K32" s="306">
        <f ca="1">J32/SUM('Game Summary'!G36:H36)</f>
        <v>0</v>
      </c>
    </row>
    <row r="33" spans="1:11">
      <c r="A33" s="295">
        <f ca="1">('Game Summary'!B37)</f>
        <v>989</v>
      </c>
      <c r="B33" s="743" t="str">
        <f ca="1">('Game Summary'!C37)</f>
        <v>Sarah (KillBox) Hipel</v>
      </c>
      <c r="C33" s="744"/>
      <c r="D33" s="330"/>
      <c r="E33" s="303"/>
      <c r="F33" s="303">
        <v>1</v>
      </c>
      <c r="G33" s="303"/>
      <c r="H33" s="303"/>
      <c r="I33" s="304"/>
      <c r="J33" s="305">
        <f t="shared" si="4"/>
        <v>1</v>
      </c>
      <c r="K33" s="306">
        <f ca="1">J33/SUM('Game Summary'!G37:H37)</f>
        <v>0.16666666666666666</v>
      </c>
    </row>
    <row r="34" spans="1:11" ht="13" thickBot="1">
      <c r="A34" s="296">
        <f ca="1">('Game Summary'!B38)</f>
        <v>90028</v>
      </c>
      <c r="B34" s="753" t="str">
        <f ca="1">('Game Summary'!C38)</f>
        <v>Kat Von D'Stroya</v>
      </c>
      <c r="C34" s="754"/>
      <c r="D34" s="331"/>
      <c r="E34" s="308"/>
      <c r="F34" s="308"/>
      <c r="G34" s="308"/>
      <c r="H34" s="308"/>
      <c r="I34" s="309"/>
      <c r="J34" s="310">
        <f t="shared" si="4"/>
        <v>0</v>
      </c>
      <c r="K34" s="311" t="e">
        <f ca="1">J34/SUM('Game Summary'!G38:H38)</f>
        <v>#DIV/0!</v>
      </c>
    </row>
    <row r="35" spans="1:11" s="28" customFormat="1" ht="13" thickBot="1">
      <c r="A35" s="756" t="s">
        <v>75</v>
      </c>
      <c r="B35" s="756"/>
      <c r="C35" s="756"/>
      <c r="D35" s="312">
        <f t="shared" ref="D35:J35" si="5">SUM(D21:D34)</f>
        <v>1</v>
      </c>
      <c r="E35" s="312">
        <f t="shared" si="5"/>
        <v>1</v>
      </c>
      <c r="F35" s="312">
        <f t="shared" si="5"/>
        <v>3</v>
      </c>
      <c r="G35" s="312">
        <f t="shared" si="5"/>
        <v>0</v>
      </c>
      <c r="H35" s="312">
        <f t="shared" si="5"/>
        <v>5</v>
      </c>
      <c r="I35" s="312">
        <f t="shared" si="5"/>
        <v>0</v>
      </c>
      <c r="J35" s="312">
        <f t="shared" si="5"/>
        <v>9</v>
      </c>
      <c r="K35" s="312"/>
    </row>
  </sheetData>
  <mergeCells count="39">
    <mergeCell ref="E1:G1"/>
    <mergeCell ref="J1:K1"/>
    <mergeCell ref="J19:K19"/>
    <mergeCell ref="B3:C3"/>
    <mergeCell ref="B14:C14"/>
    <mergeCell ref="B8:C8"/>
    <mergeCell ref="B5:C5"/>
    <mergeCell ref="B6:C6"/>
    <mergeCell ref="B7:C7"/>
    <mergeCell ref="C1:D1"/>
    <mergeCell ref="B2:C2"/>
    <mergeCell ref="B22:C22"/>
    <mergeCell ref="B23:C23"/>
    <mergeCell ref="A17:C17"/>
    <mergeCell ref="B12:C12"/>
    <mergeCell ref="B13:C13"/>
    <mergeCell ref="B9:C9"/>
    <mergeCell ref="B10:C10"/>
    <mergeCell ref="B4:C4"/>
    <mergeCell ref="A35:C35"/>
    <mergeCell ref="C19:D19"/>
    <mergeCell ref="B24:C24"/>
    <mergeCell ref="B34:C34"/>
    <mergeCell ref="B29:C29"/>
    <mergeCell ref="B30:C30"/>
    <mergeCell ref="B31:C31"/>
    <mergeCell ref="B33:C33"/>
    <mergeCell ref="B26:C26"/>
    <mergeCell ref="B27:C27"/>
    <mergeCell ref="A1:B1"/>
    <mergeCell ref="B20:C20"/>
    <mergeCell ref="B32:C32"/>
    <mergeCell ref="B11:C11"/>
    <mergeCell ref="B25:C25"/>
    <mergeCell ref="B15:C15"/>
    <mergeCell ref="B16:C16"/>
    <mergeCell ref="B21:C21"/>
    <mergeCell ref="B28:C28"/>
    <mergeCell ref="A19:B19"/>
  </mergeCells>
  <phoneticPr fontId="0" type="noConversion"/>
  <printOptions horizontalCentered="1" verticalCentered="1"/>
  <pageMargins left="0.25" right="0.25" top="0.25" bottom="0.25" header="0.25" footer="0.25"/>
  <pageSetup scale="90" orientation="landscape" horizontalDpi="4294967292" verticalDpi="4294967292"/>
  <extLst>
    <ext xmlns:mx="http://schemas.microsoft.com/office/mac/excel/2008/main" uri="http://schemas.microsoft.com/office/mac/excel/2008/main">
      <mx:PLV Mode="0" OnePage="0" WScale="10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12" enableFormatConditionsCalculation="0">
    <pageSetUpPr fitToPage="1"/>
  </sheetPr>
  <dimension ref="A1:K35"/>
  <sheetViews>
    <sheetView workbookViewId="0">
      <selection sqref="A1:K35"/>
    </sheetView>
  </sheetViews>
  <sheetFormatPr baseColWidth="10" defaultColWidth="8.83203125" defaultRowHeight="12"/>
  <cols>
    <col min="1" max="1" width="7.6640625" customWidth="1"/>
    <col min="2" max="10" width="12.6640625" customWidth="1"/>
    <col min="11" max="11" width="13.6640625" customWidth="1"/>
  </cols>
  <sheetData>
    <row r="1" spans="1:11" ht="13" thickBot="1">
      <c r="A1" s="742" t="s">
        <v>45</v>
      </c>
      <c r="B1" s="742"/>
      <c r="C1" s="757"/>
      <c r="D1" s="757"/>
      <c r="E1" s="755" t="s">
        <v>80</v>
      </c>
      <c r="F1" s="755"/>
      <c r="G1" s="755"/>
      <c r="J1" s="755" t="s">
        <v>77</v>
      </c>
      <c r="K1" s="755"/>
    </row>
    <row r="2" spans="1:11" ht="26.25" customHeight="1" thickBot="1">
      <c r="A2" s="354" t="s">
        <v>215</v>
      </c>
      <c r="B2" s="748" t="str">
        <f ca="1">('Game Summary'!A24)</f>
        <v>DDG - All Stars</v>
      </c>
      <c r="C2" s="748"/>
      <c r="D2" s="211" t="s">
        <v>226</v>
      </c>
      <c r="E2" s="211" t="s">
        <v>227</v>
      </c>
      <c r="F2" s="211" t="s">
        <v>228</v>
      </c>
      <c r="G2" s="211" t="s">
        <v>229</v>
      </c>
      <c r="H2" s="211" t="s">
        <v>230</v>
      </c>
      <c r="I2" s="211" t="s">
        <v>43</v>
      </c>
      <c r="J2" s="211" t="s">
        <v>231</v>
      </c>
      <c r="K2" s="211" t="s">
        <v>232</v>
      </c>
    </row>
    <row r="3" spans="1:11">
      <c r="A3" s="356">
        <f ca="1">('Game Summary'!B25)</f>
        <v>0</v>
      </c>
      <c r="B3" s="767" t="str">
        <f ca="1">('Game Summary'!C25)</f>
        <v>Vicious Vixen</v>
      </c>
      <c r="C3" s="768"/>
      <c r="D3" s="297">
        <v>1</v>
      </c>
      <c r="E3" s="299">
        <v>3</v>
      </c>
      <c r="F3" s="332">
        <f t="shared" ref="F3:F16" si="0">SUM(D3:E3)</f>
        <v>4</v>
      </c>
      <c r="G3" s="333"/>
      <c r="H3" s="334"/>
      <c r="I3" s="335">
        <f t="shared" ref="I3:I16" si="1">SUM(G3:H3)</f>
        <v>0</v>
      </c>
      <c r="J3" s="335">
        <f t="shared" ref="J3:J16" si="2">F3+(I3*1.5)</f>
        <v>4</v>
      </c>
      <c r="K3" s="336">
        <f ca="1">J3/SUM('Game Summary'!F25:H25)</f>
        <v>0.2</v>
      </c>
    </row>
    <row r="4" spans="1:11">
      <c r="A4" s="357">
        <f ca="1">('Game Summary'!B26)</f>
        <v>2.8</v>
      </c>
      <c r="B4" s="765" t="str">
        <f ca="1">('Game Summary'!C26)</f>
        <v>Racer McChaseHer</v>
      </c>
      <c r="C4" s="766"/>
      <c r="D4" s="302">
        <v>2</v>
      </c>
      <c r="E4" s="304">
        <v>1</v>
      </c>
      <c r="F4" s="337">
        <f t="shared" si="0"/>
        <v>3</v>
      </c>
      <c r="G4" s="338">
        <v>1</v>
      </c>
      <c r="H4" s="339"/>
      <c r="I4" s="340">
        <f t="shared" si="1"/>
        <v>1</v>
      </c>
      <c r="J4" s="340">
        <f t="shared" si="2"/>
        <v>4.5</v>
      </c>
      <c r="K4" s="341">
        <f ca="1">J4/SUM('Game Summary'!F26:H26)</f>
        <v>0.25</v>
      </c>
    </row>
    <row r="5" spans="1:11">
      <c r="A5" s="357" t="str">
        <f ca="1">('Game Summary'!B27)</f>
        <v>3cc</v>
      </c>
      <c r="B5" s="765" t="str">
        <f ca="1">('Game Summary'!C27)</f>
        <v>Roxanna Hardplace</v>
      </c>
      <c r="C5" s="766"/>
      <c r="D5" s="302"/>
      <c r="E5" s="304">
        <v>2</v>
      </c>
      <c r="F5" s="337">
        <f>SUM(D5:E5)</f>
        <v>2</v>
      </c>
      <c r="G5" s="338">
        <v>1</v>
      </c>
      <c r="H5" s="339"/>
      <c r="I5" s="340">
        <f t="shared" si="1"/>
        <v>1</v>
      </c>
      <c r="J5" s="340">
        <f t="shared" si="2"/>
        <v>3.5</v>
      </c>
      <c r="K5" s="341">
        <f ca="1">J5/SUM('Game Summary'!F27:H27)</f>
        <v>0.7</v>
      </c>
    </row>
    <row r="6" spans="1:11">
      <c r="A6" s="357">
        <f ca="1">('Game Summary'!B28)</f>
        <v>5</v>
      </c>
      <c r="B6" s="765" t="str">
        <f ca="1">('Game Summary'!C28)</f>
        <v>Sista Slitch'ya</v>
      </c>
      <c r="C6" s="766"/>
      <c r="D6" s="302"/>
      <c r="E6" s="304"/>
      <c r="F6" s="337">
        <f t="shared" si="0"/>
        <v>0</v>
      </c>
      <c r="G6" s="338"/>
      <c r="H6" s="339"/>
      <c r="I6" s="340">
        <f t="shared" si="1"/>
        <v>0</v>
      </c>
      <c r="J6" s="340">
        <f t="shared" si="2"/>
        <v>0</v>
      </c>
      <c r="K6" s="341">
        <f ca="1">J6/SUM('Game Summary'!F28:H28)</f>
        <v>0</v>
      </c>
    </row>
    <row r="7" spans="1:11">
      <c r="A7" s="357">
        <f ca="1">('Game Summary'!B29)</f>
        <v>6</v>
      </c>
      <c r="B7" s="765" t="str">
        <f ca="1">('Game Summary'!C29)</f>
        <v>Elle McFearsome</v>
      </c>
      <c r="C7" s="766"/>
      <c r="D7" s="302">
        <v>2</v>
      </c>
      <c r="E7" s="304">
        <v>1</v>
      </c>
      <c r="F7" s="337">
        <f t="shared" si="0"/>
        <v>3</v>
      </c>
      <c r="G7" s="338">
        <v>1</v>
      </c>
      <c r="H7" s="339"/>
      <c r="I7" s="340">
        <f t="shared" si="1"/>
        <v>1</v>
      </c>
      <c r="J7" s="340">
        <f t="shared" si="2"/>
        <v>4.5</v>
      </c>
      <c r="K7" s="341">
        <f ca="1">J7/SUM('Game Summary'!F29:H29)</f>
        <v>0.22500000000000001</v>
      </c>
    </row>
    <row r="8" spans="1:11">
      <c r="A8" s="357" t="str">
        <f ca="1">('Game Summary'!B30)</f>
        <v>24/7</v>
      </c>
      <c r="B8" s="765" t="str">
        <f ca="1">('Game Summary'!C30)</f>
        <v>boo d. livers</v>
      </c>
      <c r="C8" s="766"/>
      <c r="D8" s="302"/>
      <c r="E8" s="304"/>
      <c r="F8" s="337">
        <f t="shared" si="0"/>
        <v>0</v>
      </c>
      <c r="G8" s="338"/>
      <c r="H8" s="339"/>
      <c r="I8" s="340">
        <f t="shared" si="1"/>
        <v>0</v>
      </c>
      <c r="J8" s="340">
        <f t="shared" si="2"/>
        <v>0</v>
      </c>
      <c r="K8" s="341">
        <f ca="1">J8/SUM('Game Summary'!F30:H30)</f>
        <v>0</v>
      </c>
    </row>
    <row r="9" spans="1:11">
      <c r="A9" s="357" t="str">
        <f ca="1">('Game Summary'!B31)</f>
        <v>33 1/3</v>
      </c>
      <c r="B9" s="765" t="str">
        <f ca="1">('Game Summary'!C31)</f>
        <v>Cookie Rumble</v>
      </c>
      <c r="C9" s="766"/>
      <c r="D9" s="302">
        <v>8</v>
      </c>
      <c r="E9" s="304">
        <v>3</v>
      </c>
      <c r="F9" s="337">
        <f t="shared" si="0"/>
        <v>11</v>
      </c>
      <c r="G9" s="338"/>
      <c r="H9" s="339"/>
      <c r="I9" s="340">
        <f t="shared" si="1"/>
        <v>0</v>
      </c>
      <c r="J9" s="340">
        <f t="shared" si="2"/>
        <v>11</v>
      </c>
      <c r="K9" s="341">
        <f ca="1">J9/SUM('Game Summary'!F31:H31)</f>
        <v>0.45833333333333331</v>
      </c>
    </row>
    <row r="10" spans="1:11">
      <c r="A10" s="357">
        <f ca="1">('Game Summary'!B32)</f>
        <v>46</v>
      </c>
      <c r="B10" s="765" t="str">
        <f ca="1">('Game Summary'!C32)</f>
        <v>Fatal Femme</v>
      </c>
      <c r="C10" s="766"/>
      <c r="D10" s="302"/>
      <c r="E10" s="304">
        <v>2</v>
      </c>
      <c r="F10" s="337">
        <f t="shared" si="0"/>
        <v>2</v>
      </c>
      <c r="G10" s="338"/>
      <c r="H10" s="339"/>
      <c r="I10" s="340">
        <f t="shared" si="1"/>
        <v>0</v>
      </c>
      <c r="J10" s="340">
        <f t="shared" si="2"/>
        <v>2</v>
      </c>
      <c r="K10" s="341">
        <f ca="1">J10/SUM('Game Summary'!F32:H32)</f>
        <v>0.22222222222222221</v>
      </c>
    </row>
    <row r="11" spans="1:11">
      <c r="A11" s="357" t="str">
        <f ca="1">('Game Summary'!B33)</f>
        <v>I-75</v>
      </c>
      <c r="B11" s="765" t="str">
        <f ca="1">('Game Summary'!C33)</f>
        <v>Diesel Doll</v>
      </c>
      <c r="C11" s="766"/>
      <c r="D11" s="302">
        <v>2</v>
      </c>
      <c r="E11" s="304"/>
      <c r="F11" s="337">
        <f t="shared" si="0"/>
        <v>2</v>
      </c>
      <c r="G11" s="338"/>
      <c r="H11" s="339"/>
      <c r="I11" s="340">
        <f t="shared" si="1"/>
        <v>0</v>
      </c>
      <c r="J11" s="340">
        <f t="shared" si="2"/>
        <v>2</v>
      </c>
      <c r="K11" s="341">
        <f ca="1">J11/SUM('Game Summary'!F33:H33)</f>
        <v>0.13333333333333333</v>
      </c>
    </row>
    <row r="12" spans="1:11">
      <c r="A12" s="357">
        <f ca="1">('Game Summary'!B34)</f>
        <v>76</v>
      </c>
      <c r="B12" s="765" t="str">
        <f ca="1">('Game Summary'!C34)</f>
        <v>Del Bomber</v>
      </c>
      <c r="C12" s="766"/>
      <c r="D12" s="302"/>
      <c r="E12" s="304"/>
      <c r="F12" s="337">
        <f t="shared" si="0"/>
        <v>0</v>
      </c>
      <c r="G12" s="338">
        <v>1</v>
      </c>
      <c r="H12" s="339"/>
      <c r="I12" s="340">
        <f t="shared" si="1"/>
        <v>1</v>
      </c>
      <c r="J12" s="340">
        <f t="shared" si="2"/>
        <v>1.5</v>
      </c>
      <c r="K12" s="341">
        <f ca="1">J12/SUM('Game Summary'!F34:H34)</f>
        <v>9.375E-2</v>
      </c>
    </row>
    <row r="13" spans="1:11">
      <c r="A13" s="357">
        <f ca="1">('Game Summary'!B35)</f>
        <v>1</v>
      </c>
      <c r="B13" s="765" t="str">
        <f ca="1">('Game Summary'!C35)</f>
        <v>Polly Fester</v>
      </c>
      <c r="C13" s="766"/>
      <c r="D13" s="302"/>
      <c r="E13" s="304">
        <v>5</v>
      </c>
      <c r="F13" s="337">
        <f t="shared" si="0"/>
        <v>5</v>
      </c>
      <c r="G13" s="338"/>
      <c r="H13" s="339"/>
      <c r="I13" s="340">
        <f t="shared" si="1"/>
        <v>0</v>
      </c>
      <c r="J13" s="340">
        <f t="shared" si="2"/>
        <v>5</v>
      </c>
      <c r="K13" s="341">
        <f ca="1">J13/SUM('Game Summary'!F35:H35)</f>
        <v>0.29411764705882354</v>
      </c>
    </row>
    <row r="14" spans="1:11">
      <c r="A14" s="357">
        <f ca="1">('Game Summary'!B36)</f>
        <v>303</v>
      </c>
      <c r="B14" s="765" t="str">
        <f ca="1">('Game Summary'!C36)</f>
        <v>Bruisie Siouxxx</v>
      </c>
      <c r="C14" s="766"/>
      <c r="D14" s="302"/>
      <c r="E14" s="304">
        <v>2</v>
      </c>
      <c r="F14" s="337">
        <f t="shared" si="0"/>
        <v>2</v>
      </c>
      <c r="G14" s="338"/>
      <c r="H14" s="339"/>
      <c r="I14" s="340">
        <f t="shared" si="1"/>
        <v>0</v>
      </c>
      <c r="J14" s="340">
        <f t="shared" si="2"/>
        <v>2</v>
      </c>
      <c r="K14" s="341">
        <f ca="1">J14/SUM('Game Summary'!F36:H36)</f>
        <v>0.15384615384615385</v>
      </c>
    </row>
    <row r="15" spans="1:11">
      <c r="A15" s="357">
        <f ca="1">('Game Summary'!B37)</f>
        <v>989</v>
      </c>
      <c r="B15" s="765" t="str">
        <f ca="1">('Game Summary'!C37)</f>
        <v>Sarah (KillBox) Hipel</v>
      </c>
      <c r="C15" s="766"/>
      <c r="D15" s="302">
        <v>1</v>
      </c>
      <c r="E15" s="304"/>
      <c r="F15" s="337">
        <f t="shared" si="0"/>
        <v>1</v>
      </c>
      <c r="G15" s="338"/>
      <c r="H15" s="339"/>
      <c r="I15" s="340">
        <f t="shared" si="1"/>
        <v>0</v>
      </c>
      <c r="J15" s="340">
        <f t="shared" si="2"/>
        <v>1</v>
      </c>
      <c r="K15" s="341">
        <f ca="1">J15/SUM('Game Summary'!F37:H37)</f>
        <v>6.6666666666666666E-2</v>
      </c>
    </row>
    <row r="16" spans="1:11" ht="13" thickBot="1">
      <c r="A16" s="358">
        <f ca="1">('Game Summary'!B38)</f>
        <v>90028</v>
      </c>
      <c r="B16" s="770" t="str">
        <f ca="1">('Game Summary'!C38)</f>
        <v>Kat Von D'Stroya</v>
      </c>
      <c r="C16" s="771"/>
      <c r="D16" s="307"/>
      <c r="E16" s="309"/>
      <c r="F16" s="342">
        <f t="shared" si="0"/>
        <v>0</v>
      </c>
      <c r="G16" s="343"/>
      <c r="H16" s="344"/>
      <c r="I16" s="345">
        <f t="shared" si="1"/>
        <v>0</v>
      </c>
      <c r="J16" s="345">
        <f t="shared" si="2"/>
        <v>0</v>
      </c>
      <c r="K16" s="346">
        <f ca="1">J16/SUM('Game Summary'!F38:H38)</f>
        <v>0</v>
      </c>
    </row>
    <row r="17" spans="1:11" ht="13" thickBot="1">
      <c r="A17" s="745" t="s">
        <v>75</v>
      </c>
      <c r="B17" s="746"/>
      <c r="C17" s="747"/>
      <c r="D17" s="320">
        <f>SUM(D3:D16)</f>
        <v>16</v>
      </c>
      <c r="E17" s="320">
        <f t="shared" ref="E17:J17" si="3">SUM(E3:E16)</f>
        <v>19</v>
      </c>
      <c r="F17" s="320">
        <f t="shared" si="3"/>
        <v>35</v>
      </c>
      <c r="G17" s="320">
        <f t="shared" si="3"/>
        <v>4</v>
      </c>
      <c r="H17" s="320">
        <f t="shared" si="3"/>
        <v>0</v>
      </c>
      <c r="I17" s="320">
        <f t="shared" si="3"/>
        <v>4</v>
      </c>
      <c r="J17" s="241">
        <f t="shared" si="3"/>
        <v>41</v>
      </c>
      <c r="K17" s="347">
        <f>AVERAGE(K3:K16)</f>
        <v>0.19980495403289519</v>
      </c>
    </row>
    <row r="18" spans="1:11" s="208" customFormat="1">
      <c r="D18" s="28"/>
      <c r="E18" s="28"/>
      <c r="F18" s="28"/>
      <c r="G18" s="28"/>
      <c r="H18" s="28"/>
      <c r="I18" s="28"/>
      <c r="J18" s="28"/>
      <c r="K18" s="28"/>
    </row>
    <row r="19" spans="1:11" ht="13" thickBot="1">
      <c r="A19" s="742" t="s">
        <v>46</v>
      </c>
      <c r="B19" s="742"/>
      <c r="C19" s="757"/>
      <c r="D19" s="757"/>
      <c r="J19" s="755" t="s">
        <v>77</v>
      </c>
      <c r="K19" s="755"/>
    </row>
    <row r="20" spans="1:11" ht="26.25" customHeight="1" thickBot="1">
      <c r="A20" s="355" t="s">
        <v>215</v>
      </c>
      <c r="B20" s="758" t="str">
        <f ca="1">('Game Summary'!A4)</f>
        <v>GRRG - All Stars</v>
      </c>
      <c r="C20" s="759"/>
      <c r="D20" s="211" t="s">
        <v>223</v>
      </c>
      <c r="E20" s="211" t="s">
        <v>218</v>
      </c>
      <c r="F20" s="211" t="s">
        <v>219</v>
      </c>
      <c r="G20" s="211" t="s">
        <v>220</v>
      </c>
      <c r="H20" s="211" t="s">
        <v>221</v>
      </c>
      <c r="I20" s="211" t="s">
        <v>222</v>
      </c>
      <c r="J20" s="211" t="s">
        <v>44</v>
      </c>
      <c r="K20" s="211" t="s">
        <v>224</v>
      </c>
    </row>
    <row r="21" spans="1:11">
      <c r="A21" s="349" t="str">
        <f ca="1">('Game Summary'!B5)</f>
        <v>01</v>
      </c>
      <c r="B21" s="769" t="str">
        <f ca="1">('Game Summary'!C5)</f>
        <v>Lindsay Blowhan</v>
      </c>
      <c r="C21" s="741"/>
      <c r="D21" s="329"/>
      <c r="E21" s="298"/>
      <c r="F21" s="298"/>
      <c r="G21" s="298"/>
      <c r="H21" s="298">
        <v>2</v>
      </c>
      <c r="I21" s="299"/>
      <c r="J21" s="300">
        <f>SUM(E21:H21)+(I21*1.5)</f>
        <v>2</v>
      </c>
      <c r="K21" s="322">
        <f ca="1">J21/SUM('Game Summary'!G5:H5)</f>
        <v>0.1</v>
      </c>
    </row>
    <row r="22" spans="1:11">
      <c r="A22" s="243" t="str">
        <f ca="1">('Game Summary'!B6)</f>
        <v>07</v>
      </c>
      <c r="B22" s="763" t="str">
        <f ca="1">('Game Summary'!C6)</f>
        <v>Jackie Daniels</v>
      </c>
      <c r="C22" s="739"/>
      <c r="D22" s="330">
        <v>3</v>
      </c>
      <c r="E22" s="303"/>
      <c r="F22" s="303"/>
      <c r="G22" s="303"/>
      <c r="H22" s="303">
        <v>1</v>
      </c>
      <c r="I22" s="304"/>
      <c r="J22" s="305">
        <f t="shared" ref="J22:J34" si="4">SUM(E22:H22)+(I22*1.5)</f>
        <v>1</v>
      </c>
      <c r="K22" s="323">
        <f ca="1">J22/SUM('Game Summary'!G6:H6)</f>
        <v>0.125</v>
      </c>
    </row>
    <row r="23" spans="1:11">
      <c r="A23" s="243" t="str">
        <f ca="1">('Game Summary'!B7)</f>
        <v>08</v>
      </c>
      <c r="B23" s="763" t="str">
        <f ca="1">('Game Summary'!C7)</f>
        <v>Keisha Mei Ash</v>
      </c>
      <c r="C23" s="739"/>
      <c r="D23" s="330"/>
      <c r="E23" s="303"/>
      <c r="F23" s="303"/>
      <c r="G23" s="303"/>
      <c r="H23" s="303"/>
      <c r="I23" s="304"/>
      <c r="J23" s="305">
        <f t="shared" si="4"/>
        <v>0</v>
      </c>
      <c r="K23" s="323">
        <f ca="1">J23/SUM('Game Summary'!G7:H7)</f>
        <v>0</v>
      </c>
    </row>
    <row r="24" spans="1:11">
      <c r="A24" s="243" t="str">
        <f ca="1">('Game Summary'!B8)</f>
        <v>10</v>
      </c>
      <c r="B24" s="763" t="str">
        <f ca="1">('Game Summary'!C8)</f>
        <v>Hot New Girl</v>
      </c>
      <c r="C24" s="739"/>
      <c r="D24" s="330"/>
      <c r="E24" s="303"/>
      <c r="F24" s="303"/>
      <c r="G24" s="303"/>
      <c r="H24" s="303"/>
      <c r="I24" s="304"/>
      <c r="J24" s="305">
        <f t="shared" si="4"/>
        <v>0</v>
      </c>
      <c r="K24" s="323">
        <f ca="1">J24/SUM('Game Summary'!G8:H8)</f>
        <v>0</v>
      </c>
    </row>
    <row r="25" spans="1:11">
      <c r="A25" s="243">
        <f ca="1">('Game Summary'!B9)</f>
        <v>17</v>
      </c>
      <c r="B25" s="763" t="str">
        <f ca="1">('Game Summary'!C9)</f>
        <v>Dot Matrix</v>
      </c>
      <c r="C25" s="739"/>
      <c r="D25" s="330"/>
      <c r="E25" s="303"/>
      <c r="F25" s="303"/>
      <c r="G25" s="303"/>
      <c r="H25" s="303">
        <v>1</v>
      </c>
      <c r="I25" s="304"/>
      <c r="J25" s="305">
        <f t="shared" si="4"/>
        <v>1</v>
      </c>
      <c r="K25" s="323">
        <f ca="1">J25/SUM('Game Summary'!G9:H9)</f>
        <v>0.1111111111111111</v>
      </c>
    </row>
    <row r="26" spans="1:11">
      <c r="A26" s="243" t="str">
        <f ca="1">('Game Summary'!B10)</f>
        <v>21</v>
      </c>
      <c r="B26" s="763" t="str">
        <f ca="1">('Game Summary'!C10)</f>
        <v>Disarmin' Darlin</v>
      </c>
      <c r="C26" s="739"/>
      <c r="D26" s="330"/>
      <c r="E26" s="303"/>
      <c r="F26" s="303">
        <v>1</v>
      </c>
      <c r="G26" s="303"/>
      <c r="H26" s="303"/>
      <c r="I26" s="304"/>
      <c r="J26" s="305">
        <f t="shared" si="4"/>
        <v>1</v>
      </c>
      <c r="K26" s="323">
        <f ca="1">J26/SUM('Game Summary'!G10:H10)</f>
        <v>0.14285714285714285</v>
      </c>
    </row>
    <row r="27" spans="1:11">
      <c r="A27" s="243" t="str">
        <f ca="1">('Game Summary'!B11)</f>
        <v>28</v>
      </c>
      <c r="B27" s="763" t="str">
        <f ca="1">('Game Summary'!C11)</f>
        <v>Shutter Speed</v>
      </c>
      <c r="C27" s="739"/>
      <c r="D27" s="330"/>
      <c r="E27" s="303"/>
      <c r="F27" s="303"/>
      <c r="G27" s="303"/>
      <c r="H27" s="303"/>
      <c r="I27" s="304"/>
      <c r="J27" s="305">
        <f t="shared" si="4"/>
        <v>0</v>
      </c>
      <c r="K27" s="323">
        <f ca="1">J27/SUM('Game Summary'!G11:H11)</f>
        <v>0</v>
      </c>
    </row>
    <row r="28" spans="1:11">
      <c r="A28" s="243" t="str">
        <f ca="1">('Game Summary'!B12)</f>
        <v>29</v>
      </c>
      <c r="B28" s="763" t="str">
        <f ca="1">('Game Summary'!C12)</f>
        <v>ShamPain4U</v>
      </c>
      <c r="C28" s="739"/>
      <c r="D28" s="330"/>
      <c r="E28" s="303"/>
      <c r="F28" s="303"/>
      <c r="G28" s="303"/>
      <c r="H28" s="303"/>
      <c r="I28" s="304"/>
      <c r="J28" s="305">
        <f t="shared" si="4"/>
        <v>0</v>
      </c>
      <c r="K28" s="323">
        <f ca="1">J28/SUM('Game Summary'!G12:H12)</f>
        <v>0</v>
      </c>
    </row>
    <row r="29" spans="1:11">
      <c r="A29" s="243">
        <f ca="1">('Game Summary'!B13)</f>
        <v>36</v>
      </c>
      <c r="B29" s="763" t="str">
        <f ca="1">('Game Summary'!C13)</f>
        <v>Viva LaBOOM</v>
      </c>
      <c r="C29" s="739"/>
      <c r="D29" s="330"/>
      <c r="E29" s="303">
        <v>2</v>
      </c>
      <c r="F29" s="303"/>
      <c r="G29" s="303"/>
      <c r="H29" s="303"/>
      <c r="I29" s="304"/>
      <c r="J29" s="305">
        <f t="shared" si="4"/>
        <v>2</v>
      </c>
      <c r="K29" s="323">
        <f ca="1">J29/SUM('Game Summary'!G13:H13)</f>
        <v>0.16666666666666666</v>
      </c>
    </row>
    <row r="30" spans="1:11">
      <c r="A30" s="243" t="str">
        <f ca="1">('Game Summary'!B14)</f>
        <v>41</v>
      </c>
      <c r="B30" s="763" t="str">
        <f ca="1">('Game Summary'!C14)</f>
        <v>Tone Loco</v>
      </c>
      <c r="C30" s="739"/>
      <c r="D30" s="330"/>
      <c r="E30" s="303"/>
      <c r="F30" s="303"/>
      <c r="G30" s="303"/>
      <c r="H30" s="303"/>
      <c r="I30" s="304"/>
      <c r="J30" s="305">
        <f t="shared" si="4"/>
        <v>0</v>
      </c>
      <c r="K30" s="323">
        <f ca="1">J30/SUM('Game Summary'!G14:H14)</f>
        <v>0</v>
      </c>
    </row>
    <row r="31" spans="1:11">
      <c r="A31" s="243">
        <f ca="1">('Game Summary'!B15)</f>
        <v>69</v>
      </c>
      <c r="B31" s="763" t="str">
        <f ca="1">('Game Summary'!C15)</f>
        <v>QuarterBoy</v>
      </c>
      <c r="C31" s="739"/>
      <c r="D31" s="330"/>
      <c r="E31" s="303"/>
      <c r="F31" s="303">
        <v>1</v>
      </c>
      <c r="G31" s="303"/>
      <c r="H31" s="303">
        <v>6</v>
      </c>
      <c r="I31" s="304"/>
      <c r="J31" s="305">
        <f t="shared" si="4"/>
        <v>7</v>
      </c>
      <c r="K31" s="323">
        <f ca="1">J31/SUM('Game Summary'!G15:H15)</f>
        <v>0.28000000000000003</v>
      </c>
    </row>
    <row r="32" spans="1:11">
      <c r="A32" s="243">
        <f ca="1">('Game Summary'!B16)</f>
        <v>77</v>
      </c>
      <c r="B32" s="763" t="str">
        <f ca="1">('Game Summary'!C16)</f>
        <v>Lucy Morals</v>
      </c>
      <c r="C32" s="739"/>
      <c r="D32" s="330"/>
      <c r="E32" s="303"/>
      <c r="F32" s="303"/>
      <c r="G32" s="303"/>
      <c r="H32" s="303">
        <v>2</v>
      </c>
      <c r="I32" s="304"/>
      <c r="J32" s="305">
        <f t="shared" si="4"/>
        <v>2</v>
      </c>
      <c r="K32" s="323">
        <f ca="1">J32/SUM('Game Summary'!G16:H16)</f>
        <v>9.5238095238095233E-2</v>
      </c>
    </row>
    <row r="33" spans="1:11">
      <c r="A33" s="243">
        <f ca="1">('Game Summary'!B17)</f>
        <v>0</v>
      </c>
      <c r="B33" s="763">
        <f ca="1">('Game Summary'!C17)</f>
        <v>0</v>
      </c>
      <c r="C33" s="739"/>
      <c r="D33" s="330"/>
      <c r="E33" s="303"/>
      <c r="F33" s="303"/>
      <c r="G33" s="303"/>
      <c r="H33" s="303"/>
      <c r="I33" s="304"/>
      <c r="J33" s="305">
        <f t="shared" si="4"/>
        <v>0</v>
      </c>
      <c r="K33" s="323" t="e">
        <f ca="1">J33/SUM('Game Summary'!G17:H17)</f>
        <v>#DIV/0!</v>
      </c>
    </row>
    <row r="34" spans="1:11" ht="13" thickBot="1">
      <c r="A34" s="350">
        <f ca="1">('Game Summary'!B18)</f>
        <v>0</v>
      </c>
      <c r="B34" s="764">
        <f ca="1">('Game Summary'!C18)</f>
        <v>0</v>
      </c>
      <c r="C34" s="752"/>
      <c r="D34" s="331"/>
      <c r="E34" s="348"/>
      <c r="F34" s="308"/>
      <c r="G34" s="308"/>
      <c r="H34" s="308"/>
      <c r="I34" s="309"/>
      <c r="J34" s="310">
        <f t="shared" si="4"/>
        <v>0</v>
      </c>
      <c r="K34" s="324" t="e">
        <f ca="1">J34/SUM('Game Summary'!G18:H18)</f>
        <v>#DIV/0!</v>
      </c>
    </row>
    <row r="35" spans="1:11" s="28" customFormat="1" ht="13" thickBot="1">
      <c r="A35" s="760" t="s">
        <v>75</v>
      </c>
      <c r="B35" s="761"/>
      <c r="C35" s="762"/>
      <c r="D35" s="312">
        <f t="shared" ref="D35:J35" si="5">SUM(D21:D34)</f>
        <v>3</v>
      </c>
      <c r="E35" s="312">
        <f t="shared" si="5"/>
        <v>2</v>
      </c>
      <c r="F35" s="312">
        <f t="shared" si="5"/>
        <v>2</v>
      </c>
      <c r="G35" s="312">
        <f t="shared" si="5"/>
        <v>0</v>
      </c>
      <c r="H35" s="312">
        <f t="shared" si="5"/>
        <v>12</v>
      </c>
      <c r="I35" s="312">
        <f t="shared" si="5"/>
        <v>0</v>
      </c>
      <c r="J35" s="312">
        <f t="shared" si="5"/>
        <v>16</v>
      </c>
      <c r="K35" s="328" t="e">
        <f>AVERAGE(K21:K34)</f>
        <v>#DIV/0!</v>
      </c>
    </row>
  </sheetData>
  <mergeCells count="39">
    <mergeCell ref="B23:C23"/>
    <mergeCell ref="B16:C16"/>
    <mergeCell ref="A1:B1"/>
    <mergeCell ref="C1:D1"/>
    <mergeCell ref="B12:C12"/>
    <mergeCell ref="B13:C13"/>
    <mergeCell ref="B10:C10"/>
    <mergeCell ref="B9:C9"/>
    <mergeCell ref="B8:C8"/>
    <mergeCell ref="E1:G1"/>
    <mergeCell ref="J1:K1"/>
    <mergeCell ref="J19:K19"/>
    <mergeCell ref="B22:C22"/>
    <mergeCell ref="B21:C21"/>
    <mergeCell ref="B20:C20"/>
    <mergeCell ref="B4:C4"/>
    <mergeCell ref="B5:C5"/>
    <mergeCell ref="B6:C6"/>
    <mergeCell ref="B7:C7"/>
    <mergeCell ref="B26:C26"/>
    <mergeCell ref="B3:C3"/>
    <mergeCell ref="B14:C14"/>
    <mergeCell ref="B33:C33"/>
    <mergeCell ref="B29:C29"/>
    <mergeCell ref="B30:C30"/>
    <mergeCell ref="B28:C28"/>
    <mergeCell ref="B32:C32"/>
    <mergeCell ref="B31:C31"/>
    <mergeCell ref="C19:D19"/>
    <mergeCell ref="A35:C35"/>
    <mergeCell ref="B2:C2"/>
    <mergeCell ref="B24:C24"/>
    <mergeCell ref="A17:C17"/>
    <mergeCell ref="B34:C34"/>
    <mergeCell ref="B11:C11"/>
    <mergeCell ref="B25:C25"/>
    <mergeCell ref="B15:C15"/>
    <mergeCell ref="B27:C27"/>
    <mergeCell ref="A19:B19"/>
  </mergeCells>
  <phoneticPr fontId="0" type="noConversion"/>
  <printOptions horizontalCentered="1" verticalCentered="1"/>
  <pageMargins left="0.25" right="0.25" top="0.25" bottom="0.25" header="0.25" footer="0.25"/>
  <pageSetup scale="90" orientation="landscape" horizontalDpi="4294967292" verticalDpi="4294967292"/>
  <extLst>
    <ext xmlns:mx="http://schemas.microsoft.com/office/mac/excel/2008/main" uri="http://schemas.microsoft.com/office/mac/excel/2008/main">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34</vt:i4>
      </vt:variant>
    </vt:vector>
  </HeadingPairs>
  <TitlesOfParts>
    <vt:vector size="34" baseType="lpstr">
      <vt:lpstr>Game Summary</vt:lpstr>
      <vt:lpstr>Stats Summary</vt:lpstr>
      <vt:lpstr>Period 1</vt:lpstr>
      <vt:lpstr>Period 2</vt:lpstr>
      <vt:lpstr>Penalties P.1</vt:lpstr>
      <vt:lpstr>Penalties P.2</vt:lpstr>
      <vt:lpstr>Away Jam Stats P.1</vt:lpstr>
      <vt:lpstr>Away Jam Stats P.2</vt:lpstr>
      <vt:lpstr>Home Jam Stats P.1</vt:lpstr>
      <vt:lpstr>Home Jam Stats P.2</vt:lpstr>
      <vt:lpstr>Print - Line Up H (2)</vt:lpstr>
      <vt:lpstr>Print - Line Up A (2)</vt:lpstr>
      <vt:lpstr>Print - Pk Sts Hm (40)</vt:lpstr>
      <vt:lpstr>Print - Pk Sts Aw (40)</vt:lpstr>
      <vt:lpstr>Print - Penalties (4)</vt:lpstr>
      <vt:lpstr>Print - Score (4)</vt:lpstr>
      <vt:lpstr>Penalty Box Tracker (2)</vt:lpstr>
      <vt:lpstr>Game Summary</vt:lpstr>
      <vt:lpstr>Stats Summary</vt:lpstr>
      <vt:lpstr>Period 1</vt:lpstr>
      <vt:lpstr>Period 2</vt:lpstr>
      <vt:lpstr>Penalties P.1</vt:lpstr>
      <vt:lpstr>Penalties P.2</vt:lpstr>
      <vt:lpstr>Away Jam Stats P.1</vt:lpstr>
      <vt:lpstr>Away Jam Stats P.2</vt:lpstr>
      <vt:lpstr>Home Jam Stats P.1</vt:lpstr>
      <vt:lpstr>Home Jam Stats P.2</vt:lpstr>
      <vt:lpstr>Print - Line Up H (2)</vt:lpstr>
      <vt:lpstr>Print - Line Up A (2)</vt:lpstr>
      <vt:lpstr>Print - Pk Sts Hm (40)</vt:lpstr>
      <vt:lpstr>Print - Pk Sts Aw (40)</vt:lpstr>
      <vt:lpstr>Print - Penalties (4)</vt:lpstr>
      <vt:lpstr>Print - Score (4)</vt:lpstr>
      <vt:lpstr>Penalty Box Tracker (2)</vt:lpstr>
    </vt:vector>
  </TitlesOfParts>
  <Manager>Dahmernatrix</Manager>
  <Company>Women's Flat Track Derby Association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WFTDA Standardized Statistics Calculator (WMD)</dc:title>
  <dc:subject>Roller Derby game statistics w/offense and defense</dc:subject>
  <dc:creator>Michela Dai Zovi/Adam E. Kenyon</dc:creator>
  <dc:description>This program designed for the WFTDA and its member leagues. Please do not use or alter without permission. (Sorry Dahmer!)</dc:description>
  <cp:lastModifiedBy>Office 2008 Converter</cp:lastModifiedBy>
  <cp:lastPrinted>2010-06-05T00:09:43Z</cp:lastPrinted>
  <dcterms:created xsi:type="dcterms:W3CDTF">2005-10-26T19:32:49Z</dcterms:created>
  <dcterms:modified xsi:type="dcterms:W3CDTF">2013-05-23T01:21:35Z</dcterms:modified>
</cp:coreProperties>
</file>