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12020" windowWidth="26140" windowHeight="3420" tabRatio="601" activeTab="0"/>
  </bookViews>
  <sheets>
    <sheet name="Totals" sheetId="1" r:id="rId1"/>
  </sheets>
  <definedNames>
    <definedName name="_xlnm.Print_Titles" localSheetId="0">'Totals'!$1:$2</definedName>
  </definedNames>
  <calcPr fullCalcOnLoad="1"/>
</workbook>
</file>

<file path=xl/sharedStrings.xml><?xml version="1.0" encoding="utf-8"?>
<sst xmlns="http://schemas.openxmlformats.org/spreadsheetml/2006/main" count="433" uniqueCount="242">
  <si>
    <t># Games</t>
  </si>
  <si>
    <t>Team</t>
  </si>
  <si>
    <t>P/B/J</t>
  </si>
  <si>
    <t>01</t>
  </si>
  <si>
    <t>B/P</t>
  </si>
  <si>
    <t>J/B/P</t>
  </si>
  <si>
    <t>10¢</t>
  </si>
  <si>
    <t>Cat's Meow</t>
  </si>
  <si>
    <t>Cold Fusion</t>
  </si>
  <si>
    <t>Lady MacDeath</t>
  </si>
  <si>
    <t>Loretta Synn</t>
  </si>
  <si>
    <t>Rock Candy</t>
  </si>
  <si>
    <t>Pivot Points</t>
  </si>
  <si>
    <t>A.O. Lesgo</t>
  </si>
  <si>
    <t>.40 cal</t>
  </si>
  <si>
    <t>Betty Beretta</t>
  </si>
  <si>
    <t>428</t>
  </si>
  <si>
    <t>Freakin' Rican</t>
  </si>
  <si>
    <t>3.9</t>
  </si>
  <si>
    <t>Kara Thrash</t>
  </si>
  <si>
    <t>925</t>
  </si>
  <si>
    <t>Loca Lola</t>
  </si>
  <si>
    <t>Mad Hatcher, The</t>
  </si>
  <si>
    <t>MCDL</t>
  </si>
  <si>
    <t>J</t>
  </si>
  <si>
    <t>Tara ToPieces</t>
  </si>
  <si>
    <t>Lead Jam</t>
  </si>
  <si>
    <t>Lead Jam %</t>
  </si>
  <si>
    <t>Points scored</t>
  </si>
  <si>
    <t>Avg points per jam</t>
  </si>
  <si>
    <t>Whips</t>
  </si>
  <si>
    <t>Pushes</t>
  </si>
  <si>
    <t>Skaters</t>
  </si>
  <si>
    <t>Pivot</t>
  </si>
  <si>
    <t>Block</t>
  </si>
  <si>
    <t>Jam</t>
  </si>
  <si>
    <t>Bulldozers</t>
  </si>
  <si>
    <t>Plus/Minus</t>
  </si>
  <si>
    <t>Grand Slam</t>
  </si>
  <si>
    <t>Majors</t>
  </si>
  <si>
    <t>Minors</t>
  </si>
  <si>
    <t>Offensive blocks</t>
  </si>
  <si>
    <t>Black Eyed Skeez</t>
  </si>
  <si>
    <t>Devil Kitty</t>
  </si>
  <si>
    <t>Ima Wrecker</t>
  </si>
  <si>
    <t># Jams</t>
  </si>
  <si>
    <t>Pivot +/-</t>
  </si>
  <si>
    <t>Del Bomber</t>
  </si>
  <si>
    <t>Diesel Doll</t>
  </si>
  <si>
    <t>#</t>
  </si>
  <si>
    <t>Mean Streak</t>
  </si>
  <si>
    <t>42</t>
  </si>
  <si>
    <t>Off. KDs</t>
  </si>
  <si>
    <t>Bruisie Siouxxx</t>
  </si>
  <si>
    <t>Bytch Ryder</t>
  </si>
  <si>
    <t>$</t>
  </si>
  <si>
    <t>Effin Money</t>
  </si>
  <si>
    <t>J/P/B</t>
  </si>
  <si>
    <t>24/7</t>
  </si>
  <si>
    <t>boo d. livers</t>
  </si>
  <si>
    <t>Elle Iminator</t>
  </si>
  <si>
    <t>P/J/B</t>
  </si>
  <si>
    <t>669</t>
  </si>
  <si>
    <t>Maim West</t>
  </si>
  <si>
    <t>CH4</t>
  </si>
  <si>
    <t>Seoul Slayer</t>
  </si>
  <si>
    <t>1/4 Track Blocks</t>
  </si>
  <si>
    <t>Force Outs</t>
  </si>
  <si>
    <t>Jammer Hits</t>
  </si>
  <si>
    <t>Jammer KDs</t>
  </si>
  <si>
    <t>Block Assists</t>
  </si>
  <si>
    <t>Total Attacks</t>
  </si>
  <si>
    <t>Total Actions</t>
  </si>
  <si>
    <t>Offense</t>
  </si>
  <si>
    <t>Whiskey Soured</t>
  </si>
  <si>
    <t>Barberika</t>
  </si>
  <si>
    <t>Damsel Distresser</t>
  </si>
  <si>
    <t>Starlight Scarbright</t>
  </si>
  <si>
    <t>Wanda Throwdown</t>
  </si>
  <si>
    <t>Ypsi Dazey</t>
  </si>
  <si>
    <t>34DD</t>
  </si>
  <si>
    <t>5</t>
  </si>
  <si>
    <t>27</t>
  </si>
  <si>
    <t>7/16</t>
  </si>
  <si>
    <t>11</t>
  </si>
  <si>
    <t>Bombs Over Bacon</t>
  </si>
  <si>
    <t>Demonica Mars</t>
  </si>
  <si>
    <t>Flam-Babe</t>
  </si>
  <si>
    <t>Peaches N. CreamYa</t>
  </si>
  <si>
    <t>Tattoozz</t>
  </si>
  <si>
    <t>420</t>
  </si>
  <si>
    <t>451°F</t>
  </si>
  <si>
    <t>Cali Ente</t>
  </si>
  <si>
    <t>103</t>
  </si>
  <si>
    <t>Catch La Fever</t>
  </si>
  <si>
    <t>40</t>
  </si>
  <si>
    <t>Murder City Mistress</t>
  </si>
  <si>
    <t>13</t>
  </si>
  <si>
    <t>Off the Hook</t>
  </si>
  <si>
    <t>770</t>
  </si>
  <si>
    <t>50</t>
  </si>
  <si>
    <t>Sam-I-Slam</t>
  </si>
  <si>
    <t>38DD</t>
  </si>
  <si>
    <t>Tig O' Hitties</t>
  </si>
  <si>
    <t>182</t>
  </si>
  <si>
    <t>Travis Blocker</t>
  </si>
  <si>
    <t>981</t>
  </si>
  <si>
    <t>Uhura Belle Death</t>
  </si>
  <si>
    <t>2</t>
  </si>
  <si>
    <t>Vera Toss</t>
  </si>
  <si>
    <t>4U</t>
  </si>
  <si>
    <t>ZoomzBYDABoomz</t>
  </si>
  <si>
    <t>10</t>
  </si>
  <si>
    <t>612</t>
  </si>
  <si>
    <t>CindaRailya</t>
  </si>
  <si>
    <t>CottonCandy Princess</t>
  </si>
  <si>
    <t>NOV2</t>
  </si>
  <si>
    <t>Daya the Dread</t>
  </si>
  <si>
    <t>I75</t>
  </si>
  <si>
    <t>B00M</t>
  </si>
  <si>
    <t>Doom Shakalaka</t>
  </si>
  <si>
    <t>45G</t>
  </si>
  <si>
    <t>Feta Sleeze</t>
  </si>
  <si>
    <t>886</t>
  </si>
  <si>
    <t>Formosa Fury</t>
  </si>
  <si>
    <t>Hooligal</t>
  </si>
  <si>
    <t>4Q</t>
  </si>
  <si>
    <t>TAT2</t>
  </si>
  <si>
    <t>35</t>
  </si>
  <si>
    <t>82.4</t>
  </si>
  <si>
    <t>20KN</t>
  </si>
  <si>
    <t>Kraken Whips</t>
  </si>
  <si>
    <t>106</t>
  </si>
  <si>
    <t>9.8</t>
  </si>
  <si>
    <t>Mean Josie Greene</t>
  </si>
  <si>
    <t>Midnite Vulture</t>
  </si>
  <si>
    <t>51N</t>
  </si>
  <si>
    <t>Misty Struction</t>
  </si>
  <si>
    <t>14</t>
  </si>
  <si>
    <t>Oi! Rish</t>
  </si>
  <si>
    <t>314</t>
  </si>
  <si>
    <t>Pish Posh</t>
  </si>
  <si>
    <t>Princess Die</t>
  </si>
  <si>
    <t>K0</t>
  </si>
  <si>
    <t>Rocky Brawlboa</t>
  </si>
  <si>
    <t>3cc</t>
  </si>
  <si>
    <t>Roxanna Hardplace</t>
  </si>
  <si>
    <t>1871</t>
  </si>
  <si>
    <t>Ruby HeartBr8kHer</t>
  </si>
  <si>
    <t>200°</t>
  </si>
  <si>
    <t>Sass Knuckles</t>
  </si>
  <si>
    <t>1999</t>
  </si>
  <si>
    <t>ShamWOW</t>
  </si>
  <si>
    <t>Sista Slit'chya</t>
  </si>
  <si>
    <t>223</t>
  </si>
  <si>
    <t>558</t>
  </si>
  <si>
    <t>Sufferin' Sucka Bash</t>
  </si>
  <si>
    <t>68</t>
  </si>
  <si>
    <t>Summers Eve-L</t>
  </si>
  <si>
    <t>Swift Justice</t>
  </si>
  <si>
    <t>22</t>
  </si>
  <si>
    <t>Terror Ettes</t>
  </si>
  <si>
    <t>999</t>
  </si>
  <si>
    <t>U.S.S. DentHerPrize</t>
  </si>
  <si>
    <t>B12</t>
  </si>
  <si>
    <t>Vegan w/a Vengeance</t>
  </si>
  <si>
    <t>Young Gunz</t>
  </si>
  <si>
    <t>2 fiddy</t>
  </si>
  <si>
    <t>Honey Suckit</t>
  </si>
  <si>
    <t>Total Jams</t>
  </si>
  <si>
    <t>Positions Played</t>
  </si>
  <si>
    <t>Jammer Statistics</t>
  </si>
  <si>
    <t>Penalties</t>
  </si>
  <si>
    <t>% of track time</t>
  </si>
  <si>
    <t>Pos</t>
  </si>
  <si>
    <t>B/J</t>
  </si>
  <si>
    <t>7</t>
  </si>
  <si>
    <t>Meryl Slaughterburgh</t>
  </si>
  <si>
    <t>B</t>
  </si>
  <si>
    <t>P/B</t>
  </si>
  <si>
    <t>B/P/J</t>
  </si>
  <si>
    <t>B/J/P</t>
  </si>
  <si>
    <t>J/B</t>
  </si>
  <si>
    <t>Total Assists</t>
  </si>
  <si>
    <t>Total KDs</t>
  </si>
  <si>
    <t>+/- Avg per Jam</t>
  </si>
  <si>
    <t>U-235</t>
  </si>
  <si>
    <t>Ann Atomic</t>
  </si>
  <si>
    <t>313</t>
  </si>
  <si>
    <t>303</t>
  </si>
  <si>
    <t>44</t>
  </si>
  <si>
    <t>9</t>
  </si>
  <si>
    <t>Combat Cat</t>
  </si>
  <si>
    <t>N2O</t>
  </si>
  <si>
    <t>Cool Whip</t>
  </si>
  <si>
    <t>76</t>
  </si>
  <si>
    <t>20</t>
  </si>
  <si>
    <t>616</t>
  </si>
  <si>
    <t>Dirty Bomb</t>
  </si>
  <si>
    <t>724</t>
  </si>
  <si>
    <t>Dizzy Devine</t>
  </si>
  <si>
    <t>Trois</t>
  </si>
  <si>
    <t>Fifi La Foe</t>
  </si>
  <si>
    <t>Ghetto Barbie</t>
  </si>
  <si>
    <t>2012</t>
  </si>
  <si>
    <t>Goodnight Gracie</t>
  </si>
  <si>
    <t>45 rpm</t>
  </si>
  <si>
    <t>Holly Hitsville</t>
  </si>
  <si>
    <t>1974</t>
  </si>
  <si>
    <t>23</t>
  </si>
  <si>
    <t>Inky Gash</t>
  </si>
  <si>
    <t>Jackie O. Noyoudidn't</t>
  </si>
  <si>
    <t>Jenn Ann Tonic</t>
  </si>
  <si>
    <t>.357</t>
  </si>
  <si>
    <t>Karma Shootya</t>
  </si>
  <si>
    <t>187</t>
  </si>
  <si>
    <t>64</t>
  </si>
  <si>
    <t>Lottie Guts</t>
  </si>
  <si>
    <t>29</t>
  </si>
  <si>
    <t>Mega Bloxx</t>
  </si>
  <si>
    <t>1821</t>
  </si>
  <si>
    <t>Mexi-Go</t>
  </si>
  <si>
    <t>1337</t>
  </si>
  <si>
    <t>Riot Nrrrd</t>
  </si>
  <si>
    <t>Spanish Ass'assin</t>
  </si>
  <si>
    <t>infinity</t>
  </si>
  <si>
    <t>Tess Tackles</t>
  </si>
  <si>
    <t>31</t>
  </si>
  <si>
    <t>17</t>
  </si>
  <si>
    <t>Yo-Yo</t>
  </si>
  <si>
    <t>Crazy88</t>
  </si>
  <si>
    <t>Zooma Thurman</t>
  </si>
  <si>
    <t>Lead Jam +/-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</si>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</sst>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  <numFmt numFmtId="176" formatCode="m/d/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9" fontId="0" fillId="2" borderId="3" xfId="2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3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8" xfId="21" applyFill="1" applyBorder="1" applyAlignment="1">
      <alignment horizontal="center"/>
    </xf>
    <xf numFmtId="9" fontId="0" fillId="2" borderId="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5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textRotation="90" wrapText="1"/>
    </xf>
    <xf numFmtId="1" fontId="0" fillId="3" borderId="7" xfId="21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0" fillId="3" borderId="4" xfId="2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0" fillId="2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9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9" fontId="5" fillId="2" borderId="3" xfId="21" applyFont="1" applyFill="1" applyBorder="1" applyAlignment="1">
      <alignment horizontal="center"/>
    </xf>
    <xf numFmtId="9" fontId="5" fillId="2" borderId="1" xfId="2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5" fillId="3" borderId="4" xfId="2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textRotation="90" wrapText="1"/>
    </xf>
    <xf numFmtId="49" fontId="0" fillId="0" borderId="8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2" borderId="20" xfId="0" applyFill="1" applyBorder="1" applyAlignment="1">
      <alignment horizontal="center"/>
    </xf>
    <xf numFmtId="9" fontId="0" fillId="2" borderId="9" xfId="2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3" borderId="2" xfId="2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22" xfId="0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9" fontId="5" fillId="2" borderId="24" xfId="21" applyFont="1" applyFill="1" applyBorder="1" applyAlignment="1">
      <alignment horizontal="center"/>
    </xf>
    <xf numFmtId="9" fontId="5" fillId="2" borderId="23" xfId="21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" fontId="5" fillId="3" borderId="22" xfId="21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4" borderId="2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3" borderId="2" xfId="21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2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3"/>
  <sheetViews>
    <sheetView tabSelected="1" zoomScaleSheetLayoutView="70" workbookViewId="0" topLeftCell="A1">
      <pane ySplit="1520" topLeftCell="BM1" activePane="bottomLeft" state="split"/>
      <selection pane="topLeft" activeCell="A1" sqref="A1:IV16384"/>
      <selection pane="bottomLeft" activeCell="B3" sqref="B3"/>
    </sheetView>
  </sheetViews>
  <sheetFormatPr defaultColWidth="8.8515625" defaultRowHeight="12.75"/>
  <cols>
    <col min="1" max="1" width="6.00390625" style="102" bestFit="1" customWidth="1"/>
    <col min="2" max="2" width="7.421875" style="88" bestFit="1" customWidth="1"/>
    <col min="3" max="3" width="5.28125" style="0" bestFit="1" customWidth="1"/>
    <col min="4" max="4" width="3.140625" style="47" bestFit="1" customWidth="1"/>
    <col min="5" max="5" width="4.140625" style="47" bestFit="1" customWidth="1"/>
    <col min="6" max="6" width="18.8515625" style="0" bestFit="1" customWidth="1"/>
    <col min="7" max="7" width="3.140625" style="0" bestFit="1" customWidth="1"/>
    <col min="8" max="10" width="4.140625" style="0" bestFit="1" customWidth="1"/>
    <col min="11" max="11" width="4.7109375" style="0" bestFit="1" customWidth="1"/>
    <col min="12" max="12" width="3.140625" style="0" bestFit="1" customWidth="1"/>
    <col min="13" max="13" width="5.7109375" style="0" bestFit="1" customWidth="1"/>
    <col min="14" max="14" width="4.140625" style="0" bestFit="1" customWidth="1"/>
    <col min="15" max="15" width="2.28125" style="0" bestFit="1" customWidth="1"/>
    <col min="16" max="16" width="5.7109375" style="0" bestFit="1" customWidth="1"/>
    <col min="17" max="17" width="3.140625" style="0" bestFit="1" customWidth="1"/>
    <col min="18" max="18" width="4.00390625" style="19" bestFit="1" customWidth="1"/>
    <col min="19" max="19" width="3.140625" style="0" bestFit="1" customWidth="1"/>
    <col min="20" max="22" width="2.28125" style="0" bestFit="1" customWidth="1"/>
    <col min="23" max="23" width="3.140625" style="0" bestFit="1" customWidth="1"/>
    <col min="24" max="24" width="4.00390625" style="0" bestFit="1" customWidth="1"/>
    <col min="25" max="27" width="3.140625" style="0" bestFit="1" customWidth="1"/>
    <col min="28" max="28" width="2.28125" style="0" bestFit="1" customWidth="1"/>
    <col min="29" max="30" width="4.140625" style="0" bestFit="1" customWidth="1"/>
    <col min="31" max="31" width="3.140625" style="0" bestFit="1" customWidth="1"/>
    <col min="32" max="32" width="4.140625" style="0" bestFit="1" customWidth="1"/>
    <col min="33" max="33" width="3.140625" style="0" bestFit="1" customWidth="1"/>
    <col min="34" max="34" width="4.00390625" style="0" bestFit="1" customWidth="1"/>
    <col min="35" max="35" width="4.140625" style="0" bestFit="1" customWidth="1"/>
    <col min="36" max="39" width="4.7109375" style="0" bestFit="1" customWidth="1"/>
    <col min="40" max="40" width="5.7109375" style="0" bestFit="1" customWidth="1"/>
    <col min="41" max="42" width="6.140625" style="0" bestFit="1" customWidth="1"/>
    <col min="43" max="43" width="5.140625" style="0" bestFit="1" customWidth="1"/>
  </cols>
  <sheetData>
    <row r="1" spans="4:43" ht="12.75" thickBot="1">
      <c r="D1"/>
      <c r="E1"/>
      <c r="G1" s="136" t="s">
        <v>170</v>
      </c>
      <c r="H1" s="137"/>
      <c r="I1" s="137"/>
      <c r="J1" s="137"/>
      <c r="K1" s="138"/>
      <c r="L1" s="130" t="s">
        <v>171</v>
      </c>
      <c r="M1" s="131"/>
      <c r="N1" s="131"/>
      <c r="O1" s="131"/>
      <c r="P1" s="131"/>
      <c r="Q1" s="132"/>
      <c r="R1" s="130" t="s">
        <v>73</v>
      </c>
      <c r="S1" s="131"/>
      <c r="T1" s="131"/>
      <c r="U1" s="131"/>
      <c r="V1" s="131"/>
      <c r="W1" s="132"/>
      <c r="X1" s="130" t="s">
        <v>233</v>
      </c>
      <c r="Y1" s="131"/>
      <c r="Z1" s="131"/>
      <c r="AA1" s="131"/>
      <c r="AB1" s="131"/>
      <c r="AC1" s="131"/>
      <c r="AD1" s="131"/>
      <c r="AE1" s="132"/>
      <c r="AF1" s="130" t="s">
        <v>172</v>
      </c>
      <c r="AG1" s="131"/>
      <c r="AH1" s="132"/>
      <c r="AI1" s="130" t="s">
        <v>37</v>
      </c>
      <c r="AJ1" s="131"/>
      <c r="AK1" s="131"/>
      <c r="AL1" s="131"/>
      <c r="AM1" s="132"/>
      <c r="AN1" s="133" t="s">
        <v>185</v>
      </c>
      <c r="AO1" s="134"/>
      <c r="AP1" s="134"/>
      <c r="AQ1" s="135"/>
    </row>
    <row r="2" spans="1:43" s="1" customFormat="1" ht="49.5" customHeight="1" thickBot="1">
      <c r="A2" s="32" t="s">
        <v>1</v>
      </c>
      <c r="B2" s="89" t="s">
        <v>49</v>
      </c>
      <c r="C2" s="30" t="s">
        <v>174</v>
      </c>
      <c r="D2" s="30" t="s">
        <v>0</v>
      </c>
      <c r="E2" s="30" t="s">
        <v>45</v>
      </c>
      <c r="F2" s="57" t="s">
        <v>32</v>
      </c>
      <c r="G2" s="25" t="s">
        <v>35</v>
      </c>
      <c r="H2" s="24" t="s">
        <v>33</v>
      </c>
      <c r="I2" s="24" t="s">
        <v>34</v>
      </c>
      <c r="J2" s="65" t="s">
        <v>169</v>
      </c>
      <c r="K2" s="40" t="s">
        <v>173</v>
      </c>
      <c r="L2" s="25" t="s">
        <v>26</v>
      </c>
      <c r="M2" s="33" t="s">
        <v>27</v>
      </c>
      <c r="N2" s="36" t="s">
        <v>28</v>
      </c>
      <c r="O2" s="36" t="s">
        <v>12</v>
      </c>
      <c r="P2" s="33" t="s">
        <v>29</v>
      </c>
      <c r="Q2" s="27" t="s">
        <v>38</v>
      </c>
      <c r="R2" s="24" t="s">
        <v>41</v>
      </c>
      <c r="S2" s="59" t="s">
        <v>52</v>
      </c>
      <c r="T2" s="24" t="s">
        <v>30</v>
      </c>
      <c r="U2" s="24" t="s">
        <v>31</v>
      </c>
      <c r="V2" s="24" t="s">
        <v>36</v>
      </c>
      <c r="W2" s="40" t="s">
        <v>183</v>
      </c>
      <c r="X2" s="24" t="s">
        <v>66</v>
      </c>
      <c r="Y2" s="24" t="s">
        <v>67</v>
      </c>
      <c r="Z2" s="24" t="s">
        <v>68</v>
      </c>
      <c r="AA2" s="24" t="s">
        <v>69</v>
      </c>
      <c r="AB2" s="59" t="s">
        <v>70</v>
      </c>
      <c r="AC2" s="40" t="s">
        <v>71</v>
      </c>
      <c r="AD2" s="60" t="s">
        <v>72</v>
      </c>
      <c r="AE2" s="40" t="s">
        <v>184</v>
      </c>
      <c r="AF2" s="25" t="s">
        <v>40</v>
      </c>
      <c r="AG2" s="26" t="s">
        <v>39</v>
      </c>
      <c r="AH2" s="41" t="s">
        <v>234</v>
      </c>
      <c r="AI2" s="29" t="s">
        <v>232</v>
      </c>
      <c r="AJ2" s="30" t="s">
        <v>235</v>
      </c>
      <c r="AK2" s="30" t="s">
        <v>46</v>
      </c>
      <c r="AL2" s="30" t="s">
        <v>236</v>
      </c>
      <c r="AM2" s="31" t="s">
        <v>237</v>
      </c>
      <c r="AN2" s="32" t="s">
        <v>238</v>
      </c>
      <c r="AO2" s="30" t="s">
        <v>239</v>
      </c>
      <c r="AP2" s="30" t="s">
        <v>240</v>
      </c>
      <c r="AQ2" s="31" t="s">
        <v>241</v>
      </c>
    </row>
    <row r="3" spans="1:43" s="2" customFormat="1" ht="15.75" customHeight="1">
      <c r="A3" s="103" t="s">
        <v>23</v>
      </c>
      <c r="B3" s="90" t="s">
        <v>82</v>
      </c>
      <c r="C3" s="52" t="s">
        <v>180</v>
      </c>
      <c r="D3" s="53">
        <v>4</v>
      </c>
      <c r="E3" s="53">
        <v>156</v>
      </c>
      <c r="F3" s="55" t="s">
        <v>13</v>
      </c>
      <c r="G3" s="21">
        <v>3</v>
      </c>
      <c r="H3" s="22">
        <v>6</v>
      </c>
      <c r="I3" s="22">
        <v>41</v>
      </c>
      <c r="J3" s="96">
        <f aca="true" t="shared" si="0" ref="J3:J13">SUM(G3:I3)</f>
        <v>50</v>
      </c>
      <c r="K3" s="97">
        <f aca="true" t="shared" si="1" ref="K3:K13">SUM(G3:I3)/E3</f>
        <v>0.32051282051282054</v>
      </c>
      <c r="L3" s="21">
        <v>1</v>
      </c>
      <c r="M3" s="34">
        <f aca="true" t="shared" si="2" ref="M3:M50">IF(G3=0,"",L3/G3)</f>
        <v>0.3333333333333333</v>
      </c>
      <c r="N3" s="98">
        <v>10</v>
      </c>
      <c r="O3" s="98"/>
      <c r="P3" s="38">
        <f aca="true" t="shared" si="3" ref="P3:P48">IF(G3=0,"",(N3-O3)/G3)</f>
        <v>3.3333333333333335</v>
      </c>
      <c r="Q3" s="23">
        <v>2</v>
      </c>
      <c r="R3" s="22">
        <v>2</v>
      </c>
      <c r="S3" s="22"/>
      <c r="T3" s="22"/>
      <c r="U3" s="22"/>
      <c r="V3" s="22"/>
      <c r="W3" s="17">
        <f aca="true" t="shared" si="4" ref="W3:W26">SUM(R3:V3)</f>
        <v>2</v>
      </c>
      <c r="X3" s="22">
        <v>10</v>
      </c>
      <c r="Y3" s="61">
        <v>4</v>
      </c>
      <c r="Z3" s="22">
        <v>11</v>
      </c>
      <c r="AA3" s="22">
        <v>2</v>
      </c>
      <c r="AB3" s="22"/>
      <c r="AC3" s="17">
        <f aca="true" t="shared" si="5" ref="AC3:AC24">SUM(X3:AB3)</f>
        <v>27</v>
      </c>
      <c r="AD3" s="63">
        <f aca="true" t="shared" si="6" ref="AD3:AD24">W3+AC3</f>
        <v>29</v>
      </c>
      <c r="AE3" s="17">
        <f aca="true" t="shared" si="7" ref="AE3:AE24">S3+AA3</f>
        <v>2</v>
      </c>
      <c r="AF3" s="21">
        <v>7</v>
      </c>
      <c r="AG3" s="22">
        <v>3</v>
      </c>
      <c r="AH3" s="23">
        <v>3</v>
      </c>
      <c r="AI3" s="42">
        <v>10</v>
      </c>
      <c r="AJ3" s="22">
        <v>-12</v>
      </c>
      <c r="AK3" s="22">
        <v>1</v>
      </c>
      <c r="AL3" s="22">
        <v>-3</v>
      </c>
      <c r="AM3" s="43">
        <f aca="true" t="shared" si="8" ref="AM3:AM13">SUM(AJ3:AL3)</f>
        <v>-14</v>
      </c>
      <c r="AN3" s="14">
        <f aca="true" t="shared" si="9" ref="AN3:AP13">IF(G3&gt;0,AJ3/G3,"")</f>
        <v>-4</v>
      </c>
      <c r="AO3" s="15">
        <f t="shared" si="9"/>
        <v>0.16666666666666666</v>
      </c>
      <c r="AP3" s="15">
        <f t="shared" si="9"/>
        <v>-0.07317073170731707</v>
      </c>
      <c r="AQ3" s="45">
        <f aca="true" t="shared" si="10" ref="AQ3:AQ13">IF(AM3=0,"",AM3/SUM(G3:I3))</f>
        <v>-0.28</v>
      </c>
    </row>
    <row r="4" spans="1:43" s="2" customFormat="1" ht="15.75" customHeight="1">
      <c r="A4" s="104" t="s">
        <v>23</v>
      </c>
      <c r="B4" s="91" t="s">
        <v>186</v>
      </c>
      <c r="C4" s="3" t="s">
        <v>24</v>
      </c>
      <c r="D4" s="54">
        <v>1</v>
      </c>
      <c r="E4" s="54">
        <v>33</v>
      </c>
      <c r="F4" s="56" t="s">
        <v>187</v>
      </c>
      <c r="G4" s="5">
        <v>2</v>
      </c>
      <c r="H4" s="4"/>
      <c r="I4" s="4"/>
      <c r="J4" s="99">
        <f>SUM(G4:I4)</f>
        <v>2</v>
      </c>
      <c r="K4" s="28">
        <f>SUM(G4:I4)/E4</f>
        <v>0.06060606060606061</v>
      </c>
      <c r="L4" s="5"/>
      <c r="M4" s="35">
        <f>IF(G4=0,"",L4/G4)</f>
        <v>0</v>
      </c>
      <c r="N4" s="100"/>
      <c r="O4" s="100"/>
      <c r="P4" s="39">
        <f t="shared" si="3"/>
        <v>0</v>
      </c>
      <c r="Q4" s="6"/>
      <c r="R4" s="4"/>
      <c r="S4" s="4"/>
      <c r="T4" s="4"/>
      <c r="U4" s="4"/>
      <c r="V4" s="4"/>
      <c r="W4" s="18">
        <f t="shared" si="4"/>
        <v>0</v>
      </c>
      <c r="X4" s="4"/>
      <c r="Y4" s="62"/>
      <c r="Z4" s="4"/>
      <c r="AA4" s="4"/>
      <c r="AB4" s="4"/>
      <c r="AC4" s="18">
        <f t="shared" si="5"/>
        <v>0</v>
      </c>
      <c r="AD4" s="64">
        <f t="shared" si="6"/>
        <v>0</v>
      </c>
      <c r="AE4" s="18">
        <f t="shared" si="7"/>
        <v>0</v>
      </c>
      <c r="AF4" s="5">
        <v>2</v>
      </c>
      <c r="AG4" s="4"/>
      <c r="AH4" s="6"/>
      <c r="AI4" s="101">
        <v>-4</v>
      </c>
      <c r="AJ4" s="4">
        <v>-8</v>
      </c>
      <c r="AK4" s="4"/>
      <c r="AL4" s="4"/>
      <c r="AM4" s="44">
        <f>SUM(AJ4:AL4)</f>
        <v>-8</v>
      </c>
      <c r="AN4" s="13">
        <f>IF(G4&gt;0,AJ4/G4,"")</f>
        <v>-4</v>
      </c>
      <c r="AO4" s="16">
        <f>IF(H4&gt;0,AK4/H4,"")</f>
      </c>
      <c r="AP4" s="16">
        <f>IF(I4&gt;0,AL4/I4,"")</f>
      </c>
      <c r="AQ4" s="46">
        <f>IF(AM4=0,"",AM4/SUM(G4:I4))</f>
        <v>-4</v>
      </c>
    </row>
    <row r="5" spans="1:43" s="2" customFormat="1" ht="15.75" customHeight="1">
      <c r="A5" s="104" t="s">
        <v>23</v>
      </c>
      <c r="B5" s="91" t="s">
        <v>80</v>
      </c>
      <c r="C5" s="3" t="s">
        <v>178</v>
      </c>
      <c r="D5" s="54">
        <v>1</v>
      </c>
      <c r="E5" s="54">
        <v>33</v>
      </c>
      <c r="F5" s="56" t="s">
        <v>75</v>
      </c>
      <c r="G5" s="5"/>
      <c r="H5" s="4"/>
      <c r="I5" s="4">
        <v>9</v>
      </c>
      <c r="J5" s="99">
        <f t="shared" si="0"/>
        <v>9</v>
      </c>
      <c r="K5" s="28">
        <f t="shared" si="1"/>
        <v>0.2727272727272727</v>
      </c>
      <c r="L5" s="5"/>
      <c r="M5" s="35">
        <f t="shared" si="2"/>
      </c>
      <c r="N5" s="100"/>
      <c r="O5" s="100"/>
      <c r="P5" s="39">
        <f t="shared" si="3"/>
      </c>
      <c r="Q5" s="6"/>
      <c r="R5" s="4">
        <v>3</v>
      </c>
      <c r="S5" s="4"/>
      <c r="T5" s="4"/>
      <c r="U5" s="4"/>
      <c r="V5" s="4"/>
      <c r="W5" s="18">
        <f t="shared" si="4"/>
        <v>3</v>
      </c>
      <c r="X5" s="4">
        <v>2</v>
      </c>
      <c r="Y5" s="62"/>
      <c r="Z5" s="4">
        <v>2</v>
      </c>
      <c r="AA5" s="4">
        <v>1</v>
      </c>
      <c r="AB5" s="4"/>
      <c r="AC5" s="18">
        <f t="shared" si="5"/>
        <v>5</v>
      </c>
      <c r="AD5" s="64">
        <f t="shared" si="6"/>
        <v>8</v>
      </c>
      <c r="AE5" s="18">
        <f t="shared" si="7"/>
        <v>1</v>
      </c>
      <c r="AF5" s="5">
        <v>1</v>
      </c>
      <c r="AG5" s="4">
        <v>1</v>
      </c>
      <c r="AH5" s="6">
        <v>1</v>
      </c>
      <c r="AI5" s="101"/>
      <c r="AJ5" s="4"/>
      <c r="AK5" s="4"/>
      <c r="AL5" s="4">
        <v>36</v>
      </c>
      <c r="AM5" s="44">
        <f t="shared" si="8"/>
        <v>36</v>
      </c>
      <c r="AN5" s="13">
        <f t="shared" si="9"/>
      </c>
      <c r="AO5" s="16">
        <f t="shared" si="9"/>
      </c>
      <c r="AP5" s="16">
        <f t="shared" si="9"/>
        <v>4</v>
      </c>
      <c r="AQ5" s="46">
        <f t="shared" si="10"/>
        <v>4</v>
      </c>
    </row>
    <row r="6" spans="1:43" s="2" customFormat="1" ht="15.75" customHeight="1">
      <c r="A6" s="104" t="s">
        <v>23</v>
      </c>
      <c r="B6" s="91" t="s">
        <v>14</v>
      </c>
      <c r="C6" s="3" t="s">
        <v>4</v>
      </c>
      <c r="D6" s="54">
        <v>6</v>
      </c>
      <c r="E6" s="54">
        <v>222</v>
      </c>
      <c r="F6" s="56" t="s">
        <v>15</v>
      </c>
      <c r="G6" s="5"/>
      <c r="H6" s="4">
        <v>37</v>
      </c>
      <c r="I6" s="4">
        <v>37</v>
      </c>
      <c r="J6" s="99">
        <f>SUM(G6:I6)</f>
        <v>74</v>
      </c>
      <c r="K6" s="28">
        <f>SUM(G6:I6)/E6</f>
        <v>0.3333333333333333</v>
      </c>
      <c r="L6" s="5"/>
      <c r="M6" s="35">
        <f>IF(G6=0,"",L6/G6)</f>
      </c>
      <c r="N6" s="100"/>
      <c r="O6" s="100"/>
      <c r="P6" s="39">
        <f t="shared" si="3"/>
      </c>
      <c r="Q6" s="6"/>
      <c r="R6" s="4">
        <v>3</v>
      </c>
      <c r="S6" s="4">
        <v>2</v>
      </c>
      <c r="T6" s="4"/>
      <c r="U6" s="4">
        <v>1</v>
      </c>
      <c r="V6" s="4"/>
      <c r="W6" s="18">
        <f t="shared" si="4"/>
        <v>6</v>
      </c>
      <c r="X6" s="4">
        <v>6</v>
      </c>
      <c r="Y6" s="62">
        <v>6</v>
      </c>
      <c r="Z6" s="4">
        <v>9</v>
      </c>
      <c r="AA6" s="4">
        <v>1</v>
      </c>
      <c r="AB6" s="4"/>
      <c r="AC6" s="18">
        <f t="shared" si="5"/>
        <v>22</v>
      </c>
      <c r="AD6" s="64">
        <f t="shared" si="6"/>
        <v>28</v>
      </c>
      <c r="AE6" s="18">
        <f t="shared" si="7"/>
        <v>3</v>
      </c>
      <c r="AF6" s="5">
        <v>25</v>
      </c>
      <c r="AG6" s="4">
        <v>6</v>
      </c>
      <c r="AH6" s="6">
        <v>9</v>
      </c>
      <c r="AI6" s="101"/>
      <c r="AJ6" s="4"/>
      <c r="AK6" s="4">
        <v>9</v>
      </c>
      <c r="AL6" s="4">
        <v>34</v>
      </c>
      <c r="AM6" s="44">
        <f>SUM(AJ6:AL6)</f>
        <v>43</v>
      </c>
      <c r="AN6" s="13">
        <f>IF(G6&gt;0,AJ6/G6,"")</f>
      </c>
      <c r="AO6" s="16">
        <f>IF(H6&gt;0,AK6/H6,"")</f>
        <v>0.24324324324324326</v>
      </c>
      <c r="AP6" s="16">
        <f>IF(I6&gt;0,AL6/I6,"")</f>
        <v>0.918918918918919</v>
      </c>
      <c r="AQ6" s="46">
        <f>IF(AM6=0,"",AM6/SUM(G6:I6))</f>
        <v>0.581081081081081</v>
      </c>
    </row>
    <row r="7" spans="1:43" s="2" customFormat="1" ht="15.75" customHeight="1">
      <c r="A7" s="104" t="s">
        <v>23</v>
      </c>
      <c r="B7" s="91" t="s">
        <v>188</v>
      </c>
      <c r="C7" s="3" t="s">
        <v>2</v>
      </c>
      <c r="D7" s="54">
        <v>1</v>
      </c>
      <c r="E7" s="54">
        <v>33</v>
      </c>
      <c r="F7" s="56" t="s">
        <v>42</v>
      </c>
      <c r="G7" s="5">
        <v>2</v>
      </c>
      <c r="H7" s="4">
        <v>9</v>
      </c>
      <c r="I7" s="4">
        <v>2</v>
      </c>
      <c r="J7" s="99">
        <f t="shared" si="0"/>
        <v>13</v>
      </c>
      <c r="K7" s="28">
        <f t="shared" si="1"/>
        <v>0.3939393939393939</v>
      </c>
      <c r="L7" s="5">
        <v>1</v>
      </c>
      <c r="M7" s="35">
        <f t="shared" si="2"/>
        <v>0.5</v>
      </c>
      <c r="N7" s="100">
        <v>19</v>
      </c>
      <c r="O7" s="100"/>
      <c r="P7" s="39">
        <f t="shared" si="3"/>
        <v>9.5</v>
      </c>
      <c r="Q7" s="6">
        <v>3</v>
      </c>
      <c r="R7" s="4">
        <v>13</v>
      </c>
      <c r="S7" s="4">
        <v>1</v>
      </c>
      <c r="T7" s="4"/>
      <c r="U7" s="4">
        <v>1</v>
      </c>
      <c r="V7" s="4">
        <v>2</v>
      </c>
      <c r="W7" s="18">
        <f t="shared" si="4"/>
        <v>17</v>
      </c>
      <c r="X7" s="4">
        <v>2</v>
      </c>
      <c r="Y7" s="62"/>
      <c r="Z7" s="4">
        <v>8</v>
      </c>
      <c r="AA7" s="4">
        <v>4</v>
      </c>
      <c r="AB7" s="4"/>
      <c r="AC7" s="18">
        <f t="shared" si="5"/>
        <v>14</v>
      </c>
      <c r="AD7" s="64">
        <f t="shared" si="6"/>
        <v>31</v>
      </c>
      <c r="AE7" s="18">
        <f t="shared" si="7"/>
        <v>5</v>
      </c>
      <c r="AF7" s="5">
        <v>6</v>
      </c>
      <c r="AG7" s="4">
        <v>2</v>
      </c>
      <c r="AH7" s="6">
        <v>3</v>
      </c>
      <c r="AI7" s="101">
        <v>6</v>
      </c>
      <c r="AJ7" s="4">
        <v>16</v>
      </c>
      <c r="AK7" s="4">
        <v>23</v>
      </c>
      <c r="AL7" s="4">
        <v>13</v>
      </c>
      <c r="AM7" s="44">
        <f t="shared" si="8"/>
        <v>52</v>
      </c>
      <c r="AN7" s="13">
        <f t="shared" si="9"/>
        <v>8</v>
      </c>
      <c r="AO7" s="16">
        <f t="shared" si="9"/>
        <v>2.5555555555555554</v>
      </c>
      <c r="AP7" s="16">
        <f t="shared" si="9"/>
        <v>6.5</v>
      </c>
      <c r="AQ7" s="46">
        <f t="shared" si="10"/>
        <v>4</v>
      </c>
    </row>
    <row r="8" spans="1:43" s="2" customFormat="1" ht="15.75" customHeight="1">
      <c r="A8" s="104" t="s">
        <v>23</v>
      </c>
      <c r="B8" s="91" t="s">
        <v>176</v>
      </c>
      <c r="C8" s="3" t="s">
        <v>180</v>
      </c>
      <c r="D8" s="54">
        <v>2</v>
      </c>
      <c r="E8" s="54">
        <v>79</v>
      </c>
      <c r="F8" s="56" t="s">
        <v>85</v>
      </c>
      <c r="G8" s="5">
        <v>1</v>
      </c>
      <c r="H8" s="4">
        <v>2</v>
      </c>
      <c r="I8" s="4">
        <v>22</v>
      </c>
      <c r="J8" s="99">
        <f>SUM(G8:I8)</f>
        <v>25</v>
      </c>
      <c r="K8" s="28">
        <f>SUM(G8:I8)/E8</f>
        <v>0.31645569620253167</v>
      </c>
      <c r="L8" s="5"/>
      <c r="M8" s="35">
        <f>IF(G8=0,"",L8/G8)</f>
        <v>0</v>
      </c>
      <c r="N8" s="100">
        <v>0</v>
      </c>
      <c r="O8" s="100"/>
      <c r="P8" s="39">
        <f>IF(G8=0,"",(N8-O8)/G8)</f>
        <v>0</v>
      </c>
      <c r="Q8" s="6"/>
      <c r="R8" s="4">
        <v>3</v>
      </c>
      <c r="S8" s="4"/>
      <c r="T8" s="4"/>
      <c r="U8" s="4"/>
      <c r="V8" s="4"/>
      <c r="W8" s="18">
        <f>SUM(R8:V8)</f>
        <v>3</v>
      </c>
      <c r="X8" s="4">
        <v>10</v>
      </c>
      <c r="Y8" s="62">
        <v>4</v>
      </c>
      <c r="Z8" s="4">
        <v>10</v>
      </c>
      <c r="AA8" s="4"/>
      <c r="AB8" s="4"/>
      <c r="AC8" s="18">
        <f>SUM(X8:AB8)</f>
        <v>24</v>
      </c>
      <c r="AD8" s="64">
        <f>W8+AC8</f>
        <v>27</v>
      </c>
      <c r="AE8" s="18">
        <f>S8+AA8</f>
        <v>0</v>
      </c>
      <c r="AF8" s="5"/>
      <c r="AG8" s="4">
        <v>3</v>
      </c>
      <c r="AH8" s="6">
        <v>3</v>
      </c>
      <c r="AI8" s="101"/>
      <c r="AJ8" s="4">
        <v>-4</v>
      </c>
      <c r="AK8" s="4">
        <v>-19</v>
      </c>
      <c r="AL8" s="4">
        <v>-11</v>
      </c>
      <c r="AM8" s="44">
        <f>SUM(AJ8:AL8)</f>
        <v>-34</v>
      </c>
      <c r="AN8" s="13">
        <f>IF(G8&gt;0,AJ8/G8,"")</f>
        <v>-4</v>
      </c>
      <c r="AO8" s="16">
        <f>IF(H8&gt;0,AK8/H8,"")</f>
        <v>-9.5</v>
      </c>
      <c r="AP8" s="16">
        <f>IF(I8&gt;0,AL8/I8,"")</f>
        <v>-0.5</v>
      </c>
      <c r="AQ8" s="46">
        <f>IF(AM8=0,"",AM8/SUM(G8:I8))</f>
        <v>-1.36</v>
      </c>
    </row>
    <row r="9" spans="1:43" s="2" customFormat="1" ht="15.75" customHeight="1">
      <c r="A9" s="104" t="s">
        <v>23</v>
      </c>
      <c r="B9" s="91" t="s">
        <v>58</v>
      </c>
      <c r="C9" s="3" t="s">
        <v>182</v>
      </c>
      <c r="D9" s="54">
        <v>1</v>
      </c>
      <c r="E9" s="54">
        <v>33</v>
      </c>
      <c r="F9" s="56" t="s">
        <v>59</v>
      </c>
      <c r="G9" s="5">
        <v>7</v>
      </c>
      <c r="H9" s="4"/>
      <c r="I9" s="4">
        <v>6</v>
      </c>
      <c r="J9" s="99">
        <f t="shared" si="0"/>
        <v>13</v>
      </c>
      <c r="K9" s="28">
        <f t="shared" si="1"/>
        <v>0.3939393939393939</v>
      </c>
      <c r="L9" s="5">
        <v>4</v>
      </c>
      <c r="M9" s="35">
        <f t="shared" si="2"/>
        <v>0.5714285714285714</v>
      </c>
      <c r="N9" s="100">
        <v>37</v>
      </c>
      <c r="O9" s="100"/>
      <c r="P9" s="39">
        <f t="shared" si="3"/>
        <v>5.285714285714286</v>
      </c>
      <c r="Q9" s="6">
        <v>2</v>
      </c>
      <c r="R9" s="4"/>
      <c r="S9" s="4">
        <v>1</v>
      </c>
      <c r="T9" s="4"/>
      <c r="U9" s="4"/>
      <c r="V9" s="4">
        <v>1</v>
      </c>
      <c r="W9" s="18">
        <f t="shared" si="4"/>
        <v>2</v>
      </c>
      <c r="X9" s="4">
        <v>6</v>
      </c>
      <c r="Y9" s="62"/>
      <c r="Z9" s="4">
        <v>3</v>
      </c>
      <c r="AA9" s="4">
        <v>2</v>
      </c>
      <c r="AB9" s="4"/>
      <c r="AC9" s="18">
        <f t="shared" si="5"/>
        <v>11</v>
      </c>
      <c r="AD9" s="64">
        <f t="shared" si="6"/>
        <v>13</v>
      </c>
      <c r="AE9" s="18">
        <f t="shared" si="7"/>
        <v>3</v>
      </c>
      <c r="AF9" s="5">
        <v>5</v>
      </c>
      <c r="AG9" s="4"/>
      <c r="AH9" s="6">
        <v>1</v>
      </c>
      <c r="AI9" s="101">
        <v>19</v>
      </c>
      <c r="AJ9" s="4">
        <v>19</v>
      </c>
      <c r="AK9" s="4"/>
      <c r="AL9" s="4">
        <v>30</v>
      </c>
      <c r="AM9" s="44">
        <f t="shared" si="8"/>
        <v>49</v>
      </c>
      <c r="AN9" s="13">
        <f t="shared" si="9"/>
        <v>2.7142857142857144</v>
      </c>
      <c r="AO9" s="16">
        <f t="shared" si="9"/>
      </c>
      <c r="AP9" s="16">
        <f t="shared" si="9"/>
        <v>5</v>
      </c>
      <c r="AQ9" s="46">
        <f t="shared" si="10"/>
        <v>3.769230769230769</v>
      </c>
    </row>
    <row r="10" spans="1:43" s="2" customFormat="1" ht="15.75" customHeight="1">
      <c r="A10" s="104" t="s">
        <v>23</v>
      </c>
      <c r="B10" s="91" t="s">
        <v>189</v>
      </c>
      <c r="C10" s="3" t="s">
        <v>181</v>
      </c>
      <c r="D10" s="54">
        <v>2</v>
      </c>
      <c r="E10" s="54">
        <v>72</v>
      </c>
      <c r="F10" s="56" t="s">
        <v>53</v>
      </c>
      <c r="G10" s="5">
        <v>5</v>
      </c>
      <c r="H10" s="4">
        <v>5</v>
      </c>
      <c r="I10" s="4">
        <v>18</v>
      </c>
      <c r="J10" s="99">
        <f>SUM(G10:I10)</f>
        <v>28</v>
      </c>
      <c r="K10" s="28">
        <f>SUM(G10:I10)/E10</f>
        <v>0.3888888888888889</v>
      </c>
      <c r="L10" s="5">
        <v>2</v>
      </c>
      <c r="M10" s="35">
        <f>IF(G10=0,"",L10/G10)</f>
        <v>0.4</v>
      </c>
      <c r="N10" s="100">
        <v>8</v>
      </c>
      <c r="O10" s="100"/>
      <c r="P10" s="39">
        <f t="shared" si="3"/>
        <v>1.6</v>
      </c>
      <c r="Q10" s="6"/>
      <c r="R10" s="4">
        <v>10</v>
      </c>
      <c r="S10" s="4">
        <v>4</v>
      </c>
      <c r="T10" s="4">
        <v>4</v>
      </c>
      <c r="U10" s="4">
        <v>1</v>
      </c>
      <c r="V10" s="4"/>
      <c r="W10" s="18">
        <f t="shared" si="4"/>
        <v>19</v>
      </c>
      <c r="X10" s="4">
        <v>6</v>
      </c>
      <c r="Y10" s="62"/>
      <c r="Z10" s="4">
        <v>6</v>
      </c>
      <c r="AA10" s="4">
        <v>2</v>
      </c>
      <c r="AB10" s="4"/>
      <c r="AC10" s="18">
        <f t="shared" si="5"/>
        <v>14</v>
      </c>
      <c r="AD10" s="64">
        <f t="shared" si="6"/>
        <v>33</v>
      </c>
      <c r="AE10" s="18">
        <f t="shared" si="7"/>
        <v>6</v>
      </c>
      <c r="AF10" s="5">
        <v>8</v>
      </c>
      <c r="AG10" s="4">
        <v>5</v>
      </c>
      <c r="AH10" s="6">
        <v>6</v>
      </c>
      <c r="AI10" s="101">
        <v>-4</v>
      </c>
      <c r="AJ10" s="4">
        <v>-15</v>
      </c>
      <c r="AK10" s="4">
        <v>-30</v>
      </c>
      <c r="AL10" s="4">
        <v>11</v>
      </c>
      <c r="AM10" s="44">
        <f>SUM(AJ10:AL10)</f>
        <v>-34</v>
      </c>
      <c r="AN10" s="13">
        <f>IF(G10&gt;0,AJ10/G10,"")</f>
        <v>-3</v>
      </c>
      <c r="AO10" s="16">
        <f>IF(H10&gt;0,AK10/H10,"")</f>
        <v>-6</v>
      </c>
      <c r="AP10" s="16">
        <f>IF(I10&gt;0,AL10/I10,"")</f>
        <v>0.6111111111111112</v>
      </c>
      <c r="AQ10" s="46">
        <f>IF(AM10=0,"",AM10/SUM(G10:I10))</f>
        <v>-1.2142857142857142</v>
      </c>
    </row>
    <row r="11" spans="1:43" s="2" customFormat="1" ht="15.75" customHeight="1">
      <c r="A11" s="104" t="s">
        <v>23</v>
      </c>
      <c r="B11" s="91" t="s">
        <v>190</v>
      </c>
      <c r="C11" s="3" t="s">
        <v>181</v>
      </c>
      <c r="D11" s="54">
        <v>7</v>
      </c>
      <c r="E11" s="54">
        <v>265</v>
      </c>
      <c r="F11" s="56" t="s">
        <v>54</v>
      </c>
      <c r="G11" s="5">
        <v>30</v>
      </c>
      <c r="H11" s="4">
        <v>23</v>
      </c>
      <c r="I11" s="4">
        <v>71</v>
      </c>
      <c r="J11" s="99">
        <f t="shared" si="0"/>
        <v>124</v>
      </c>
      <c r="K11" s="28">
        <f t="shared" si="1"/>
        <v>0.4679245283018868</v>
      </c>
      <c r="L11" s="5">
        <v>22</v>
      </c>
      <c r="M11" s="35">
        <f t="shared" si="2"/>
        <v>0.7333333333333333</v>
      </c>
      <c r="N11" s="100">
        <v>132</v>
      </c>
      <c r="O11" s="100"/>
      <c r="P11" s="39">
        <f t="shared" si="3"/>
        <v>4.4</v>
      </c>
      <c r="Q11" s="6">
        <v>12</v>
      </c>
      <c r="R11" s="4">
        <v>22</v>
      </c>
      <c r="S11" s="4">
        <v>1</v>
      </c>
      <c r="T11" s="4">
        <v>2</v>
      </c>
      <c r="U11" s="4">
        <v>2</v>
      </c>
      <c r="V11" s="4"/>
      <c r="W11" s="18">
        <f t="shared" si="4"/>
        <v>27</v>
      </c>
      <c r="X11" s="4">
        <v>32</v>
      </c>
      <c r="Y11" s="62">
        <v>14</v>
      </c>
      <c r="Z11" s="4">
        <v>22</v>
      </c>
      <c r="AA11" s="4">
        <v>2</v>
      </c>
      <c r="AB11" s="4"/>
      <c r="AC11" s="18">
        <f t="shared" si="5"/>
        <v>70</v>
      </c>
      <c r="AD11" s="64">
        <f t="shared" si="6"/>
        <v>97</v>
      </c>
      <c r="AE11" s="18">
        <f t="shared" si="7"/>
        <v>3</v>
      </c>
      <c r="AF11" s="5">
        <v>25</v>
      </c>
      <c r="AG11" s="4">
        <v>8</v>
      </c>
      <c r="AH11" s="6">
        <v>12</v>
      </c>
      <c r="AI11" s="101">
        <v>91</v>
      </c>
      <c r="AJ11" s="4">
        <v>63</v>
      </c>
      <c r="AK11" s="4">
        <v>4</v>
      </c>
      <c r="AL11" s="4">
        <v>-8</v>
      </c>
      <c r="AM11" s="44">
        <f t="shared" si="8"/>
        <v>59</v>
      </c>
      <c r="AN11" s="13">
        <f t="shared" si="9"/>
        <v>2.1</v>
      </c>
      <c r="AO11" s="16">
        <f t="shared" si="9"/>
        <v>0.17391304347826086</v>
      </c>
      <c r="AP11" s="16">
        <f t="shared" si="9"/>
        <v>-0.11267605633802817</v>
      </c>
      <c r="AQ11" s="46">
        <f t="shared" si="10"/>
        <v>0.47580645161290325</v>
      </c>
    </row>
    <row r="12" spans="1:43" s="2" customFormat="1" ht="15.75" customHeight="1">
      <c r="A12" s="104" t="s">
        <v>23</v>
      </c>
      <c r="B12" s="91" t="s">
        <v>91</v>
      </c>
      <c r="C12" s="3" t="s">
        <v>175</v>
      </c>
      <c r="D12" s="54">
        <v>1</v>
      </c>
      <c r="E12" s="54">
        <v>38</v>
      </c>
      <c r="F12" s="56" t="s">
        <v>92</v>
      </c>
      <c r="G12" s="5">
        <v>1</v>
      </c>
      <c r="H12" s="4"/>
      <c r="I12" s="4">
        <v>7</v>
      </c>
      <c r="J12" s="99">
        <f>SUM(G12:I12)</f>
        <v>8</v>
      </c>
      <c r="K12" s="28">
        <f>SUM(G12:I12)/E12</f>
        <v>0.21052631578947367</v>
      </c>
      <c r="L12" s="5">
        <v>1</v>
      </c>
      <c r="M12" s="35">
        <f>IF(G12=0,"",L12/G12)</f>
        <v>1</v>
      </c>
      <c r="N12" s="100">
        <v>23</v>
      </c>
      <c r="O12" s="100"/>
      <c r="P12" s="39">
        <f>IF(G12=0,"",(N12-O12)/G12)</f>
        <v>23</v>
      </c>
      <c r="Q12" s="6">
        <v>3</v>
      </c>
      <c r="R12" s="4">
        <v>1</v>
      </c>
      <c r="S12" s="4"/>
      <c r="T12" s="4"/>
      <c r="U12" s="4"/>
      <c r="V12" s="4"/>
      <c r="W12" s="18">
        <f>SUM(R12:V12)</f>
        <v>1</v>
      </c>
      <c r="X12" s="4">
        <v>3</v>
      </c>
      <c r="Y12" s="62"/>
      <c r="Z12" s="4"/>
      <c r="AA12" s="4"/>
      <c r="AB12" s="4"/>
      <c r="AC12" s="18">
        <f>SUM(X12:AB12)</f>
        <v>3</v>
      </c>
      <c r="AD12" s="64">
        <f>W12+AC12</f>
        <v>4</v>
      </c>
      <c r="AE12" s="18">
        <f>S12+AA12</f>
        <v>0</v>
      </c>
      <c r="AF12" s="5">
        <v>2</v>
      </c>
      <c r="AG12" s="4"/>
      <c r="AH12" s="6"/>
      <c r="AI12" s="101">
        <v>23</v>
      </c>
      <c r="AJ12" s="4">
        <v>23</v>
      </c>
      <c r="AK12" s="4"/>
      <c r="AL12" s="4">
        <v>26</v>
      </c>
      <c r="AM12" s="44">
        <f>SUM(AJ12:AL12)</f>
        <v>49</v>
      </c>
      <c r="AN12" s="13">
        <f>IF(G12&gt;0,AJ12/G12,"")</f>
        <v>23</v>
      </c>
      <c r="AO12" s="16">
        <f>IF(H12&gt;0,AK12/H12,"")</f>
      </c>
      <c r="AP12" s="16">
        <f>IF(I12&gt;0,AL12/I12,"")</f>
        <v>3.7142857142857144</v>
      </c>
      <c r="AQ12" s="46">
        <f>IF(AM12=0,"",AM12/SUM(G12:I12))</f>
        <v>6.125</v>
      </c>
    </row>
    <row r="13" spans="1:43" s="2" customFormat="1" ht="15.75" customHeight="1">
      <c r="A13" s="104" t="s">
        <v>23</v>
      </c>
      <c r="B13" s="91" t="s">
        <v>191</v>
      </c>
      <c r="C13" s="3" t="s">
        <v>180</v>
      </c>
      <c r="D13" s="54">
        <v>4</v>
      </c>
      <c r="E13" s="54">
        <v>148</v>
      </c>
      <c r="F13" s="56" t="s">
        <v>7</v>
      </c>
      <c r="G13" s="7">
        <v>7</v>
      </c>
      <c r="H13" s="8">
        <v>14</v>
      </c>
      <c r="I13" s="8">
        <v>49</v>
      </c>
      <c r="J13" s="58">
        <f t="shared" si="0"/>
        <v>70</v>
      </c>
      <c r="K13" s="28">
        <f t="shared" si="1"/>
        <v>0.47297297297297297</v>
      </c>
      <c r="L13" s="7">
        <v>1</v>
      </c>
      <c r="M13" s="35">
        <f t="shared" si="2"/>
        <v>0.14285714285714285</v>
      </c>
      <c r="N13" s="37">
        <v>5</v>
      </c>
      <c r="O13" s="37"/>
      <c r="P13" s="39">
        <f t="shared" si="3"/>
        <v>0.7142857142857143</v>
      </c>
      <c r="Q13" s="6">
        <v>1</v>
      </c>
      <c r="R13" s="4">
        <v>9</v>
      </c>
      <c r="S13" s="4">
        <v>4</v>
      </c>
      <c r="T13" s="4">
        <v>1</v>
      </c>
      <c r="U13" s="4"/>
      <c r="V13" s="4"/>
      <c r="W13" s="18">
        <f t="shared" si="4"/>
        <v>14</v>
      </c>
      <c r="X13" s="4">
        <v>18</v>
      </c>
      <c r="Y13" s="62">
        <v>7</v>
      </c>
      <c r="Z13" s="4">
        <v>22</v>
      </c>
      <c r="AA13" s="4">
        <v>6</v>
      </c>
      <c r="AB13" s="4">
        <v>1</v>
      </c>
      <c r="AC13" s="18">
        <f t="shared" si="5"/>
        <v>54</v>
      </c>
      <c r="AD13" s="64">
        <f t="shared" si="6"/>
        <v>68</v>
      </c>
      <c r="AE13" s="18">
        <f t="shared" si="7"/>
        <v>10</v>
      </c>
      <c r="AF13" s="7">
        <v>32</v>
      </c>
      <c r="AG13" s="8">
        <v>5</v>
      </c>
      <c r="AH13" s="9">
        <v>12</v>
      </c>
      <c r="AI13" s="51">
        <v>5</v>
      </c>
      <c r="AJ13" s="8">
        <v>-38</v>
      </c>
      <c r="AK13" s="8">
        <v>51</v>
      </c>
      <c r="AL13" s="8">
        <v>107</v>
      </c>
      <c r="AM13" s="44">
        <f t="shared" si="8"/>
        <v>120</v>
      </c>
      <c r="AN13" s="13">
        <f t="shared" si="9"/>
        <v>-5.428571428571429</v>
      </c>
      <c r="AO13" s="16">
        <f t="shared" si="9"/>
        <v>3.642857142857143</v>
      </c>
      <c r="AP13" s="16">
        <f t="shared" si="9"/>
        <v>2.183673469387755</v>
      </c>
      <c r="AQ13" s="46">
        <f t="shared" si="10"/>
        <v>1.7142857142857142</v>
      </c>
    </row>
    <row r="14" spans="1:43" s="2" customFormat="1" ht="15.75" customHeight="1">
      <c r="A14" s="104" t="s">
        <v>23</v>
      </c>
      <c r="B14" s="91" t="s">
        <v>93</v>
      </c>
      <c r="C14" s="3" t="s">
        <v>2</v>
      </c>
      <c r="D14" s="54">
        <v>9</v>
      </c>
      <c r="E14" s="54">
        <v>375</v>
      </c>
      <c r="F14" s="56" t="s">
        <v>94</v>
      </c>
      <c r="G14" s="7">
        <v>22</v>
      </c>
      <c r="H14" s="8">
        <v>70</v>
      </c>
      <c r="I14" s="8">
        <v>51</v>
      </c>
      <c r="J14" s="58">
        <f>SUM(G14:I14)</f>
        <v>143</v>
      </c>
      <c r="K14" s="28">
        <f>SUM(G14:I14)/E14</f>
        <v>0.38133333333333336</v>
      </c>
      <c r="L14" s="7">
        <v>5</v>
      </c>
      <c r="M14" s="35">
        <f>IF(G14=0,"",L14/G14)</f>
        <v>0.22727272727272727</v>
      </c>
      <c r="N14" s="37">
        <v>40</v>
      </c>
      <c r="O14" s="37"/>
      <c r="P14" s="39">
        <f>IF(G14=0,"",(N14-O14)/G14)</f>
        <v>1.8181818181818181</v>
      </c>
      <c r="Q14" s="6">
        <v>1</v>
      </c>
      <c r="R14" s="4">
        <v>6</v>
      </c>
      <c r="S14" s="4"/>
      <c r="T14" s="4"/>
      <c r="U14" s="4"/>
      <c r="V14" s="4"/>
      <c r="W14" s="18">
        <f>SUM(R14:V14)</f>
        <v>6</v>
      </c>
      <c r="X14" s="4">
        <v>23</v>
      </c>
      <c r="Y14" s="62">
        <v>13</v>
      </c>
      <c r="Z14" s="4">
        <v>30</v>
      </c>
      <c r="AA14" s="4">
        <v>8</v>
      </c>
      <c r="AB14" s="4"/>
      <c r="AC14" s="18">
        <f>SUM(X14:AB14)</f>
        <v>74</v>
      </c>
      <c r="AD14" s="64">
        <f>W14+AC14</f>
        <v>80</v>
      </c>
      <c r="AE14" s="18">
        <f>S14+AA14</f>
        <v>8</v>
      </c>
      <c r="AF14" s="7"/>
      <c r="AG14" s="8">
        <v>31</v>
      </c>
      <c r="AH14" s="9">
        <v>31</v>
      </c>
      <c r="AI14" s="51">
        <v>14</v>
      </c>
      <c r="AJ14" s="8">
        <v>-160</v>
      </c>
      <c r="AK14" s="8">
        <v>-237</v>
      </c>
      <c r="AL14" s="8">
        <v>-124</v>
      </c>
      <c r="AM14" s="44">
        <f>SUM(AJ14:AL14)</f>
        <v>-521</v>
      </c>
      <c r="AN14" s="13">
        <f aca="true" t="shared" si="11" ref="AN14:AP15">IF(G14&gt;0,AJ14/G14,"")</f>
        <v>-7.2727272727272725</v>
      </c>
      <c r="AO14" s="16">
        <f t="shared" si="11"/>
        <v>-3.3857142857142857</v>
      </c>
      <c r="AP14" s="16">
        <f t="shared" si="11"/>
        <v>-2.4313725490196076</v>
      </c>
      <c r="AQ14" s="46">
        <f>IF(AM14=0,"",AM14/SUM(G14:I14))</f>
        <v>-3.6433566433566433</v>
      </c>
    </row>
    <row r="15" spans="1:43" s="2" customFormat="1" ht="15.75" customHeight="1">
      <c r="A15" s="104" t="s">
        <v>23</v>
      </c>
      <c r="B15" s="91" t="s">
        <v>113</v>
      </c>
      <c r="C15" s="3" t="s">
        <v>175</v>
      </c>
      <c r="D15" s="54">
        <v>3</v>
      </c>
      <c r="E15" s="54">
        <v>126</v>
      </c>
      <c r="F15" s="56" t="s">
        <v>114</v>
      </c>
      <c r="G15" s="7">
        <v>16</v>
      </c>
      <c r="H15" s="8"/>
      <c r="I15" s="8">
        <v>24</v>
      </c>
      <c r="J15" s="58">
        <f>SUM(G15:I15)</f>
        <v>40</v>
      </c>
      <c r="K15" s="28">
        <f>SUM(G15:I15)/E15</f>
        <v>0.31746031746031744</v>
      </c>
      <c r="L15" s="7">
        <v>8</v>
      </c>
      <c r="M15" s="35">
        <f>IF(G15=0,"",L15/G15)</f>
        <v>0.5</v>
      </c>
      <c r="N15" s="37">
        <v>62</v>
      </c>
      <c r="O15" s="37"/>
      <c r="P15" s="39">
        <f>IF(G15=0,"",(N15-O15)/G15)</f>
        <v>3.875</v>
      </c>
      <c r="Q15" s="6">
        <v>9</v>
      </c>
      <c r="R15" s="4">
        <v>2</v>
      </c>
      <c r="S15" s="4"/>
      <c r="T15" s="4"/>
      <c r="U15" s="4"/>
      <c r="V15" s="4"/>
      <c r="W15" s="18">
        <f>SUM(R15:V15)</f>
        <v>2</v>
      </c>
      <c r="X15" s="4">
        <v>1</v>
      </c>
      <c r="Y15" s="62">
        <v>1</v>
      </c>
      <c r="Z15" s="4">
        <v>6</v>
      </c>
      <c r="AA15" s="4">
        <v>1</v>
      </c>
      <c r="AB15" s="4"/>
      <c r="AC15" s="18">
        <f>SUM(X15:AB15)</f>
        <v>9</v>
      </c>
      <c r="AD15" s="64">
        <f>W15+AC15</f>
        <v>11</v>
      </c>
      <c r="AE15" s="18">
        <f>S15+AA15</f>
        <v>1</v>
      </c>
      <c r="AF15" s="7">
        <v>8</v>
      </c>
      <c r="AG15" s="8">
        <v>4</v>
      </c>
      <c r="AH15" s="9">
        <v>5</v>
      </c>
      <c r="AI15" s="51">
        <v>41</v>
      </c>
      <c r="AJ15" s="8">
        <v>-12</v>
      </c>
      <c r="AK15" s="8"/>
      <c r="AL15" s="8">
        <v>61</v>
      </c>
      <c r="AM15" s="44">
        <f>SUM(AJ15:AL15)</f>
        <v>49</v>
      </c>
      <c r="AN15" s="13">
        <f t="shared" si="11"/>
        <v>-0.75</v>
      </c>
      <c r="AO15" s="16">
        <f t="shared" si="11"/>
      </c>
      <c r="AP15" s="16">
        <f t="shared" si="11"/>
        <v>2.5416666666666665</v>
      </c>
      <c r="AQ15" s="46">
        <f>IF(AM15=0,"",AM15/SUM(G15:I15))</f>
        <v>1.225</v>
      </c>
    </row>
    <row r="16" spans="1:43" s="2" customFormat="1" ht="15.75" customHeight="1">
      <c r="A16" s="104" t="s">
        <v>23</v>
      </c>
      <c r="B16" s="91" t="s">
        <v>3</v>
      </c>
      <c r="C16" s="3" t="s">
        <v>4</v>
      </c>
      <c r="D16" s="54">
        <v>6</v>
      </c>
      <c r="E16" s="54">
        <v>218</v>
      </c>
      <c r="F16" s="56" t="s">
        <v>8</v>
      </c>
      <c r="G16" s="7"/>
      <c r="H16" s="8">
        <v>33</v>
      </c>
      <c r="I16" s="8">
        <v>61</v>
      </c>
      <c r="J16" s="58">
        <f aca="true" t="shared" si="12" ref="J16:J25">SUM(G16:I16)</f>
        <v>94</v>
      </c>
      <c r="K16" s="28">
        <f aca="true" t="shared" si="13" ref="K16:K25">SUM(G16:I16)/E16</f>
        <v>0.43119266055045874</v>
      </c>
      <c r="L16" s="7"/>
      <c r="M16" s="35">
        <f t="shared" si="2"/>
      </c>
      <c r="N16" s="37"/>
      <c r="O16" s="37"/>
      <c r="P16" s="39">
        <f t="shared" si="3"/>
      </c>
      <c r="Q16" s="6"/>
      <c r="R16" s="4">
        <v>24</v>
      </c>
      <c r="S16" s="4">
        <v>3</v>
      </c>
      <c r="T16" s="4">
        <v>1</v>
      </c>
      <c r="U16" s="4">
        <v>3</v>
      </c>
      <c r="V16" s="4"/>
      <c r="W16" s="18">
        <f t="shared" si="4"/>
        <v>31</v>
      </c>
      <c r="X16" s="4">
        <v>16</v>
      </c>
      <c r="Y16" s="62"/>
      <c r="Z16" s="4">
        <v>28</v>
      </c>
      <c r="AA16" s="4">
        <v>2</v>
      </c>
      <c r="AB16" s="4"/>
      <c r="AC16" s="18">
        <f t="shared" si="5"/>
        <v>46</v>
      </c>
      <c r="AD16" s="64">
        <f t="shared" si="6"/>
        <v>77</v>
      </c>
      <c r="AE16" s="18">
        <f t="shared" si="7"/>
        <v>5</v>
      </c>
      <c r="AF16" s="7">
        <v>25</v>
      </c>
      <c r="AG16" s="8">
        <v>4</v>
      </c>
      <c r="AH16" s="9">
        <v>8</v>
      </c>
      <c r="AI16" s="51"/>
      <c r="AJ16" s="8"/>
      <c r="AK16" s="8">
        <v>39</v>
      </c>
      <c r="AL16" s="8">
        <v>8</v>
      </c>
      <c r="AM16" s="44">
        <f aca="true" t="shared" si="14" ref="AM16:AM25">SUM(AJ16:AL16)</f>
        <v>47</v>
      </c>
      <c r="AN16" s="13">
        <f>IF(G16&gt;0,AJ16/G16,"")</f>
      </c>
      <c r="AO16" s="16">
        <f>IF(H16&gt;0,AK16/H16,"")</f>
        <v>1.1818181818181819</v>
      </c>
      <c r="AP16" s="16">
        <f>IF(I16&gt;0,AL16/I16,"")</f>
        <v>0.13114754098360656</v>
      </c>
      <c r="AQ16" s="46">
        <f aca="true" t="shared" si="15" ref="AQ16:AQ25">IF(AM16=0,"",AM16/SUM(G16:I16))</f>
        <v>0.5</v>
      </c>
    </row>
    <row r="17" spans="1:43" s="2" customFormat="1" ht="15.75" customHeight="1">
      <c r="A17" s="104" t="s">
        <v>23</v>
      </c>
      <c r="B17" s="91" t="s">
        <v>104</v>
      </c>
      <c r="C17" s="3" t="s">
        <v>5</v>
      </c>
      <c r="D17" s="54">
        <v>12</v>
      </c>
      <c r="E17" s="54">
        <v>461</v>
      </c>
      <c r="F17" s="56" t="s">
        <v>192</v>
      </c>
      <c r="G17" s="7">
        <v>86</v>
      </c>
      <c r="H17" s="8">
        <v>34</v>
      </c>
      <c r="I17" s="8">
        <v>67</v>
      </c>
      <c r="J17" s="58">
        <f t="shared" si="12"/>
        <v>187</v>
      </c>
      <c r="K17" s="28">
        <f t="shared" si="13"/>
        <v>0.40563991323210413</v>
      </c>
      <c r="L17" s="7">
        <v>38</v>
      </c>
      <c r="M17" s="35">
        <f t="shared" si="2"/>
        <v>0.4418604651162791</v>
      </c>
      <c r="N17" s="37">
        <v>254</v>
      </c>
      <c r="O17" s="37"/>
      <c r="P17" s="39">
        <f t="shared" si="3"/>
        <v>2.953488372093023</v>
      </c>
      <c r="Q17" s="6">
        <v>27</v>
      </c>
      <c r="R17" s="4">
        <v>5</v>
      </c>
      <c r="S17" s="4">
        <v>2</v>
      </c>
      <c r="T17" s="4"/>
      <c r="U17" s="4"/>
      <c r="V17" s="4">
        <v>1</v>
      </c>
      <c r="W17" s="18">
        <f t="shared" si="4"/>
        <v>8</v>
      </c>
      <c r="X17" s="4">
        <v>14</v>
      </c>
      <c r="Y17" s="62">
        <v>10</v>
      </c>
      <c r="Z17" s="4">
        <v>23</v>
      </c>
      <c r="AA17" s="4">
        <v>5</v>
      </c>
      <c r="AB17" s="4">
        <v>2</v>
      </c>
      <c r="AC17" s="18">
        <f t="shared" si="5"/>
        <v>54</v>
      </c>
      <c r="AD17" s="64">
        <f t="shared" si="6"/>
        <v>62</v>
      </c>
      <c r="AE17" s="18">
        <f t="shared" si="7"/>
        <v>7</v>
      </c>
      <c r="AF17" s="7">
        <v>46</v>
      </c>
      <c r="AG17" s="8">
        <v>26</v>
      </c>
      <c r="AH17" s="9">
        <v>34</v>
      </c>
      <c r="AI17" s="51">
        <v>121</v>
      </c>
      <c r="AJ17" s="8">
        <v>-102</v>
      </c>
      <c r="AK17" s="8">
        <v>39</v>
      </c>
      <c r="AL17" s="8">
        <v>113</v>
      </c>
      <c r="AM17" s="44">
        <f t="shared" si="14"/>
        <v>50</v>
      </c>
      <c r="AN17" s="13">
        <f>IF(G17&gt;0,AJ17/G17,"")</f>
        <v>-1.186046511627907</v>
      </c>
      <c r="AO17" s="16">
        <f>IF(H17&gt;0,AK17/H17,"")</f>
        <v>1.1470588235294117</v>
      </c>
      <c r="AP17" s="16">
        <f>IF(I17&gt;0,AL17/I17,"")</f>
        <v>1.6865671641791045</v>
      </c>
      <c r="AQ17" s="46">
        <f t="shared" si="15"/>
        <v>0.26737967914438504</v>
      </c>
    </row>
    <row r="18" spans="1:43" s="2" customFormat="1" ht="15.75" customHeight="1">
      <c r="A18" s="104" t="s">
        <v>23</v>
      </c>
      <c r="B18" s="91" t="s">
        <v>193</v>
      </c>
      <c r="C18" s="3" t="s">
        <v>4</v>
      </c>
      <c r="D18" s="54">
        <v>3</v>
      </c>
      <c r="E18" s="54">
        <v>119</v>
      </c>
      <c r="F18" s="56" t="s">
        <v>194</v>
      </c>
      <c r="G18" s="7"/>
      <c r="H18" s="8">
        <v>2</v>
      </c>
      <c r="I18" s="8">
        <v>45</v>
      </c>
      <c r="J18" s="58">
        <f t="shared" si="12"/>
        <v>47</v>
      </c>
      <c r="K18" s="28">
        <f t="shared" si="13"/>
        <v>0.3949579831932773</v>
      </c>
      <c r="L18" s="7"/>
      <c r="M18" s="35">
        <f t="shared" si="2"/>
      </c>
      <c r="N18" s="37"/>
      <c r="O18" s="37"/>
      <c r="P18" s="39">
        <f t="shared" si="3"/>
      </c>
      <c r="Q18" s="6"/>
      <c r="R18" s="4">
        <v>8</v>
      </c>
      <c r="S18" s="4">
        <v>6</v>
      </c>
      <c r="T18" s="4"/>
      <c r="U18" s="4">
        <v>2</v>
      </c>
      <c r="V18" s="4"/>
      <c r="W18" s="18">
        <f t="shared" si="4"/>
        <v>16</v>
      </c>
      <c r="X18" s="4">
        <v>1</v>
      </c>
      <c r="Y18" s="62"/>
      <c r="Z18" s="4">
        <v>26</v>
      </c>
      <c r="AA18" s="4">
        <v>2</v>
      </c>
      <c r="AB18" s="4"/>
      <c r="AC18" s="18">
        <f t="shared" si="5"/>
        <v>29</v>
      </c>
      <c r="AD18" s="64">
        <f t="shared" si="6"/>
        <v>45</v>
      </c>
      <c r="AE18" s="18">
        <f t="shared" si="7"/>
        <v>8</v>
      </c>
      <c r="AF18" s="7">
        <v>18</v>
      </c>
      <c r="AG18" s="8">
        <v>2</v>
      </c>
      <c r="AH18" s="9">
        <v>5</v>
      </c>
      <c r="AI18" s="51"/>
      <c r="AJ18" s="8"/>
      <c r="AK18" s="8">
        <v>6</v>
      </c>
      <c r="AL18" s="8">
        <v>-6</v>
      </c>
      <c r="AM18" s="44">
        <f t="shared" si="14"/>
        <v>0</v>
      </c>
      <c r="AN18" s="13">
        <f aca="true" t="shared" si="16" ref="AN18:AP20">IF(G18&gt;0,AJ18/G18,"")</f>
      </c>
      <c r="AO18" s="16">
        <f t="shared" si="16"/>
        <v>3</v>
      </c>
      <c r="AP18" s="16">
        <f t="shared" si="16"/>
        <v>-0.13333333333333333</v>
      </c>
      <c r="AQ18" s="46" t="str">
        <f>IF(AM18=0,"0.00",AM18/SUM(G18:I18))</f>
        <v>0.00</v>
      </c>
    </row>
    <row r="19" spans="1:43" s="2" customFormat="1" ht="15.75" customHeight="1">
      <c r="A19" s="104" t="s">
        <v>23</v>
      </c>
      <c r="B19" s="91" t="s">
        <v>176</v>
      </c>
      <c r="C19" s="3" t="s">
        <v>180</v>
      </c>
      <c r="D19" s="54">
        <v>7</v>
      </c>
      <c r="E19" s="54">
        <v>304</v>
      </c>
      <c r="F19" s="56" t="s">
        <v>115</v>
      </c>
      <c r="G19" s="7">
        <v>1</v>
      </c>
      <c r="H19" s="8">
        <v>11</v>
      </c>
      <c r="I19" s="8">
        <v>103</v>
      </c>
      <c r="J19" s="58">
        <f>SUM(G19:I19)</f>
        <v>115</v>
      </c>
      <c r="K19" s="28">
        <f>SUM(G19:I19)/E19</f>
        <v>0.3782894736842105</v>
      </c>
      <c r="L19" s="7"/>
      <c r="M19" s="35">
        <f>IF(G19=0,"",L19/G19)</f>
        <v>0</v>
      </c>
      <c r="N19" s="37">
        <v>0</v>
      </c>
      <c r="O19" s="37"/>
      <c r="P19" s="39">
        <f>IF(G19=0,"",(N19-O19)/G19)</f>
        <v>0</v>
      </c>
      <c r="Q19" s="6"/>
      <c r="R19" s="4">
        <v>1</v>
      </c>
      <c r="S19" s="4"/>
      <c r="T19" s="4"/>
      <c r="U19" s="4"/>
      <c r="V19" s="4"/>
      <c r="W19" s="18">
        <f>SUM(R19:V19)</f>
        <v>1</v>
      </c>
      <c r="X19" s="4">
        <v>4</v>
      </c>
      <c r="Y19" s="62">
        <v>9</v>
      </c>
      <c r="Z19" s="4">
        <v>9</v>
      </c>
      <c r="AA19" s="4">
        <v>2</v>
      </c>
      <c r="AB19" s="4"/>
      <c r="AC19" s="18">
        <f>SUM(X19:AB19)</f>
        <v>24</v>
      </c>
      <c r="AD19" s="64">
        <f>W19+AC19</f>
        <v>25</v>
      </c>
      <c r="AE19" s="18">
        <f>S19+AA19</f>
        <v>2</v>
      </c>
      <c r="AF19" s="7">
        <v>16</v>
      </c>
      <c r="AG19" s="8">
        <v>11</v>
      </c>
      <c r="AH19" s="9">
        <v>14</v>
      </c>
      <c r="AI19" s="51"/>
      <c r="AJ19" s="8">
        <v>-1</v>
      </c>
      <c r="AK19" s="8">
        <v>23</v>
      </c>
      <c r="AL19" s="8">
        <v>-145</v>
      </c>
      <c r="AM19" s="44">
        <f>SUM(AJ19:AL19)</f>
        <v>-123</v>
      </c>
      <c r="AN19" s="13">
        <f>IF(G19&gt;0,AJ19/G19,"")</f>
        <v>-1</v>
      </c>
      <c r="AO19" s="16">
        <f>IF(H19&gt;0,AK19/H19,"")</f>
        <v>2.090909090909091</v>
      </c>
      <c r="AP19" s="16">
        <f>IF(I19&gt;0,AL19/I19,"")</f>
        <v>-1.4077669902912622</v>
      </c>
      <c r="AQ19" s="46">
        <f>IF(AM19=0,"0.00",AM19/SUM(G19:I19))</f>
        <v>-1.0695652173913044</v>
      </c>
    </row>
    <row r="20" spans="1:43" s="2" customFormat="1" ht="15.75" customHeight="1">
      <c r="A20" s="104" t="s">
        <v>23</v>
      </c>
      <c r="B20" s="91" t="s">
        <v>81</v>
      </c>
      <c r="C20" s="3" t="s">
        <v>182</v>
      </c>
      <c r="D20" s="54">
        <v>1</v>
      </c>
      <c r="E20" s="54">
        <v>39</v>
      </c>
      <c r="F20" s="56" t="s">
        <v>76</v>
      </c>
      <c r="G20" s="7">
        <v>13</v>
      </c>
      <c r="H20" s="8"/>
      <c r="I20" s="8">
        <v>7</v>
      </c>
      <c r="J20" s="58">
        <f>SUM(G20:I20)</f>
        <v>20</v>
      </c>
      <c r="K20" s="28">
        <f>SUM(G20:I20)/E20</f>
        <v>0.5128205128205128</v>
      </c>
      <c r="L20" s="7">
        <v>7</v>
      </c>
      <c r="M20" s="35">
        <f t="shared" si="2"/>
        <v>0.5384615384615384</v>
      </c>
      <c r="N20" s="37">
        <v>27</v>
      </c>
      <c r="O20" s="37"/>
      <c r="P20" s="39">
        <f t="shared" si="3"/>
        <v>2.076923076923077</v>
      </c>
      <c r="Q20" s="6">
        <v>1</v>
      </c>
      <c r="R20" s="4">
        <v>4</v>
      </c>
      <c r="S20" s="4"/>
      <c r="T20" s="4"/>
      <c r="U20" s="4"/>
      <c r="V20" s="4"/>
      <c r="W20" s="18">
        <f t="shared" si="4"/>
        <v>4</v>
      </c>
      <c r="X20" s="4">
        <v>3</v>
      </c>
      <c r="Y20" s="62"/>
      <c r="Z20" s="4">
        <v>5</v>
      </c>
      <c r="AA20" s="4">
        <v>1</v>
      </c>
      <c r="AB20" s="4"/>
      <c r="AC20" s="18">
        <f t="shared" si="5"/>
        <v>9</v>
      </c>
      <c r="AD20" s="64">
        <f t="shared" si="6"/>
        <v>13</v>
      </c>
      <c r="AE20" s="18">
        <f t="shared" si="7"/>
        <v>1</v>
      </c>
      <c r="AF20" s="7">
        <v>4</v>
      </c>
      <c r="AG20" s="8"/>
      <c r="AH20" s="9">
        <v>1</v>
      </c>
      <c r="AI20" s="51">
        <v>18</v>
      </c>
      <c r="AJ20" s="8">
        <v>7</v>
      </c>
      <c r="AK20" s="8"/>
      <c r="AL20" s="8">
        <v>-1</v>
      </c>
      <c r="AM20" s="44">
        <f>SUM(AJ20:AL20)</f>
        <v>6</v>
      </c>
      <c r="AN20" s="13">
        <f t="shared" si="16"/>
        <v>0.5384615384615384</v>
      </c>
      <c r="AO20" s="16">
        <f t="shared" si="16"/>
      </c>
      <c r="AP20" s="16">
        <f t="shared" si="16"/>
        <v>-0.14285714285714285</v>
      </c>
      <c r="AQ20" s="46">
        <f>IF(AM20=0,"",AM20/SUM(G20:I20))</f>
        <v>0.3</v>
      </c>
    </row>
    <row r="21" spans="1:43" s="2" customFormat="1" ht="15.75" customHeight="1">
      <c r="A21" s="104" t="s">
        <v>23</v>
      </c>
      <c r="B21" s="91" t="s">
        <v>116</v>
      </c>
      <c r="C21" s="3" t="s">
        <v>4</v>
      </c>
      <c r="D21" s="54">
        <v>4</v>
      </c>
      <c r="E21" s="54">
        <v>183</v>
      </c>
      <c r="F21" s="56" t="s">
        <v>117</v>
      </c>
      <c r="G21" s="7"/>
      <c r="H21" s="8">
        <v>16</v>
      </c>
      <c r="I21" s="8">
        <v>45</v>
      </c>
      <c r="J21" s="58">
        <f>SUM(G21:I21)</f>
        <v>61</v>
      </c>
      <c r="K21" s="28">
        <f>SUM(G21:I21)/E21</f>
        <v>0.3333333333333333</v>
      </c>
      <c r="L21" s="7"/>
      <c r="M21" s="35">
        <f>IF(G21=0,"",L21/G21)</f>
      </c>
      <c r="N21" s="37"/>
      <c r="O21" s="37"/>
      <c r="P21" s="39">
        <f>IF(G21=0,"",(N21-O21)/G21)</f>
      </c>
      <c r="Q21" s="6"/>
      <c r="R21" s="4">
        <v>7</v>
      </c>
      <c r="S21" s="4"/>
      <c r="T21" s="4"/>
      <c r="U21" s="4"/>
      <c r="V21" s="4"/>
      <c r="W21" s="18">
        <f>SUM(R21:V21)</f>
        <v>7</v>
      </c>
      <c r="X21" s="4">
        <v>8</v>
      </c>
      <c r="Y21" s="62">
        <v>6</v>
      </c>
      <c r="Z21" s="4">
        <v>7</v>
      </c>
      <c r="AA21" s="4">
        <v>8</v>
      </c>
      <c r="AB21" s="4"/>
      <c r="AC21" s="18">
        <f>SUM(X21:AB21)</f>
        <v>29</v>
      </c>
      <c r="AD21" s="64">
        <f>W21+AC21</f>
        <v>36</v>
      </c>
      <c r="AE21" s="18">
        <f>S21+AA21</f>
        <v>8</v>
      </c>
      <c r="AF21" s="7">
        <v>17</v>
      </c>
      <c r="AG21" s="8">
        <v>8</v>
      </c>
      <c r="AH21" s="9">
        <v>11</v>
      </c>
      <c r="AI21" s="51"/>
      <c r="AJ21" s="8"/>
      <c r="AK21" s="8">
        <v>-21</v>
      </c>
      <c r="AL21" s="8">
        <v>-37</v>
      </c>
      <c r="AM21" s="44">
        <f>SUM(AJ21:AL21)</f>
        <v>-58</v>
      </c>
      <c r="AN21" s="13">
        <f>IF(G21&gt;0,AJ21/G21,"")</f>
      </c>
      <c r="AO21" s="16">
        <f>IF(H21&gt;0,AK21/H21,"")</f>
        <v>-1.3125</v>
      </c>
      <c r="AP21" s="16">
        <f>IF(I21&gt;0,AL21/I21,"")</f>
        <v>-0.8222222222222222</v>
      </c>
      <c r="AQ21" s="46">
        <f>IF(AM21=0,"",AM21/SUM(G21:I21))</f>
        <v>-0.9508196721311475</v>
      </c>
    </row>
    <row r="22" spans="1:43" s="2" customFormat="1" ht="15.75" customHeight="1">
      <c r="A22" s="104" t="s">
        <v>23</v>
      </c>
      <c r="B22" s="92" t="s">
        <v>195</v>
      </c>
      <c r="C22" s="67" t="s">
        <v>61</v>
      </c>
      <c r="D22" s="68">
        <v>1</v>
      </c>
      <c r="E22" s="68">
        <v>33</v>
      </c>
      <c r="F22" s="69" t="s">
        <v>47</v>
      </c>
      <c r="G22" s="70">
        <v>4</v>
      </c>
      <c r="H22" s="71">
        <v>5</v>
      </c>
      <c r="I22" s="71">
        <v>3</v>
      </c>
      <c r="J22" s="72">
        <f t="shared" si="12"/>
        <v>12</v>
      </c>
      <c r="K22" s="73">
        <f t="shared" si="13"/>
        <v>0.36363636363636365</v>
      </c>
      <c r="L22" s="70">
        <v>4</v>
      </c>
      <c r="M22" s="74">
        <f t="shared" si="2"/>
        <v>1</v>
      </c>
      <c r="N22" s="75">
        <v>43</v>
      </c>
      <c r="O22" s="75"/>
      <c r="P22" s="76">
        <f t="shared" si="3"/>
        <v>10.75</v>
      </c>
      <c r="Q22" s="77">
        <v>7</v>
      </c>
      <c r="R22" s="78">
        <v>8</v>
      </c>
      <c r="S22" s="78">
        <v>6</v>
      </c>
      <c r="T22" s="78"/>
      <c r="U22" s="78">
        <v>1</v>
      </c>
      <c r="V22" s="78"/>
      <c r="W22" s="79">
        <f t="shared" si="4"/>
        <v>15</v>
      </c>
      <c r="X22" s="78">
        <v>6</v>
      </c>
      <c r="Y22" s="80"/>
      <c r="Z22" s="78">
        <v>8</v>
      </c>
      <c r="AA22" s="78">
        <v>1</v>
      </c>
      <c r="AB22" s="78"/>
      <c r="AC22" s="79">
        <f t="shared" si="5"/>
        <v>15</v>
      </c>
      <c r="AD22" s="81">
        <f t="shared" si="6"/>
        <v>30</v>
      </c>
      <c r="AE22" s="79">
        <f t="shared" si="7"/>
        <v>7</v>
      </c>
      <c r="AF22" s="70">
        <v>4</v>
      </c>
      <c r="AG22" s="71"/>
      <c r="AH22" s="82">
        <v>1</v>
      </c>
      <c r="AI22" s="83">
        <v>38</v>
      </c>
      <c r="AJ22" s="71">
        <v>38</v>
      </c>
      <c r="AK22" s="71">
        <v>29</v>
      </c>
      <c r="AL22" s="71">
        <v>6</v>
      </c>
      <c r="AM22" s="84">
        <f t="shared" si="14"/>
        <v>73</v>
      </c>
      <c r="AN22" s="85">
        <f>IF(G22&gt;0,AJ22/G22,"")</f>
        <v>9.5</v>
      </c>
      <c r="AO22" s="86">
        <f>IF(H22&gt;0,AK22/H22,"")</f>
        <v>5.8</v>
      </c>
      <c r="AP22" s="86">
        <f>IF(I22&gt;0,AL22/I22,"")</f>
        <v>2</v>
      </c>
      <c r="AQ22" s="87">
        <f t="shared" si="15"/>
        <v>6.083333333333333</v>
      </c>
    </row>
    <row r="23" spans="1:43" s="2" customFormat="1" ht="15.75" customHeight="1">
      <c r="A23" s="104" t="s">
        <v>23</v>
      </c>
      <c r="B23" s="92" t="s">
        <v>82</v>
      </c>
      <c r="C23" s="67" t="s">
        <v>4</v>
      </c>
      <c r="D23" s="68">
        <v>3</v>
      </c>
      <c r="E23" s="68">
        <v>128</v>
      </c>
      <c r="F23" s="69" t="s">
        <v>86</v>
      </c>
      <c r="G23" s="70"/>
      <c r="H23" s="71">
        <v>7</v>
      </c>
      <c r="I23" s="71">
        <v>26</v>
      </c>
      <c r="J23" s="72">
        <f>SUM(G23:I23)</f>
        <v>33</v>
      </c>
      <c r="K23" s="73">
        <f>SUM(G23:I23)/E23</f>
        <v>0.2578125</v>
      </c>
      <c r="L23" s="70"/>
      <c r="M23" s="74">
        <f>IF(G23=0,"",L23/G23)</f>
      </c>
      <c r="N23" s="75"/>
      <c r="O23" s="75"/>
      <c r="P23" s="76">
        <f>IF(G23=0,"",(N23-O23)/G23)</f>
      </c>
      <c r="Q23" s="77"/>
      <c r="R23" s="78">
        <v>3</v>
      </c>
      <c r="S23" s="78"/>
      <c r="T23" s="78"/>
      <c r="U23" s="78"/>
      <c r="V23" s="78"/>
      <c r="W23" s="79">
        <f>SUM(R23:V23)</f>
        <v>3</v>
      </c>
      <c r="X23" s="78">
        <v>4</v>
      </c>
      <c r="Y23" s="80"/>
      <c r="Z23" s="78">
        <v>17</v>
      </c>
      <c r="AA23" s="78">
        <v>2</v>
      </c>
      <c r="AB23" s="78"/>
      <c r="AC23" s="79">
        <f>SUM(X23:AB23)</f>
        <v>23</v>
      </c>
      <c r="AD23" s="81">
        <f>W23+AC23</f>
        <v>26</v>
      </c>
      <c r="AE23" s="79">
        <f>S23+AA23</f>
        <v>2</v>
      </c>
      <c r="AF23" s="70"/>
      <c r="AG23" s="71">
        <v>4</v>
      </c>
      <c r="AH23" s="82">
        <v>4</v>
      </c>
      <c r="AI23" s="83"/>
      <c r="AJ23" s="71"/>
      <c r="AK23" s="71">
        <v>-1</v>
      </c>
      <c r="AL23" s="71">
        <v>-47</v>
      </c>
      <c r="AM23" s="84">
        <f>SUM(AJ23:AL23)</f>
        <v>-48</v>
      </c>
      <c r="AN23" s="85">
        <f>IF(G23&gt;0,AJ23/G23,"")</f>
      </c>
      <c r="AO23" s="86">
        <f>IF(H23&gt;0,AK23/H23,"")</f>
        <v>-0.14285714285714285</v>
      </c>
      <c r="AP23" s="86">
        <f>IF(I23&gt;0,AL23/I23,"")</f>
        <v>-1.8076923076923077</v>
      </c>
      <c r="AQ23" s="87">
        <f>IF(AM23=0,"",AM23/SUM(G23:I23))</f>
        <v>-1.4545454545454546</v>
      </c>
    </row>
    <row r="24" spans="1:43" s="2" customFormat="1" ht="15.75" customHeight="1">
      <c r="A24" s="104" t="s">
        <v>23</v>
      </c>
      <c r="B24" s="92" t="s">
        <v>196</v>
      </c>
      <c r="C24" s="67" t="s">
        <v>2</v>
      </c>
      <c r="D24" s="68">
        <v>5</v>
      </c>
      <c r="E24" s="68">
        <v>201</v>
      </c>
      <c r="F24" s="69" t="s">
        <v>43</v>
      </c>
      <c r="G24" s="70">
        <v>4</v>
      </c>
      <c r="H24" s="71">
        <v>54</v>
      </c>
      <c r="I24" s="71">
        <v>16</v>
      </c>
      <c r="J24" s="72">
        <f t="shared" si="12"/>
        <v>74</v>
      </c>
      <c r="K24" s="73">
        <f t="shared" si="13"/>
        <v>0.3681592039800995</v>
      </c>
      <c r="L24" s="70">
        <v>3</v>
      </c>
      <c r="M24" s="74">
        <f t="shared" si="2"/>
        <v>0.75</v>
      </c>
      <c r="N24" s="75">
        <v>16</v>
      </c>
      <c r="O24" s="75"/>
      <c r="P24" s="76">
        <f t="shared" si="3"/>
        <v>4</v>
      </c>
      <c r="Q24" s="77">
        <v>2</v>
      </c>
      <c r="R24" s="78">
        <v>7</v>
      </c>
      <c r="S24" s="78"/>
      <c r="T24" s="78">
        <v>5</v>
      </c>
      <c r="U24" s="78">
        <v>2</v>
      </c>
      <c r="V24" s="78"/>
      <c r="W24" s="79">
        <f t="shared" si="4"/>
        <v>14</v>
      </c>
      <c r="X24" s="78">
        <v>15</v>
      </c>
      <c r="Y24" s="80">
        <v>4</v>
      </c>
      <c r="Z24" s="78">
        <v>11</v>
      </c>
      <c r="AA24" s="78">
        <v>6</v>
      </c>
      <c r="AB24" s="78"/>
      <c r="AC24" s="79">
        <f t="shared" si="5"/>
        <v>36</v>
      </c>
      <c r="AD24" s="81">
        <f t="shared" si="6"/>
        <v>50</v>
      </c>
      <c r="AE24" s="79">
        <f t="shared" si="7"/>
        <v>6</v>
      </c>
      <c r="AF24" s="70">
        <v>6</v>
      </c>
      <c r="AG24" s="71">
        <v>3</v>
      </c>
      <c r="AH24" s="82">
        <v>3</v>
      </c>
      <c r="AI24" s="83">
        <v>13</v>
      </c>
      <c r="AJ24" s="71">
        <v>13</v>
      </c>
      <c r="AK24" s="71">
        <v>82</v>
      </c>
      <c r="AL24" s="71">
        <v>39</v>
      </c>
      <c r="AM24" s="84">
        <f t="shared" si="14"/>
        <v>134</v>
      </c>
      <c r="AN24" s="85">
        <f>IF(G24&gt;0,AJ24/G24,"")</f>
        <v>3.25</v>
      </c>
      <c r="AO24" s="86">
        <f>IF(H24&gt;0,AK24/H24,"")</f>
        <v>1.5185185185185186</v>
      </c>
      <c r="AP24" s="86">
        <f>IF(I24&gt;0,AL24/I24,"")</f>
        <v>2.4375</v>
      </c>
      <c r="AQ24" s="87">
        <f t="shared" si="15"/>
        <v>1.8108108108108107</v>
      </c>
    </row>
    <row r="25" spans="1:43" s="2" customFormat="1" ht="15.75" customHeight="1">
      <c r="A25" s="104" t="s">
        <v>23</v>
      </c>
      <c r="B25" s="92" t="s">
        <v>118</v>
      </c>
      <c r="C25" s="67" t="s">
        <v>2</v>
      </c>
      <c r="D25" s="68">
        <v>18</v>
      </c>
      <c r="E25" s="68">
        <v>744</v>
      </c>
      <c r="F25" s="69" t="s">
        <v>48</v>
      </c>
      <c r="G25" s="70">
        <v>7</v>
      </c>
      <c r="H25" s="71">
        <v>233</v>
      </c>
      <c r="I25" s="71">
        <v>95</v>
      </c>
      <c r="J25" s="72">
        <f t="shared" si="12"/>
        <v>335</v>
      </c>
      <c r="K25" s="73">
        <f t="shared" si="13"/>
        <v>0.45026881720430106</v>
      </c>
      <c r="L25" s="70">
        <v>4</v>
      </c>
      <c r="M25" s="74">
        <f t="shared" si="2"/>
        <v>0.5714285714285714</v>
      </c>
      <c r="N25" s="75">
        <v>32</v>
      </c>
      <c r="O25" s="75">
        <v>0</v>
      </c>
      <c r="P25" s="76">
        <f t="shared" si="3"/>
        <v>4.571428571428571</v>
      </c>
      <c r="Q25" s="77">
        <v>4</v>
      </c>
      <c r="R25" s="78">
        <v>36</v>
      </c>
      <c r="S25" s="78">
        <v>12</v>
      </c>
      <c r="T25" s="78">
        <v>2</v>
      </c>
      <c r="U25" s="78"/>
      <c r="V25" s="78"/>
      <c r="W25" s="79">
        <f t="shared" si="4"/>
        <v>50</v>
      </c>
      <c r="X25" s="78">
        <v>57</v>
      </c>
      <c r="Y25" s="80">
        <v>32</v>
      </c>
      <c r="Z25" s="78">
        <v>73</v>
      </c>
      <c r="AA25" s="78">
        <v>18</v>
      </c>
      <c r="AB25" s="78">
        <v>8</v>
      </c>
      <c r="AC25" s="79">
        <f aca="true" t="shared" si="17" ref="AC25:AC85">SUM(X25:AB25)</f>
        <v>188</v>
      </c>
      <c r="AD25" s="81">
        <f aca="true" t="shared" si="18" ref="AD25:AD85">W25+AC25</f>
        <v>238</v>
      </c>
      <c r="AE25" s="79">
        <f aca="true" t="shared" si="19" ref="AE25:AE85">S25+AA25</f>
        <v>30</v>
      </c>
      <c r="AF25" s="70">
        <v>101</v>
      </c>
      <c r="AG25" s="71">
        <v>36</v>
      </c>
      <c r="AH25" s="82">
        <v>55</v>
      </c>
      <c r="AI25" s="83">
        <v>26</v>
      </c>
      <c r="AJ25" s="71">
        <v>0</v>
      </c>
      <c r="AK25" s="71">
        <v>542</v>
      </c>
      <c r="AL25" s="71">
        <v>-227</v>
      </c>
      <c r="AM25" s="84">
        <f t="shared" si="14"/>
        <v>315</v>
      </c>
      <c r="AN25" s="85">
        <f aca="true" t="shared" si="20" ref="AN25:AN49">IF(G25&gt;0,AJ25/G25,"")</f>
        <v>0</v>
      </c>
      <c r="AO25" s="86">
        <f aca="true" t="shared" si="21" ref="AO25:AO49">IF(H25&gt;0,AK25/H25,"")</f>
        <v>2.3261802575107295</v>
      </c>
      <c r="AP25" s="86">
        <f aca="true" t="shared" si="22" ref="AP25:AP49">IF(I25&gt;0,AL25/I25,"")</f>
        <v>-2.389473684210526</v>
      </c>
      <c r="AQ25" s="87">
        <f t="shared" si="15"/>
        <v>0.9402985074626866</v>
      </c>
    </row>
    <row r="26" spans="1:43" s="2" customFormat="1" ht="15.75" customHeight="1">
      <c r="A26" s="104" t="s">
        <v>23</v>
      </c>
      <c r="B26" s="92" t="s">
        <v>197</v>
      </c>
      <c r="C26" s="67" t="s">
        <v>175</v>
      </c>
      <c r="D26" s="68">
        <v>1</v>
      </c>
      <c r="E26" s="68">
        <v>39</v>
      </c>
      <c r="F26" s="69" t="s">
        <v>198</v>
      </c>
      <c r="G26" s="70">
        <v>9</v>
      </c>
      <c r="H26" s="71"/>
      <c r="I26" s="71">
        <v>10</v>
      </c>
      <c r="J26" s="72">
        <f>SUM(G26:I26)</f>
        <v>19</v>
      </c>
      <c r="K26" s="73">
        <f>SUM(G26:I26)/E26</f>
        <v>0.48717948717948717</v>
      </c>
      <c r="L26" s="70">
        <v>4</v>
      </c>
      <c r="M26" s="74">
        <f t="shared" si="2"/>
        <v>0.4444444444444444</v>
      </c>
      <c r="N26" s="75">
        <v>6</v>
      </c>
      <c r="O26" s="75"/>
      <c r="P26" s="76">
        <f t="shared" si="3"/>
        <v>0.6666666666666666</v>
      </c>
      <c r="Q26" s="77"/>
      <c r="R26" s="78">
        <v>2</v>
      </c>
      <c r="S26" s="78"/>
      <c r="T26" s="78"/>
      <c r="U26" s="78">
        <v>1</v>
      </c>
      <c r="V26" s="78"/>
      <c r="W26" s="79">
        <f t="shared" si="4"/>
        <v>3</v>
      </c>
      <c r="X26" s="78"/>
      <c r="Y26" s="80"/>
      <c r="Z26" s="78">
        <v>1</v>
      </c>
      <c r="AA26" s="78"/>
      <c r="AB26" s="78"/>
      <c r="AC26" s="79">
        <f t="shared" si="17"/>
        <v>1</v>
      </c>
      <c r="AD26" s="81">
        <f t="shared" si="18"/>
        <v>4</v>
      </c>
      <c r="AE26" s="79">
        <f t="shared" si="19"/>
        <v>0</v>
      </c>
      <c r="AF26" s="70">
        <v>3</v>
      </c>
      <c r="AG26" s="71">
        <v>3</v>
      </c>
      <c r="AH26" s="82">
        <v>3</v>
      </c>
      <c r="AI26" s="83">
        <v>0</v>
      </c>
      <c r="AJ26" s="71">
        <v>-8</v>
      </c>
      <c r="AK26" s="71"/>
      <c r="AL26" s="71">
        <v>-24</v>
      </c>
      <c r="AM26" s="84">
        <f>SUM(AJ26:AL26)</f>
        <v>-32</v>
      </c>
      <c r="AN26" s="85">
        <f t="shared" si="20"/>
        <v>-0.8888888888888888</v>
      </c>
      <c r="AO26" s="86">
        <f t="shared" si="21"/>
      </c>
      <c r="AP26" s="86">
        <f t="shared" si="22"/>
        <v>-2.4</v>
      </c>
      <c r="AQ26" s="87">
        <f>IF(AM26=0,"",AM26/SUM(G26:I26))</f>
        <v>-1.6842105263157894</v>
      </c>
    </row>
    <row r="27" spans="1:43" s="2" customFormat="1" ht="15.75" customHeight="1">
      <c r="A27" s="104" t="s">
        <v>23</v>
      </c>
      <c r="B27" s="92" t="s">
        <v>199</v>
      </c>
      <c r="C27" s="67" t="s">
        <v>181</v>
      </c>
      <c r="D27" s="68">
        <v>10</v>
      </c>
      <c r="E27" s="68">
        <v>366</v>
      </c>
      <c r="F27" s="69" t="s">
        <v>200</v>
      </c>
      <c r="G27" s="70">
        <v>51</v>
      </c>
      <c r="H27" s="71">
        <v>18</v>
      </c>
      <c r="I27" s="71">
        <v>56</v>
      </c>
      <c r="J27" s="72">
        <f>SUM(G27:I27)</f>
        <v>125</v>
      </c>
      <c r="K27" s="73">
        <f>SUM(G27:I27)/E27</f>
        <v>0.34153005464480873</v>
      </c>
      <c r="L27" s="70">
        <v>28</v>
      </c>
      <c r="M27" s="74">
        <f t="shared" si="2"/>
        <v>0.5490196078431373</v>
      </c>
      <c r="N27" s="75">
        <v>205</v>
      </c>
      <c r="O27" s="75"/>
      <c r="P27" s="76">
        <f t="shared" si="3"/>
        <v>4.019607843137255</v>
      </c>
      <c r="Q27" s="77">
        <v>24</v>
      </c>
      <c r="R27" s="78">
        <v>2</v>
      </c>
      <c r="S27" s="78">
        <v>4</v>
      </c>
      <c r="T27" s="78"/>
      <c r="U27" s="78"/>
      <c r="V27" s="78"/>
      <c r="W27" s="79">
        <f>SUM(R27:V27)</f>
        <v>6</v>
      </c>
      <c r="X27" s="78">
        <v>6</v>
      </c>
      <c r="Y27" s="80">
        <v>2</v>
      </c>
      <c r="Z27" s="78">
        <v>5</v>
      </c>
      <c r="AA27" s="78">
        <v>7</v>
      </c>
      <c r="AB27" s="78"/>
      <c r="AC27" s="79">
        <f t="shared" si="17"/>
        <v>20</v>
      </c>
      <c r="AD27" s="81">
        <f t="shared" si="18"/>
        <v>26</v>
      </c>
      <c r="AE27" s="79">
        <f t="shared" si="19"/>
        <v>11</v>
      </c>
      <c r="AF27" s="70">
        <v>40</v>
      </c>
      <c r="AG27" s="71">
        <v>11</v>
      </c>
      <c r="AH27" s="82">
        <v>17</v>
      </c>
      <c r="AI27" s="83">
        <v>149</v>
      </c>
      <c r="AJ27" s="71">
        <v>128</v>
      </c>
      <c r="AK27" s="71">
        <v>11</v>
      </c>
      <c r="AL27" s="71">
        <v>92</v>
      </c>
      <c r="AM27" s="84">
        <f>SUM(AJ27:AL27)</f>
        <v>231</v>
      </c>
      <c r="AN27" s="85">
        <f t="shared" si="20"/>
        <v>2.5098039215686274</v>
      </c>
      <c r="AO27" s="86">
        <f t="shared" si="21"/>
        <v>0.6111111111111112</v>
      </c>
      <c r="AP27" s="86">
        <f t="shared" si="22"/>
        <v>1.6428571428571428</v>
      </c>
      <c r="AQ27" s="87">
        <f>IF(AM27=0,"",AM27/SUM(G27:I27))</f>
        <v>1.848</v>
      </c>
    </row>
    <row r="28" spans="1:43" s="2" customFormat="1" ht="15.75" customHeight="1">
      <c r="A28" s="104" t="s">
        <v>23</v>
      </c>
      <c r="B28" s="92" t="s">
        <v>119</v>
      </c>
      <c r="C28" s="67" t="s">
        <v>182</v>
      </c>
      <c r="D28" s="68">
        <v>3</v>
      </c>
      <c r="E28" s="68">
        <v>135</v>
      </c>
      <c r="F28" s="69" t="s">
        <v>120</v>
      </c>
      <c r="G28" s="70">
        <v>29</v>
      </c>
      <c r="H28" s="71"/>
      <c r="I28" s="71">
        <v>28</v>
      </c>
      <c r="J28" s="72">
        <f>SUM(G28:I28)</f>
        <v>57</v>
      </c>
      <c r="K28" s="73">
        <f>SUM(G28:I28)/E28</f>
        <v>0.4222222222222222</v>
      </c>
      <c r="L28" s="70">
        <v>17</v>
      </c>
      <c r="M28" s="74">
        <f>IF(G28=0,"",L28/G28)</f>
        <v>0.5862068965517241</v>
      </c>
      <c r="N28" s="75">
        <v>138</v>
      </c>
      <c r="O28" s="75"/>
      <c r="P28" s="76">
        <f>IF(G28=0,"",(N28-O28)/G28)</f>
        <v>4.758620689655173</v>
      </c>
      <c r="Q28" s="77">
        <v>17</v>
      </c>
      <c r="R28" s="78">
        <v>1</v>
      </c>
      <c r="S28" s="78">
        <v>1</v>
      </c>
      <c r="T28" s="78"/>
      <c r="U28" s="78"/>
      <c r="V28" s="78"/>
      <c r="W28" s="79">
        <f>SUM(R28:V28)</f>
        <v>2</v>
      </c>
      <c r="X28" s="78">
        <v>1</v>
      </c>
      <c r="Y28" s="80"/>
      <c r="Z28" s="78">
        <v>4</v>
      </c>
      <c r="AA28" s="78">
        <v>4</v>
      </c>
      <c r="AB28" s="78">
        <v>1</v>
      </c>
      <c r="AC28" s="79">
        <f>SUM(X28:AB28)</f>
        <v>10</v>
      </c>
      <c r="AD28" s="81">
        <f>W28+AC28</f>
        <v>12</v>
      </c>
      <c r="AE28" s="79">
        <f>S28+AA28</f>
        <v>5</v>
      </c>
      <c r="AF28" s="70">
        <v>15</v>
      </c>
      <c r="AG28" s="71">
        <v>4</v>
      </c>
      <c r="AH28" s="82">
        <v>6</v>
      </c>
      <c r="AI28" s="83">
        <v>107</v>
      </c>
      <c r="AJ28" s="71">
        <v>54</v>
      </c>
      <c r="AK28" s="71"/>
      <c r="AL28" s="71">
        <v>-66</v>
      </c>
      <c r="AM28" s="84">
        <f>SUM(AJ28:AL28)</f>
        <v>-12</v>
      </c>
      <c r="AN28" s="85">
        <f>IF(G28&gt;0,AJ28/G28,"")</f>
        <v>1.8620689655172413</v>
      </c>
      <c r="AO28" s="86">
        <f>IF(H28&gt;0,AK28/H28,"")</f>
      </c>
      <c r="AP28" s="86">
        <f>IF(I28&gt;0,AL28/I28,"")</f>
        <v>-2.357142857142857</v>
      </c>
      <c r="AQ28" s="87">
        <f>IF(AM28=0,"",AM28/SUM(G28:I28))</f>
        <v>-0.21052631578947367</v>
      </c>
    </row>
    <row r="29" spans="1:43" s="2" customFormat="1" ht="15.75" customHeight="1">
      <c r="A29" s="104" t="s">
        <v>23</v>
      </c>
      <c r="B29" s="92" t="s">
        <v>55</v>
      </c>
      <c r="C29" s="67" t="s">
        <v>182</v>
      </c>
      <c r="D29" s="68">
        <v>4</v>
      </c>
      <c r="E29" s="68">
        <v>143</v>
      </c>
      <c r="F29" s="69" t="s">
        <v>56</v>
      </c>
      <c r="G29" s="70">
        <v>47</v>
      </c>
      <c r="H29" s="71"/>
      <c r="I29" s="71">
        <v>4</v>
      </c>
      <c r="J29" s="72">
        <f>SUM(G29:I29)</f>
        <v>51</v>
      </c>
      <c r="K29" s="73">
        <f>SUM(G29:I29)/E29</f>
        <v>0.35664335664335667</v>
      </c>
      <c r="L29" s="70">
        <v>25</v>
      </c>
      <c r="M29" s="74">
        <f t="shared" si="2"/>
        <v>0.5319148936170213</v>
      </c>
      <c r="N29" s="75">
        <v>176</v>
      </c>
      <c r="O29" s="75"/>
      <c r="P29" s="76">
        <f t="shared" si="3"/>
        <v>3.74468085106383</v>
      </c>
      <c r="Q29" s="77">
        <v>18</v>
      </c>
      <c r="R29" s="78"/>
      <c r="S29" s="78">
        <v>3</v>
      </c>
      <c r="T29" s="78"/>
      <c r="U29" s="78"/>
      <c r="V29" s="78"/>
      <c r="W29" s="79">
        <f>SUM(R29:V29)</f>
        <v>3</v>
      </c>
      <c r="X29" s="78"/>
      <c r="Y29" s="80"/>
      <c r="Z29" s="78">
        <v>11</v>
      </c>
      <c r="AA29" s="78">
        <v>2</v>
      </c>
      <c r="AB29" s="78"/>
      <c r="AC29" s="79">
        <f t="shared" si="17"/>
        <v>13</v>
      </c>
      <c r="AD29" s="81">
        <f t="shared" si="18"/>
        <v>16</v>
      </c>
      <c r="AE29" s="79">
        <f t="shared" si="19"/>
        <v>5</v>
      </c>
      <c r="AF29" s="70">
        <v>15</v>
      </c>
      <c r="AG29" s="71"/>
      <c r="AH29" s="82">
        <v>2</v>
      </c>
      <c r="AI29" s="83">
        <v>116</v>
      </c>
      <c r="AJ29" s="71">
        <v>71</v>
      </c>
      <c r="AK29" s="71"/>
      <c r="AL29" s="71">
        <v>-5</v>
      </c>
      <c r="AM29" s="84">
        <f>SUM(AJ29:AL29)</f>
        <v>66</v>
      </c>
      <c r="AN29" s="85">
        <f t="shared" si="20"/>
        <v>1.5106382978723405</v>
      </c>
      <c r="AO29" s="86">
        <f t="shared" si="21"/>
      </c>
      <c r="AP29" s="86">
        <f t="shared" si="22"/>
        <v>-1.25</v>
      </c>
      <c r="AQ29" s="87">
        <f>IF(AM29=0,"",AM29/SUM(G29:I29))</f>
        <v>1.2941176470588236</v>
      </c>
    </row>
    <row r="30" spans="1:43" s="2" customFormat="1" ht="15.75" customHeight="1">
      <c r="A30" s="104" t="s">
        <v>23</v>
      </c>
      <c r="B30" s="92" t="s">
        <v>84</v>
      </c>
      <c r="C30" s="67" t="s">
        <v>180</v>
      </c>
      <c r="D30" s="68">
        <v>5</v>
      </c>
      <c r="E30" s="68">
        <v>191</v>
      </c>
      <c r="F30" s="69" t="s">
        <v>60</v>
      </c>
      <c r="G30" s="70">
        <v>6</v>
      </c>
      <c r="H30" s="71">
        <v>9</v>
      </c>
      <c r="I30" s="71">
        <v>54</v>
      </c>
      <c r="J30" s="72">
        <f>SUM(G30:I30)</f>
        <v>69</v>
      </c>
      <c r="K30" s="73">
        <f>SUM(G30:I30)/E30</f>
        <v>0.3612565445026178</v>
      </c>
      <c r="L30" s="70">
        <v>5</v>
      </c>
      <c r="M30" s="74">
        <f t="shared" si="2"/>
        <v>0.8333333333333334</v>
      </c>
      <c r="N30" s="75">
        <v>23</v>
      </c>
      <c r="O30" s="75"/>
      <c r="P30" s="76">
        <f t="shared" si="3"/>
        <v>3.8333333333333335</v>
      </c>
      <c r="Q30" s="77"/>
      <c r="R30" s="78">
        <v>13</v>
      </c>
      <c r="S30" s="78">
        <v>9</v>
      </c>
      <c r="T30" s="78">
        <v>1</v>
      </c>
      <c r="U30" s="78"/>
      <c r="V30" s="78"/>
      <c r="W30" s="79">
        <f>SUM(R30:V30)</f>
        <v>23</v>
      </c>
      <c r="X30" s="78">
        <v>13</v>
      </c>
      <c r="Y30" s="80">
        <v>6</v>
      </c>
      <c r="Z30" s="78">
        <v>39</v>
      </c>
      <c r="AA30" s="78">
        <v>7</v>
      </c>
      <c r="AB30" s="78"/>
      <c r="AC30" s="79">
        <f t="shared" si="17"/>
        <v>65</v>
      </c>
      <c r="AD30" s="81">
        <f t="shared" si="18"/>
        <v>88</v>
      </c>
      <c r="AE30" s="79">
        <f t="shared" si="19"/>
        <v>16</v>
      </c>
      <c r="AF30" s="70">
        <v>26</v>
      </c>
      <c r="AG30" s="71"/>
      <c r="AH30" s="82">
        <v>4</v>
      </c>
      <c r="AI30" s="83">
        <v>10</v>
      </c>
      <c r="AJ30" s="71">
        <v>10</v>
      </c>
      <c r="AK30" s="71">
        <v>7</v>
      </c>
      <c r="AL30" s="71">
        <v>34</v>
      </c>
      <c r="AM30" s="84">
        <f>SUM(AJ30:AL30)</f>
        <v>51</v>
      </c>
      <c r="AN30" s="85">
        <f t="shared" si="20"/>
        <v>1.6666666666666667</v>
      </c>
      <c r="AO30" s="86">
        <f t="shared" si="21"/>
        <v>0.7777777777777778</v>
      </c>
      <c r="AP30" s="86">
        <f t="shared" si="22"/>
        <v>0.6296296296296297</v>
      </c>
      <c r="AQ30" s="87">
        <f>IF(AM30=0,"",AM30/SUM(G30:I30))</f>
        <v>0.7391304347826086</v>
      </c>
    </row>
    <row r="31" spans="1:43" s="2" customFormat="1" ht="15.75" customHeight="1">
      <c r="A31" s="104" t="s">
        <v>23</v>
      </c>
      <c r="B31" s="92" t="s">
        <v>121</v>
      </c>
      <c r="C31" s="67" t="s">
        <v>181</v>
      </c>
      <c r="D31" s="68">
        <v>8</v>
      </c>
      <c r="E31" s="68">
        <v>306</v>
      </c>
      <c r="F31" s="69" t="s">
        <v>122</v>
      </c>
      <c r="G31" s="70">
        <v>38</v>
      </c>
      <c r="H31" s="71">
        <v>4</v>
      </c>
      <c r="I31" s="71">
        <v>75</v>
      </c>
      <c r="J31" s="72">
        <f>SUM(G31:I31)</f>
        <v>117</v>
      </c>
      <c r="K31" s="73">
        <f>SUM(G31:I31)/E31</f>
        <v>0.38235294117647056</v>
      </c>
      <c r="L31" s="70">
        <v>20</v>
      </c>
      <c r="M31" s="74">
        <f>IF(G31=0,"",L31/G31)</f>
        <v>0.5263157894736842</v>
      </c>
      <c r="N31" s="75">
        <v>144</v>
      </c>
      <c r="O31" s="75"/>
      <c r="P31" s="76">
        <f>IF(G31=0,"",(N31-O31)/G31)</f>
        <v>3.789473684210526</v>
      </c>
      <c r="Q31" s="77">
        <v>22</v>
      </c>
      <c r="R31" s="78">
        <v>13</v>
      </c>
      <c r="S31" s="78"/>
      <c r="T31" s="78">
        <v>1</v>
      </c>
      <c r="U31" s="78">
        <v>1</v>
      </c>
      <c r="V31" s="78"/>
      <c r="W31" s="79">
        <f>SUM(R31:V31)</f>
        <v>15</v>
      </c>
      <c r="X31" s="78">
        <v>13</v>
      </c>
      <c r="Y31" s="80">
        <v>9</v>
      </c>
      <c r="Z31" s="78">
        <v>13</v>
      </c>
      <c r="AA31" s="78">
        <v>5</v>
      </c>
      <c r="AB31" s="78">
        <v>1</v>
      </c>
      <c r="AC31" s="79">
        <f>SUM(X31:AB31)</f>
        <v>41</v>
      </c>
      <c r="AD31" s="81">
        <f>W31+AC31</f>
        <v>56</v>
      </c>
      <c r="AE31" s="79">
        <f>S31+AA31</f>
        <v>5</v>
      </c>
      <c r="AF31" s="70">
        <v>21</v>
      </c>
      <c r="AG31" s="71">
        <v>8</v>
      </c>
      <c r="AH31" s="82">
        <v>10</v>
      </c>
      <c r="AI31" s="83">
        <v>116</v>
      </c>
      <c r="AJ31" s="71">
        <v>57</v>
      </c>
      <c r="AK31" s="71">
        <v>19</v>
      </c>
      <c r="AL31" s="71">
        <v>119</v>
      </c>
      <c r="AM31" s="84">
        <f>SUM(AJ31:AL31)</f>
        <v>195</v>
      </c>
      <c r="AN31" s="85">
        <f>IF(G31&gt;0,AJ31/G31,"")</f>
        <v>1.5</v>
      </c>
      <c r="AO31" s="86">
        <f>IF(H31&gt;0,AK31/H31,"")</f>
        <v>4.75</v>
      </c>
      <c r="AP31" s="86">
        <f>IF(I31&gt;0,AL31/I31,"")</f>
        <v>1.5866666666666667</v>
      </c>
      <c r="AQ31" s="87">
        <f>IF(AM31=0,"",AM31/SUM(G31:I31))</f>
        <v>1.6666666666666667</v>
      </c>
    </row>
    <row r="32" spans="1:43" s="2" customFormat="1" ht="15.75" customHeight="1">
      <c r="A32" s="104" t="s">
        <v>23</v>
      </c>
      <c r="B32" s="92" t="s">
        <v>201</v>
      </c>
      <c r="C32" s="67" t="s">
        <v>179</v>
      </c>
      <c r="D32" s="68">
        <v>3</v>
      </c>
      <c r="E32" s="68">
        <v>102</v>
      </c>
      <c r="F32" s="69" t="s">
        <v>202</v>
      </c>
      <c r="G32" s="70"/>
      <c r="H32" s="71">
        <v>22</v>
      </c>
      <c r="I32" s="71">
        <v>8</v>
      </c>
      <c r="J32" s="72">
        <f>SUM(G32:I32)</f>
        <v>30</v>
      </c>
      <c r="K32" s="73">
        <f>SUM(G32:I32)/E32</f>
        <v>0.29411764705882354</v>
      </c>
      <c r="L32" s="70"/>
      <c r="M32" s="74">
        <f t="shared" si="2"/>
      </c>
      <c r="N32" s="75"/>
      <c r="O32" s="75"/>
      <c r="P32" s="76">
        <f t="shared" si="3"/>
      </c>
      <c r="Q32" s="77"/>
      <c r="R32" s="78">
        <v>3</v>
      </c>
      <c r="S32" s="78"/>
      <c r="T32" s="78"/>
      <c r="U32" s="78"/>
      <c r="V32" s="78"/>
      <c r="W32" s="79">
        <f>SUM(R32:V32)</f>
        <v>3</v>
      </c>
      <c r="X32" s="78">
        <v>2</v>
      </c>
      <c r="Y32" s="80"/>
      <c r="Z32" s="78">
        <v>3</v>
      </c>
      <c r="AA32" s="78">
        <v>2</v>
      </c>
      <c r="AB32" s="78"/>
      <c r="AC32" s="79">
        <f t="shared" si="17"/>
        <v>7</v>
      </c>
      <c r="AD32" s="81">
        <f t="shared" si="18"/>
        <v>10</v>
      </c>
      <c r="AE32" s="79">
        <f t="shared" si="19"/>
        <v>2</v>
      </c>
      <c r="AF32" s="70">
        <v>17</v>
      </c>
      <c r="AG32" s="71">
        <v>8</v>
      </c>
      <c r="AH32" s="82">
        <v>11</v>
      </c>
      <c r="AI32" s="83"/>
      <c r="AJ32" s="71"/>
      <c r="AK32" s="71">
        <v>13</v>
      </c>
      <c r="AL32" s="71">
        <v>8</v>
      </c>
      <c r="AM32" s="84">
        <f>SUM(AJ32:AL32)</f>
        <v>21</v>
      </c>
      <c r="AN32" s="85">
        <f t="shared" si="20"/>
      </c>
      <c r="AO32" s="86">
        <f t="shared" si="21"/>
        <v>0.5909090909090909</v>
      </c>
      <c r="AP32" s="86">
        <f t="shared" si="22"/>
        <v>1</v>
      </c>
      <c r="AQ32" s="87">
        <f>IF(AM32=0,"",AM32/SUM(G32:I32))</f>
        <v>0.7</v>
      </c>
    </row>
    <row r="33" spans="1:43" s="2" customFormat="1" ht="15.75" customHeight="1">
      <c r="A33" s="104" t="s">
        <v>23</v>
      </c>
      <c r="B33" s="92" t="s">
        <v>220</v>
      </c>
      <c r="C33" s="67" t="s">
        <v>178</v>
      </c>
      <c r="D33" s="68">
        <v>2</v>
      </c>
      <c r="E33" s="68">
        <v>79</v>
      </c>
      <c r="F33" s="69" t="s">
        <v>87</v>
      </c>
      <c r="G33" s="70"/>
      <c r="H33" s="71"/>
      <c r="I33" s="71">
        <v>27</v>
      </c>
      <c r="J33" s="72">
        <f>SUM(G33:I33)</f>
        <v>27</v>
      </c>
      <c r="K33" s="73">
        <f>SUM(G33:I33)/E33</f>
        <v>0.34177215189873417</v>
      </c>
      <c r="L33" s="70"/>
      <c r="M33" s="74">
        <f>IF(G33=0,"",L33/G33)</f>
      </c>
      <c r="N33" s="75"/>
      <c r="O33" s="75"/>
      <c r="P33" s="76">
        <f>IF(G33=0,"",(N33-O33)/G33)</f>
      </c>
      <c r="Q33" s="77"/>
      <c r="R33" s="78">
        <v>2</v>
      </c>
      <c r="S33" s="78">
        <v>1</v>
      </c>
      <c r="T33" s="78"/>
      <c r="U33" s="78"/>
      <c r="V33" s="78"/>
      <c r="W33" s="79">
        <f>SUM(R33:V33)</f>
        <v>3</v>
      </c>
      <c r="X33" s="78">
        <v>8</v>
      </c>
      <c r="Y33" s="80">
        <v>5</v>
      </c>
      <c r="Z33" s="78">
        <v>16</v>
      </c>
      <c r="AA33" s="78">
        <v>1</v>
      </c>
      <c r="AB33" s="78">
        <v>2</v>
      </c>
      <c r="AC33" s="79">
        <f>SUM(X33:AB33)</f>
        <v>32</v>
      </c>
      <c r="AD33" s="81">
        <f>W33+AC33</f>
        <v>35</v>
      </c>
      <c r="AE33" s="79">
        <f>S33+AA33</f>
        <v>2</v>
      </c>
      <c r="AF33" s="70"/>
      <c r="AG33" s="71">
        <v>4</v>
      </c>
      <c r="AH33" s="82">
        <v>4</v>
      </c>
      <c r="AI33" s="83"/>
      <c r="AJ33" s="71"/>
      <c r="AK33" s="71"/>
      <c r="AL33" s="71">
        <v>-75</v>
      </c>
      <c r="AM33" s="84">
        <f>SUM(AJ33:AL33)</f>
        <v>-75</v>
      </c>
      <c r="AN33" s="85">
        <f>IF(G33&gt;0,AJ33/G33,"")</f>
      </c>
      <c r="AO33" s="86">
        <f>IF(H33&gt;0,AK33/H33,"")</f>
      </c>
      <c r="AP33" s="86">
        <f>IF(I33&gt;0,AL33/I33,"")</f>
        <v>-2.7777777777777777</v>
      </c>
      <c r="AQ33" s="87">
        <f>IF(AM33=0,"",AM33/SUM(G33:I33))</f>
        <v>-2.7777777777777777</v>
      </c>
    </row>
    <row r="34" spans="1:43" s="2" customFormat="1" ht="15.75" customHeight="1">
      <c r="A34" s="104" t="s">
        <v>23</v>
      </c>
      <c r="B34" s="92" t="s">
        <v>123</v>
      </c>
      <c r="C34" s="67" t="s">
        <v>5</v>
      </c>
      <c r="D34" s="68">
        <v>2</v>
      </c>
      <c r="E34" s="68">
        <v>80</v>
      </c>
      <c r="F34" s="69" t="s">
        <v>124</v>
      </c>
      <c r="G34" s="70">
        <v>27</v>
      </c>
      <c r="H34" s="71">
        <v>1</v>
      </c>
      <c r="I34" s="71">
        <v>2</v>
      </c>
      <c r="J34" s="72">
        <f>SUM(G34:I34)</f>
        <v>30</v>
      </c>
      <c r="K34" s="73">
        <f>SUM(G34:I34)/E34</f>
        <v>0.375</v>
      </c>
      <c r="L34" s="70">
        <v>18</v>
      </c>
      <c r="M34" s="74">
        <f>IF(G34=0,"",L34/G34)</f>
        <v>0.6666666666666666</v>
      </c>
      <c r="N34" s="75">
        <v>81</v>
      </c>
      <c r="O34" s="75"/>
      <c r="P34" s="76">
        <f>IF(G34=0,"",(N34-O34)/G34)</f>
        <v>3</v>
      </c>
      <c r="Q34" s="77">
        <v>9</v>
      </c>
      <c r="R34" s="78"/>
      <c r="S34" s="78">
        <v>1</v>
      </c>
      <c r="T34" s="78"/>
      <c r="U34" s="78"/>
      <c r="V34" s="78"/>
      <c r="W34" s="79">
        <f>SUM(R34:V34)</f>
        <v>1</v>
      </c>
      <c r="X34" s="78"/>
      <c r="Y34" s="80"/>
      <c r="Z34" s="78"/>
      <c r="AA34" s="78">
        <v>1</v>
      </c>
      <c r="AB34" s="78"/>
      <c r="AC34" s="79">
        <f>SUM(X34:AB34)</f>
        <v>1</v>
      </c>
      <c r="AD34" s="81">
        <f>W34+AC34</f>
        <v>2</v>
      </c>
      <c r="AE34" s="79">
        <f>S34+AA34</f>
        <v>2</v>
      </c>
      <c r="AF34" s="70">
        <v>5</v>
      </c>
      <c r="AG34" s="71">
        <v>2</v>
      </c>
      <c r="AH34" s="82">
        <v>3</v>
      </c>
      <c r="AI34" s="83">
        <v>74</v>
      </c>
      <c r="AJ34" s="71">
        <v>48</v>
      </c>
      <c r="AK34" s="71">
        <v>-4</v>
      </c>
      <c r="AL34" s="71">
        <v>-3</v>
      </c>
      <c r="AM34" s="84">
        <f>SUM(AJ34:AL34)</f>
        <v>41</v>
      </c>
      <c r="AN34" s="85">
        <f>IF(G34&gt;0,AJ34/G34,"")</f>
        <v>1.7777777777777777</v>
      </c>
      <c r="AO34" s="86">
        <f>IF(H34&gt;0,AK34/H34,"")</f>
        <v>-4</v>
      </c>
      <c r="AP34" s="86">
        <f>IF(I34&gt;0,AL34/I34,"")</f>
        <v>-1.5</v>
      </c>
      <c r="AQ34" s="87">
        <f>IF(AM34=0,"",AM34/SUM(G34:I34))</f>
        <v>1.3666666666666667</v>
      </c>
    </row>
    <row r="35" spans="1:43" s="2" customFormat="1" ht="15.75" customHeight="1">
      <c r="A35" s="104" t="s">
        <v>23</v>
      </c>
      <c r="B35" s="92" t="s">
        <v>16</v>
      </c>
      <c r="C35" s="67" t="s">
        <v>175</v>
      </c>
      <c r="D35" s="68">
        <v>2</v>
      </c>
      <c r="E35" s="68">
        <v>75</v>
      </c>
      <c r="F35" s="69" t="s">
        <v>17</v>
      </c>
      <c r="G35" s="70">
        <v>2</v>
      </c>
      <c r="H35" s="71"/>
      <c r="I35" s="71">
        <v>25</v>
      </c>
      <c r="J35" s="72">
        <f>SUM(G35:I35)</f>
        <v>27</v>
      </c>
      <c r="K35" s="73">
        <f>SUM(G35:I35)/E35</f>
        <v>0.36</v>
      </c>
      <c r="L35" s="70">
        <v>2</v>
      </c>
      <c r="M35" s="74">
        <f t="shared" si="2"/>
        <v>1</v>
      </c>
      <c r="N35" s="75">
        <v>24</v>
      </c>
      <c r="O35" s="75"/>
      <c r="P35" s="76">
        <f t="shared" si="3"/>
        <v>12</v>
      </c>
      <c r="Q35" s="77">
        <v>4</v>
      </c>
      <c r="R35" s="78">
        <v>8</v>
      </c>
      <c r="S35" s="78">
        <v>1</v>
      </c>
      <c r="T35" s="78"/>
      <c r="U35" s="78"/>
      <c r="V35" s="78"/>
      <c r="W35" s="79">
        <f>SUM(R35:V35)</f>
        <v>9</v>
      </c>
      <c r="X35" s="78">
        <v>12</v>
      </c>
      <c r="Y35" s="80">
        <v>4</v>
      </c>
      <c r="Z35" s="78">
        <v>5</v>
      </c>
      <c r="AA35" s="78">
        <v>3</v>
      </c>
      <c r="AB35" s="78"/>
      <c r="AC35" s="79">
        <f t="shared" si="17"/>
        <v>24</v>
      </c>
      <c r="AD35" s="81">
        <f t="shared" si="18"/>
        <v>33</v>
      </c>
      <c r="AE35" s="79">
        <f t="shared" si="19"/>
        <v>4</v>
      </c>
      <c r="AF35" s="70">
        <v>4</v>
      </c>
      <c r="AG35" s="71">
        <v>3</v>
      </c>
      <c r="AH35" s="82">
        <v>4</v>
      </c>
      <c r="AI35" s="83">
        <v>24</v>
      </c>
      <c r="AJ35" s="71">
        <v>24</v>
      </c>
      <c r="AK35" s="71"/>
      <c r="AL35" s="71">
        <v>139</v>
      </c>
      <c r="AM35" s="84">
        <f>SUM(AJ35:AL35)</f>
        <v>163</v>
      </c>
      <c r="AN35" s="85">
        <f t="shared" si="20"/>
        <v>12</v>
      </c>
      <c r="AO35" s="86">
        <f t="shared" si="21"/>
      </c>
      <c r="AP35" s="86">
        <f t="shared" si="22"/>
        <v>5.56</v>
      </c>
      <c r="AQ35" s="87">
        <f>IF(AM35=0,"",AM35/SUM(G35:I35))</f>
        <v>6.037037037037037</v>
      </c>
    </row>
    <row r="36" spans="1:43" s="2" customFormat="1" ht="15.75" customHeight="1">
      <c r="A36" s="104" t="s">
        <v>23</v>
      </c>
      <c r="B36" s="92" t="s">
        <v>132</v>
      </c>
      <c r="C36" s="67" t="s">
        <v>181</v>
      </c>
      <c r="D36" s="68">
        <v>14</v>
      </c>
      <c r="E36" s="68">
        <v>545</v>
      </c>
      <c r="F36" s="69" t="s">
        <v>203</v>
      </c>
      <c r="G36" s="70">
        <v>57</v>
      </c>
      <c r="H36" s="71">
        <v>11</v>
      </c>
      <c r="I36" s="71">
        <v>138</v>
      </c>
      <c r="J36" s="72">
        <f>SUM(G36:I36)</f>
        <v>206</v>
      </c>
      <c r="K36" s="73">
        <f>SUM(G36:I36)/E36</f>
        <v>0.3779816513761468</v>
      </c>
      <c r="L36" s="70">
        <v>30</v>
      </c>
      <c r="M36" s="74">
        <f t="shared" si="2"/>
        <v>0.5263157894736842</v>
      </c>
      <c r="N36" s="75">
        <v>242</v>
      </c>
      <c r="O36" s="75"/>
      <c r="P36" s="76">
        <f t="shared" si="3"/>
        <v>4.245614035087719</v>
      </c>
      <c r="Q36" s="77">
        <v>27</v>
      </c>
      <c r="R36" s="78">
        <v>11</v>
      </c>
      <c r="S36" s="78">
        <v>6</v>
      </c>
      <c r="T36" s="78"/>
      <c r="U36" s="78">
        <v>2</v>
      </c>
      <c r="V36" s="78"/>
      <c r="W36" s="79">
        <f>SUM(R36:V36)</f>
        <v>19</v>
      </c>
      <c r="X36" s="78">
        <v>19</v>
      </c>
      <c r="Y36" s="80">
        <v>12</v>
      </c>
      <c r="Z36" s="78">
        <v>41</v>
      </c>
      <c r="AA36" s="78">
        <v>15</v>
      </c>
      <c r="AB36" s="78">
        <v>1</v>
      </c>
      <c r="AC36" s="79">
        <f t="shared" si="17"/>
        <v>88</v>
      </c>
      <c r="AD36" s="81">
        <f t="shared" si="18"/>
        <v>107</v>
      </c>
      <c r="AE36" s="79">
        <f t="shared" si="19"/>
        <v>21</v>
      </c>
      <c r="AF36" s="70">
        <v>35</v>
      </c>
      <c r="AG36" s="71">
        <v>27</v>
      </c>
      <c r="AH36" s="82">
        <v>31</v>
      </c>
      <c r="AI36" s="83">
        <v>167</v>
      </c>
      <c r="AJ36" s="71">
        <v>37</v>
      </c>
      <c r="AK36" s="71">
        <v>-54</v>
      </c>
      <c r="AL36" s="71">
        <v>168</v>
      </c>
      <c r="AM36" s="84">
        <f>SUM(AJ36:AL36)</f>
        <v>151</v>
      </c>
      <c r="AN36" s="85">
        <f t="shared" si="20"/>
        <v>0.6491228070175439</v>
      </c>
      <c r="AO36" s="86">
        <f t="shared" si="21"/>
        <v>-4.909090909090909</v>
      </c>
      <c r="AP36" s="86">
        <f t="shared" si="22"/>
        <v>1.2173913043478262</v>
      </c>
      <c r="AQ36" s="87">
        <f>IF(AM36=0,"",AM36/SUM(G36:I36))</f>
        <v>0.7330097087378641</v>
      </c>
    </row>
    <row r="37" spans="1:43" s="2" customFormat="1" ht="15.75" customHeight="1">
      <c r="A37" s="104" t="s">
        <v>23</v>
      </c>
      <c r="B37" s="92" t="s">
        <v>204</v>
      </c>
      <c r="C37" s="67" t="s">
        <v>175</v>
      </c>
      <c r="D37" s="68">
        <v>2</v>
      </c>
      <c r="E37" s="68">
        <v>66</v>
      </c>
      <c r="F37" s="69" t="s">
        <v>205</v>
      </c>
      <c r="G37" s="70">
        <v>8</v>
      </c>
      <c r="H37" s="71"/>
      <c r="I37" s="71">
        <v>11</v>
      </c>
      <c r="J37" s="72">
        <f>SUM(G37:I37)</f>
        <v>19</v>
      </c>
      <c r="K37" s="73">
        <f>SUM(G37:I37)/E37</f>
        <v>0.2878787878787879</v>
      </c>
      <c r="L37" s="70">
        <v>1</v>
      </c>
      <c r="M37" s="74">
        <f t="shared" si="2"/>
        <v>0.125</v>
      </c>
      <c r="N37" s="75">
        <v>6</v>
      </c>
      <c r="O37" s="75"/>
      <c r="P37" s="76">
        <f t="shared" si="3"/>
        <v>0.75</v>
      </c>
      <c r="Q37" s="77"/>
      <c r="R37" s="78">
        <v>1</v>
      </c>
      <c r="S37" s="78"/>
      <c r="T37" s="78"/>
      <c r="U37" s="78"/>
      <c r="V37" s="78"/>
      <c r="W37" s="79">
        <f>SUM(R37:V37)</f>
        <v>1</v>
      </c>
      <c r="X37" s="78"/>
      <c r="Y37" s="80"/>
      <c r="Z37" s="78">
        <v>1</v>
      </c>
      <c r="AA37" s="78"/>
      <c r="AB37" s="78"/>
      <c r="AC37" s="79">
        <f t="shared" si="17"/>
        <v>1</v>
      </c>
      <c r="AD37" s="81">
        <f t="shared" si="18"/>
        <v>2</v>
      </c>
      <c r="AE37" s="79">
        <f t="shared" si="19"/>
        <v>0</v>
      </c>
      <c r="AF37" s="70">
        <v>9</v>
      </c>
      <c r="AG37" s="71">
        <v>3</v>
      </c>
      <c r="AH37" s="82">
        <v>4</v>
      </c>
      <c r="AI37" s="83">
        <v>4</v>
      </c>
      <c r="AJ37" s="71">
        <v>-27</v>
      </c>
      <c r="AK37" s="71"/>
      <c r="AL37" s="71">
        <v>46</v>
      </c>
      <c r="AM37" s="84">
        <f>SUM(AJ37:AL37)</f>
        <v>19</v>
      </c>
      <c r="AN37" s="85">
        <f t="shared" si="20"/>
        <v>-3.375</v>
      </c>
      <c r="AO37" s="86">
        <f t="shared" si="21"/>
      </c>
      <c r="AP37" s="86">
        <f t="shared" si="22"/>
        <v>4.181818181818182</v>
      </c>
      <c r="AQ37" s="87">
        <f>IF(AM37=0,"",AM37/SUM(G37:I37))</f>
        <v>1</v>
      </c>
    </row>
    <row r="38" spans="1:43" s="2" customFormat="1" ht="15.75" customHeight="1">
      <c r="A38" s="104" t="s">
        <v>23</v>
      </c>
      <c r="B38" s="92" t="s">
        <v>206</v>
      </c>
      <c r="C38" s="67" t="s">
        <v>4</v>
      </c>
      <c r="D38" s="68">
        <v>4</v>
      </c>
      <c r="E38" s="68">
        <v>158</v>
      </c>
      <c r="F38" s="69" t="s">
        <v>207</v>
      </c>
      <c r="G38" s="70"/>
      <c r="H38" s="71">
        <v>19</v>
      </c>
      <c r="I38" s="71">
        <v>28</v>
      </c>
      <c r="J38" s="72">
        <f>SUM(G38:I38)</f>
        <v>47</v>
      </c>
      <c r="K38" s="73">
        <f>SUM(G38:I38)/E38</f>
        <v>0.2974683544303797</v>
      </c>
      <c r="L38" s="70"/>
      <c r="M38" s="74">
        <f t="shared" si="2"/>
      </c>
      <c r="N38" s="75"/>
      <c r="O38" s="75"/>
      <c r="P38" s="76">
        <f t="shared" si="3"/>
      </c>
      <c r="Q38" s="77"/>
      <c r="R38" s="78">
        <v>3</v>
      </c>
      <c r="S38" s="78">
        <v>4</v>
      </c>
      <c r="T38" s="78">
        <v>1</v>
      </c>
      <c r="U38" s="78"/>
      <c r="V38" s="78"/>
      <c r="W38" s="79">
        <f>SUM(R38:V38)</f>
        <v>8</v>
      </c>
      <c r="X38" s="78">
        <v>6</v>
      </c>
      <c r="Y38" s="80">
        <v>1</v>
      </c>
      <c r="Z38" s="78">
        <v>15</v>
      </c>
      <c r="AA38" s="78">
        <v>3</v>
      </c>
      <c r="AB38" s="78"/>
      <c r="AC38" s="79">
        <f t="shared" si="17"/>
        <v>25</v>
      </c>
      <c r="AD38" s="81">
        <f t="shared" si="18"/>
        <v>33</v>
      </c>
      <c r="AE38" s="79">
        <f t="shared" si="19"/>
        <v>7</v>
      </c>
      <c r="AF38" s="70">
        <v>9</v>
      </c>
      <c r="AG38" s="71">
        <v>4</v>
      </c>
      <c r="AH38" s="82">
        <v>5</v>
      </c>
      <c r="AI38" s="83"/>
      <c r="AJ38" s="71"/>
      <c r="AK38" s="71">
        <v>0</v>
      </c>
      <c r="AL38" s="71">
        <v>15</v>
      </c>
      <c r="AM38" s="84">
        <f>SUM(AJ38:AL38)</f>
        <v>15</v>
      </c>
      <c r="AN38" s="85">
        <f t="shared" si="20"/>
      </c>
      <c r="AO38" s="86">
        <f t="shared" si="21"/>
        <v>0</v>
      </c>
      <c r="AP38" s="86">
        <f t="shared" si="22"/>
        <v>0.5357142857142857</v>
      </c>
      <c r="AQ38" s="87">
        <f>IF(AM38=0,"",AM38/SUM(G38:I38))</f>
        <v>0.3191489361702128</v>
      </c>
    </row>
    <row r="39" spans="1:43" s="2" customFormat="1" ht="15.75" customHeight="1">
      <c r="A39" s="104" t="s">
        <v>23</v>
      </c>
      <c r="B39" s="92" t="s">
        <v>208</v>
      </c>
      <c r="C39" s="67" t="s">
        <v>57</v>
      </c>
      <c r="D39" s="68">
        <v>4</v>
      </c>
      <c r="E39" s="68">
        <v>163</v>
      </c>
      <c r="F39" s="69" t="s">
        <v>168</v>
      </c>
      <c r="G39" s="70">
        <v>30</v>
      </c>
      <c r="H39" s="71">
        <v>26</v>
      </c>
      <c r="I39" s="71">
        <v>14</v>
      </c>
      <c r="J39" s="72">
        <f>SUM(G39:I39)</f>
        <v>70</v>
      </c>
      <c r="K39" s="73">
        <f>SUM(G39:I39)/E39</f>
        <v>0.4294478527607362</v>
      </c>
      <c r="L39" s="70">
        <v>20</v>
      </c>
      <c r="M39" s="74">
        <f t="shared" si="2"/>
        <v>0.6666666666666666</v>
      </c>
      <c r="N39" s="75">
        <v>131</v>
      </c>
      <c r="O39" s="75"/>
      <c r="P39" s="76">
        <f t="shared" si="3"/>
        <v>4.366666666666666</v>
      </c>
      <c r="Q39" s="77">
        <v>12</v>
      </c>
      <c r="R39" s="78">
        <v>7</v>
      </c>
      <c r="S39" s="78">
        <v>2</v>
      </c>
      <c r="T39" s="78">
        <v>2</v>
      </c>
      <c r="U39" s="78"/>
      <c r="V39" s="78"/>
      <c r="W39" s="79">
        <f>SUM(R39:V39)</f>
        <v>11</v>
      </c>
      <c r="X39" s="78">
        <v>11</v>
      </c>
      <c r="Y39" s="80">
        <v>1</v>
      </c>
      <c r="Z39" s="78">
        <v>14</v>
      </c>
      <c r="AA39" s="78">
        <v>4</v>
      </c>
      <c r="AB39" s="78"/>
      <c r="AC39" s="79">
        <f t="shared" si="17"/>
        <v>30</v>
      </c>
      <c r="AD39" s="81">
        <f t="shared" si="18"/>
        <v>41</v>
      </c>
      <c r="AE39" s="79">
        <f t="shared" si="19"/>
        <v>6</v>
      </c>
      <c r="AF39" s="70">
        <v>10</v>
      </c>
      <c r="AG39" s="71">
        <v>3</v>
      </c>
      <c r="AH39" s="82">
        <v>4</v>
      </c>
      <c r="AI39" s="83">
        <v>96</v>
      </c>
      <c r="AJ39" s="71">
        <v>76</v>
      </c>
      <c r="AK39" s="71">
        <v>49</v>
      </c>
      <c r="AL39" s="71">
        <v>-9</v>
      </c>
      <c r="AM39" s="84">
        <f>SUM(AJ39:AL39)</f>
        <v>116</v>
      </c>
      <c r="AN39" s="85">
        <f t="shared" si="20"/>
        <v>2.533333333333333</v>
      </c>
      <c r="AO39" s="86">
        <f t="shared" si="21"/>
        <v>1.8846153846153846</v>
      </c>
      <c r="AP39" s="86">
        <f t="shared" si="22"/>
        <v>-0.6428571428571429</v>
      </c>
      <c r="AQ39" s="87">
        <f>IF(AM39=0,"",AM39/SUM(G39:I39))</f>
        <v>1.6571428571428573</v>
      </c>
    </row>
    <row r="40" spans="1:43" s="2" customFormat="1" ht="15.75" customHeight="1">
      <c r="A40" s="104" t="s">
        <v>23</v>
      </c>
      <c r="B40" s="92" t="s">
        <v>126</v>
      </c>
      <c r="C40" s="67" t="s">
        <v>2</v>
      </c>
      <c r="D40" s="68">
        <v>2</v>
      </c>
      <c r="E40" s="68">
        <v>70</v>
      </c>
      <c r="F40" s="69" t="s">
        <v>125</v>
      </c>
      <c r="G40" s="70">
        <v>4</v>
      </c>
      <c r="H40" s="71">
        <v>13</v>
      </c>
      <c r="I40" s="71">
        <v>11</v>
      </c>
      <c r="J40" s="72">
        <f>SUM(G40:I40)</f>
        <v>28</v>
      </c>
      <c r="K40" s="73">
        <f>SUM(G40:I40)/E40</f>
        <v>0.4</v>
      </c>
      <c r="L40" s="70">
        <v>2</v>
      </c>
      <c r="M40" s="74">
        <f>IF(G40=0,"",L40/G40)</f>
        <v>0.5</v>
      </c>
      <c r="N40" s="75">
        <v>0</v>
      </c>
      <c r="O40" s="75"/>
      <c r="P40" s="76">
        <f>IF(G40=0,"",(N40-O40)/G40)</f>
        <v>0</v>
      </c>
      <c r="Q40" s="77"/>
      <c r="R40" s="78">
        <v>1</v>
      </c>
      <c r="S40" s="78"/>
      <c r="T40" s="78"/>
      <c r="U40" s="78"/>
      <c r="V40" s="78"/>
      <c r="W40" s="79">
        <f>SUM(R40:V40)</f>
        <v>1</v>
      </c>
      <c r="X40" s="78">
        <v>6</v>
      </c>
      <c r="Y40" s="80">
        <v>2</v>
      </c>
      <c r="Z40" s="78">
        <v>1</v>
      </c>
      <c r="AA40" s="78">
        <v>3</v>
      </c>
      <c r="AB40" s="78"/>
      <c r="AC40" s="79">
        <f>SUM(X40:AB40)</f>
        <v>12</v>
      </c>
      <c r="AD40" s="81">
        <f>W40+AC40</f>
        <v>13</v>
      </c>
      <c r="AE40" s="79">
        <f>S40+AA40</f>
        <v>3</v>
      </c>
      <c r="AF40" s="70">
        <v>6</v>
      </c>
      <c r="AG40" s="71">
        <v>1</v>
      </c>
      <c r="AH40" s="82">
        <v>2</v>
      </c>
      <c r="AI40" s="83">
        <v>0</v>
      </c>
      <c r="AJ40" s="71">
        <v>-7</v>
      </c>
      <c r="AK40" s="71">
        <v>14</v>
      </c>
      <c r="AL40" s="71">
        <v>19</v>
      </c>
      <c r="AM40" s="84">
        <f>SUM(AJ40:AL40)</f>
        <v>26</v>
      </c>
      <c r="AN40" s="85">
        <f>IF(G40&gt;0,AJ40/G40,"")</f>
        <v>-1.75</v>
      </c>
      <c r="AO40" s="86">
        <f>IF(H40&gt;0,AK40/H40,"")</f>
        <v>1.0769230769230769</v>
      </c>
      <c r="AP40" s="86">
        <f>IF(I40&gt;0,AL40/I40,"")</f>
        <v>1.7272727272727273</v>
      </c>
      <c r="AQ40" s="87">
        <f>IF(AM40=0,"",AM40/SUM(G40:I40))</f>
        <v>0.9285714285714286</v>
      </c>
    </row>
    <row r="41" spans="1:43" s="2" customFormat="1" ht="15.75" customHeight="1">
      <c r="A41" s="104" t="s">
        <v>23</v>
      </c>
      <c r="B41" s="92" t="s">
        <v>209</v>
      </c>
      <c r="C41" s="67" t="s">
        <v>181</v>
      </c>
      <c r="D41" s="68">
        <v>6</v>
      </c>
      <c r="E41" s="68">
        <v>237</v>
      </c>
      <c r="F41" s="69" t="s">
        <v>44</v>
      </c>
      <c r="G41" s="70">
        <v>26</v>
      </c>
      <c r="H41" s="71">
        <v>23</v>
      </c>
      <c r="I41" s="71">
        <v>48</v>
      </c>
      <c r="J41" s="72">
        <f>SUM(G41:I41)</f>
        <v>97</v>
      </c>
      <c r="K41" s="73">
        <f>SUM(G41:I41)/E41</f>
        <v>0.4092827004219409</v>
      </c>
      <c r="L41" s="70">
        <v>14</v>
      </c>
      <c r="M41" s="74">
        <f t="shared" si="2"/>
        <v>0.5384615384615384</v>
      </c>
      <c r="N41" s="75">
        <v>66</v>
      </c>
      <c r="O41" s="75">
        <v>0</v>
      </c>
      <c r="P41" s="76">
        <f t="shared" si="3"/>
        <v>2.5384615384615383</v>
      </c>
      <c r="Q41" s="77">
        <v>5</v>
      </c>
      <c r="R41" s="78">
        <v>11</v>
      </c>
      <c r="S41" s="78">
        <v>2</v>
      </c>
      <c r="T41" s="78">
        <v>4</v>
      </c>
      <c r="U41" s="78">
        <v>2</v>
      </c>
      <c r="V41" s="78"/>
      <c r="W41" s="79">
        <f>SUM(R41:V41)</f>
        <v>19</v>
      </c>
      <c r="X41" s="78">
        <v>11</v>
      </c>
      <c r="Y41" s="80">
        <v>3</v>
      </c>
      <c r="Z41" s="78">
        <v>7</v>
      </c>
      <c r="AA41" s="78">
        <v>2</v>
      </c>
      <c r="AB41" s="78"/>
      <c r="AC41" s="79">
        <f t="shared" si="17"/>
        <v>23</v>
      </c>
      <c r="AD41" s="81">
        <f t="shared" si="18"/>
        <v>42</v>
      </c>
      <c r="AE41" s="79">
        <f t="shared" si="19"/>
        <v>4</v>
      </c>
      <c r="AF41" s="70">
        <v>22</v>
      </c>
      <c r="AG41" s="71">
        <v>5</v>
      </c>
      <c r="AH41" s="82">
        <v>8</v>
      </c>
      <c r="AI41" s="83">
        <v>40</v>
      </c>
      <c r="AJ41" s="71">
        <v>26</v>
      </c>
      <c r="AK41" s="71">
        <v>131</v>
      </c>
      <c r="AL41" s="71">
        <v>67</v>
      </c>
      <c r="AM41" s="84">
        <f>SUM(AJ41:AL41)</f>
        <v>224</v>
      </c>
      <c r="AN41" s="85">
        <f t="shared" si="20"/>
        <v>1</v>
      </c>
      <c r="AO41" s="86">
        <f t="shared" si="21"/>
        <v>5.695652173913044</v>
      </c>
      <c r="AP41" s="86">
        <f t="shared" si="22"/>
        <v>1.3958333333333333</v>
      </c>
      <c r="AQ41" s="87">
        <f>IF(AM41=0,"",AM41/SUM(G41:I41))</f>
        <v>2.3092783505154637</v>
      </c>
    </row>
    <row r="42" spans="1:43" s="2" customFormat="1" ht="15.75" customHeight="1">
      <c r="A42" s="104" t="s">
        <v>23</v>
      </c>
      <c r="B42" s="92" t="s">
        <v>127</v>
      </c>
      <c r="C42" s="67" t="s">
        <v>181</v>
      </c>
      <c r="D42" s="68">
        <v>10</v>
      </c>
      <c r="E42" s="68">
        <v>374</v>
      </c>
      <c r="F42" s="69" t="s">
        <v>210</v>
      </c>
      <c r="G42" s="70">
        <v>22</v>
      </c>
      <c r="H42" s="71">
        <v>7</v>
      </c>
      <c r="I42" s="71">
        <v>69</v>
      </c>
      <c r="J42" s="72">
        <f>SUM(G42:I42)</f>
        <v>98</v>
      </c>
      <c r="K42" s="73">
        <f>SUM(G42:I42)/E42</f>
        <v>0.2620320855614973</v>
      </c>
      <c r="L42" s="70">
        <v>5</v>
      </c>
      <c r="M42" s="74">
        <f t="shared" si="2"/>
        <v>0.22727272727272727</v>
      </c>
      <c r="N42" s="75">
        <v>77</v>
      </c>
      <c r="O42" s="75"/>
      <c r="P42" s="76">
        <f t="shared" si="3"/>
        <v>3.5</v>
      </c>
      <c r="Q42" s="77">
        <v>11</v>
      </c>
      <c r="R42" s="78">
        <v>1</v>
      </c>
      <c r="S42" s="78"/>
      <c r="T42" s="78"/>
      <c r="U42" s="78"/>
      <c r="V42" s="78"/>
      <c r="W42" s="79">
        <f>SUM(R42:V42)</f>
        <v>1</v>
      </c>
      <c r="X42" s="78">
        <v>8</v>
      </c>
      <c r="Y42" s="80">
        <v>3</v>
      </c>
      <c r="Z42" s="78">
        <v>12</v>
      </c>
      <c r="AA42" s="78">
        <v>4</v>
      </c>
      <c r="AB42" s="78"/>
      <c r="AC42" s="79">
        <f t="shared" si="17"/>
        <v>27</v>
      </c>
      <c r="AD42" s="81">
        <f t="shared" si="18"/>
        <v>28</v>
      </c>
      <c r="AE42" s="79">
        <f t="shared" si="19"/>
        <v>4</v>
      </c>
      <c r="AF42" s="70">
        <v>34</v>
      </c>
      <c r="AG42" s="71">
        <v>10</v>
      </c>
      <c r="AH42" s="82">
        <v>14</v>
      </c>
      <c r="AI42" s="83">
        <v>62</v>
      </c>
      <c r="AJ42" s="71">
        <v>-16</v>
      </c>
      <c r="AK42" s="71">
        <v>9</v>
      </c>
      <c r="AL42" s="71">
        <v>236</v>
      </c>
      <c r="AM42" s="84">
        <f>SUM(AJ42:AL42)</f>
        <v>229</v>
      </c>
      <c r="AN42" s="85">
        <f t="shared" si="20"/>
        <v>-0.7272727272727273</v>
      </c>
      <c r="AO42" s="86">
        <f t="shared" si="21"/>
        <v>1.2857142857142858</v>
      </c>
      <c r="AP42" s="86">
        <f t="shared" si="22"/>
        <v>3.420289855072464</v>
      </c>
      <c r="AQ42" s="87">
        <f>IF(AM42=0,"",AM42/SUM(G42:I42))</f>
        <v>2.336734693877551</v>
      </c>
    </row>
    <row r="43" spans="1:43" s="2" customFormat="1" ht="15.75" customHeight="1">
      <c r="A43" s="104" t="s">
        <v>23</v>
      </c>
      <c r="B43" s="92" t="s">
        <v>128</v>
      </c>
      <c r="C43" s="67" t="s">
        <v>175</v>
      </c>
      <c r="D43" s="68">
        <v>5</v>
      </c>
      <c r="E43" s="68">
        <v>202</v>
      </c>
      <c r="F43" s="69" t="s">
        <v>211</v>
      </c>
      <c r="G43" s="70">
        <v>22</v>
      </c>
      <c r="H43" s="71"/>
      <c r="I43" s="71">
        <v>33</v>
      </c>
      <c r="J43" s="72">
        <f>SUM(G43:I43)</f>
        <v>55</v>
      </c>
      <c r="K43" s="73">
        <f>SUM(G43:I43)/E43</f>
        <v>0.2722772277227723</v>
      </c>
      <c r="L43" s="70">
        <v>5</v>
      </c>
      <c r="M43" s="74">
        <f t="shared" si="2"/>
        <v>0.22727272727272727</v>
      </c>
      <c r="N43" s="75">
        <v>21</v>
      </c>
      <c r="O43" s="75"/>
      <c r="P43" s="76">
        <f t="shared" si="3"/>
        <v>0.9545454545454546</v>
      </c>
      <c r="Q43" s="77"/>
      <c r="R43" s="78">
        <v>2</v>
      </c>
      <c r="S43" s="78">
        <v>3</v>
      </c>
      <c r="T43" s="78"/>
      <c r="U43" s="78">
        <v>2</v>
      </c>
      <c r="V43" s="78"/>
      <c r="W43" s="79">
        <f>SUM(R43:V43)</f>
        <v>7</v>
      </c>
      <c r="X43" s="78">
        <v>10</v>
      </c>
      <c r="Y43" s="80">
        <v>2</v>
      </c>
      <c r="Z43" s="78">
        <v>13</v>
      </c>
      <c r="AA43" s="78">
        <v>2</v>
      </c>
      <c r="AB43" s="78"/>
      <c r="AC43" s="79">
        <f t="shared" si="17"/>
        <v>27</v>
      </c>
      <c r="AD43" s="81">
        <f t="shared" si="18"/>
        <v>34</v>
      </c>
      <c r="AE43" s="79">
        <f t="shared" si="19"/>
        <v>5</v>
      </c>
      <c r="AF43" s="70">
        <v>8</v>
      </c>
      <c r="AG43" s="71">
        <v>5</v>
      </c>
      <c r="AH43" s="82">
        <v>6</v>
      </c>
      <c r="AI43" s="83">
        <v>12</v>
      </c>
      <c r="AJ43" s="71">
        <v>-59</v>
      </c>
      <c r="AK43" s="71"/>
      <c r="AL43" s="71">
        <v>0</v>
      </c>
      <c r="AM43" s="84">
        <f>SUM(AJ43:AL43)</f>
        <v>-59</v>
      </c>
      <c r="AN43" s="85">
        <f t="shared" si="20"/>
        <v>-2.6818181818181817</v>
      </c>
      <c r="AO43" s="86">
        <f t="shared" si="21"/>
      </c>
      <c r="AP43" s="86">
        <f t="shared" si="22"/>
        <v>0</v>
      </c>
      <c r="AQ43" s="87">
        <f>IF(AM43=0,"",AM43/SUM(G43:I43))</f>
        <v>-1.0727272727272728</v>
      </c>
    </row>
    <row r="44" spans="1:43" s="2" customFormat="1" ht="15.75" customHeight="1">
      <c r="A44" s="104" t="s">
        <v>23</v>
      </c>
      <c r="B44" s="92" t="s">
        <v>129</v>
      </c>
      <c r="C44" s="67" t="s">
        <v>4</v>
      </c>
      <c r="D44" s="68">
        <v>10</v>
      </c>
      <c r="E44" s="68">
        <v>389</v>
      </c>
      <c r="F44" s="69" t="s">
        <v>212</v>
      </c>
      <c r="G44" s="70"/>
      <c r="H44" s="71">
        <v>1</v>
      </c>
      <c r="I44" s="71">
        <v>98</v>
      </c>
      <c r="J44" s="72">
        <f>SUM(G44:I44)</f>
        <v>99</v>
      </c>
      <c r="K44" s="73">
        <f>SUM(G44:I44)/E44</f>
        <v>0.2544987146529563</v>
      </c>
      <c r="L44" s="70"/>
      <c r="M44" s="74">
        <f t="shared" si="2"/>
      </c>
      <c r="N44" s="75"/>
      <c r="O44" s="75"/>
      <c r="P44" s="76">
        <f t="shared" si="3"/>
      </c>
      <c r="Q44" s="77"/>
      <c r="R44" s="78">
        <v>2</v>
      </c>
      <c r="S44" s="78"/>
      <c r="T44" s="78"/>
      <c r="U44" s="78">
        <v>1</v>
      </c>
      <c r="V44" s="78"/>
      <c r="W44" s="79">
        <f>SUM(R44:V44)</f>
        <v>3</v>
      </c>
      <c r="X44" s="78">
        <v>11</v>
      </c>
      <c r="Y44" s="80">
        <v>4</v>
      </c>
      <c r="Z44" s="78">
        <v>9</v>
      </c>
      <c r="AA44" s="78">
        <v>2</v>
      </c>
      <c r="AB44" s="78"/>
      <c r="AC44" s="79">
        <f t="shared" si="17"/>
        <v>26</v>
      </c>
      <c r="AD44" s="81">
        <f t="shared" si="18"/>
        <v>29</v>
      </c>
      <c r="AE44" s="79">
        <f t="shared" si="19"/>
        <v>2</v>
      </c>
      <c r="AF44" s="70">
        <v>11</v>
      </c>
      <c r="AG44" s="71">
        <v>5</v>
      </c>
      <c r="AH44" s="82">
        <v>5</v>
      </c>
      <c r="AI44" s="83"/>
      <c r="AJ44" s="71"/>
      <c r="AK44" s="71">
        <v>0</v>
      </c>
      <c r="AL44" s="71">
        <v>300</v>
      </c>
      <c r="AM44" s="84">
        <f>SUM(AJ44:AL44)</f>
        <v>300</v>
      </c>
      <c r="AN44" s="85">
        <f t="shared" si="20"/>
      </c>
      <c r="AO44" s="86">
        <f t="shared" si="21"/>
        <v>0</v>
      </c>
      <c r="AP44" s="86">
        <f t="shared" si="22"/>
        <v>3.061224489795918</v>
      </c>
      <c r="AQ44" s="87">
        <f>IF(AM44=0,"",AM44/SUM(G44:I44))</f>
        <v>3.0303030303030303</v>
      </c>
    </row>
    <row r="45" spans="1:43" s="2" customFormat="1" ht="15.75" customHeight="1">
      <c r="A45" s="104" t="s">
        <v>23</v>
      </c>
      <c r="B45" s="92" t="s">
        <v>18</v>
      </c>
      <c r="C45" s="67" t="s">
        <v>181</v>
      </c>
      <c r="D45" s="68">
        <v>3</v>
      </c>
      <c r="E45" s="68">
        <v>121</v>
      </c>
      <c r="F45" s="69" t="s">
        <v>19</v>
      </c>
      <c r="G45" s="70">
        <v>1</v>
      </c>
      <c r="H45" s="71">
        <v>1</v>
      </c>
      <c r="I45" s="71">
        <v>21</v>
      </c>
      <c r="J45" s="72">
        <f>SUM(G45:I45)</f>
        <v>23</v>
      </c>
      <c r="K45" s="73">
        <f>SUM(G45:I45)/E45</f>
        <v>0.19008264462809918</v>
      </c>
      <c r="L45" s="70">
        <v>1</v>
      </c>
      <c r="M45" s="74">
        <f t="shared" si="2"/>
        <v>1</v>
      </c>
      <c r="N45" s="75">
        <v>2</v>
      </c>
      <c r="O45" s="75"/>
      <c r="P45" s="76">
        <f t="shared" si="3"/>
        <v>2</v>
      </c>
      <c r="Q45" s="77"/>
      <c r="R45" s="78">
        <v>1</v>
      </c>
      <c r="S45" s="78"/>
      <c r="T45" s="78">
        <v>1</v>
      </c>
      <c r="U45" s="78">
        <v>2</v>
      </c>
      <c r="V45" s="78"/>
      <c r="W45" s="79">
        <f>SUM(R45:V45)</f>
        <v>4</v>
      </c>
      <c r="X45" s="78">
        <v>1</v>
      </c>
      <c r="Y45" s="80"/>
      <c r="Z45" s="78">
        <v>5</v>
      </c>
      <c r="AA45" s="78">
        <v>2</v>
      </c>
      <c r="AB45" s="78"/>
      <c r="AC45" s="79">
        <f t="shared" si="17"/>
        <v>8</v>
      </c>
      <c r="AD45" s="81">
        <f t="shared" si="18"/>
        <v>12</v>
      </c>
      <c r="AE45" s="79">
        <f t="shared" si="19"/>
        <v>2</v>
      </c>
      <c r="AF45" s="70">
        <v>7</v>
      </c>
      <c r="AG45" s="71">
        <v>2</v>
      </c>
      <c r="AH45" s="82">
        <v>2</v>
      </c>
      <c r="AI45" s="83">
        <v>2</v>
      </c>
      <c r="AJ45" s="71">
        <v>2</v>
      </c>
      <c r="AK45" s="71">
        <v>-3</v>
      </c>
      <c r="AL45" s="71">
        <v>24</v>
      </c>
      <c r="AM45" s="84">
        <f>SUM(AJ45:AL45)</f>
        <v>23</v>
      </c>
      <c r="AN45" s="85">
        <f t="shared" si="20"/>
        <v>2</v>
      </c>
      <c r="AO45" s="86">
        <f t="shared" si="21"/>
        <v>-3</v>
      </c>
      <c r="AP45" s="86">
        <f t="shared" si="22"/>
        <v>1.1428571428571428</v>
      </c>
      <c r="AQ45" s="87">
        <f>IF(AM45=0,"",AM45/SUM(G45:I45))</f>
        <v>1</v>
      </c>
    </row>
    <row r="46" spans="1:43" s="2" customFormat="1" ht="15.75" customHeight="1">
      <c r="A46" s="104" t="s">
        <v>23</v>
      </c>
      <c r="B46" s="92" t="s">
        <v>213</v>
      </c>
      <c r="C46" s="67" t="s">
        <v>178</v>
      </c>
      <c r="D46" s="68">
        <v>1</v>
      </c>
      <c r="E46" s="68">
        <v>45</v>
      </c>
      <c r="F46" s="69" t="s">
        <v>214</v>
      </c>
      <c r="G46" s="70"/>
      <c r="H46" s="71"/>
      <c r="I46" s="71">
        <v>20</v>
      </c>
      <c r="J46" s="72">
        <f>SUM(G46:I46)</f>
        <v>20</v>
      </c>
      <c r="K46" s="73">
        <f>SUM(G46:I46)/E46</f>
        <v>0.4444444444444444</v>
      </c>
      <c r="L46" s="70"/>
      <c r="M46" s="74">
        <f t="shared" si="2"/>
      </c>
      <c r="N46" s="75"/>
      <c r="O46" s="75"/>
      <c r="P46" s="76">
        <f t="shared" si="3"/>
      </c>
      <c r="Q46" s="77"/>
      <c r="R46" s="78"/>
      <c r="S46" s="78"/>
      <c r="T46" s="78"/>
      <c r="U46" s="78"/>
      <c r="V46" s="78"/>
      <c r="W46" s="79">
        <f>SUM(R46:V46)</f>
        <v>0</v>
      </c>
      <c r="X46" s="78">
        <v>3</v>
      </c>
      <c r="Y46" s="80">
        <v>1</v>
      </c>
      <c r="Z46" s="78"/>
      <c r="AA46" s="78">
        <v>2</v>
      </c>
      <c r="AB46" s="78"/>
      <c r="AC46" s="79">
        <f t="shared" si="17"/>
        <v>6</v>
      </c>
      <c r="AD46" s="81">
        <f t="shared" si="18"/>
        <v>6</v>
      </c>
      <c r="AE46" s="79">
        <f t="shared" si="19"/>
        <v>2</v>
      </c>
      <c r="AF46" s="70">
        <v>4</v>
      </c>
      <c r="AG46" s="71">
        <v>1</v>
      </c>
      <c r="AH46" s="82">
        <v>2</v>
      </c>
      <c r="AI46" s="83"/>
      <c r="AJ46" s="71"/>
      <c r="AK46" s="71"/>
      <c r="AL46" s="71">
        <v>22</v>
      </c>
      <c r="AM46" s="84">
        <f>SUM(AJ46:AL46)</f>
        <v>22</v>
      </c>
      <c r="AN46" s="85">
        <f t="shared" si="20"/>
      </c>
      <c r="AO46" s="86">
        <f t="shared" si="21"/>
      </c>
      <c r="AP46" s="86">
        <f t="shared" si="22"/>
        <v>1.1</v>
      </c>
      <c r="AQ46" s="87">
        <f>IF(AM46=0,"",AM46/SUM(G46:I46))</f>
        <v>1.1</v>
      </c>
    </row>
    <row r="47" spans="1:43" s="2" customFormat="1" ht="15.75" customHeight="1">
      <c r="A47" s="104" t="s">
        <v>23</v>
      </c>
      <c r="B47" s="92" t="s">
        <v>130</v>
      </c>
      <c r="C47" s="67" t="s">
        <v>181</v>
      </c>
      <c r="D47" s="68">
        <v>9</v>
      </c>
      <c r="E47" s="68">
        <v>385</v>
      </c>
      <c r="F47" s="69" t="s">
        <v>131</v>
      </c>
      <c r="G47" s="70">
        <v>46</v>
      </c>
      <c r="H47" s="71">
        <v>13</v>
      </c>
      <c r="I47" s="71">
        <v>48</v>
      </c>
      <c r="J47" s="72">
        <f>SUM(G47:I47)</f>
        <v>107</v>
      </c>
      <c r="K47" s="73">
        <f>SUM(G47:I47)/E47</f>
        <v>0.2779220779220779</v>
      </c>
      <c r="L47" s="70">
        <v>24</v>
      </c>
      <c r="M47" s="74">
        <f>IF(G47=0,"",L47/G47)</f>
        <v>0.5217391304347826</v>
      </c>
      <c r="N47" s="75">
        <v>173</v>
      </c>
      <c r="O47" s="75"/>
      <c r="P47" s="76">
        <f>IF(G47=0,"",(N47-O47)/G47)</f>
        <v>3.760869565217391</v>
      </c>
      <c r="Q47" s="77">
        <v>22</v>
      </c>
      <c r="R47" s="78"/>
      <c r="S47" s="78"/>
      <c r="T47" s="78"/>
      <c r="U47" s="78"/>
      <c r="V47" s="78"/>
      <c r="W47" s="79">
        <f>SUM(R47:V47)</f>
        <v>0</v>
      </c>
      <c r="X47" s="78">
        <v>2</v>
      </c>
      <c r="Y47" s="80"/>
      <c r="Z47" s="78">
        <v>1</v>
      </c>
      <c r="AA47" s="78"/>
      <c r="AB47" s="78"/>
      <c r="AC47" s="79">
        <f>SUM(X47:AB47)</f>
        <v>3</v>
      </c>
      <c r="AD47" s="81">
        <f>W47+AC47</f>
        <v>3</v>
      </c>
      <c r="AE47" s="79">
        <f>S47+AA47</f>
        <v>0</v>
      </c>
      <c r="AF47" s="70">
        <v>13</v>
      </c>
      <c r="AG47" s="71">
        <v>7</v>
      </c>
      <c r="AH47" s="82">
        <v>8</v>
      </c>
      <c r="AI47" s="83">
        <v>93</v>
      </c>
      <c r="AJ47" s="71">
        <v>73</v>
      </c>
      <c r="AK47" s="71">
        <v>-32</v>
      </c>
      <c r="AL47" s="71">
        <v>-34</v>
      </c>
      <c r="AM47" s="84">
        <f>SUM(AJ47:AL47)</f>
        <v>7</v>
      </c>
      <c r="AN47" s="85">
        <f>IF(G47&gt;0,AJ47/G47,"")</f>
        <v>1.5869565217391304</v>
      </c>
      <c r="AO47" s="86">
        <f>IF(H47&gt;0,AK47/H47,"")</f>
        <v>-2.4615384615384617</v>
      </c>
      <c r="AP47" s="86">
        <f>IF(I47&gt;0,AL47/I47,"")</f>
        <v>-0.7083333333333334</v>
      </c>
      <c r="AQ47" s="87">
        <f>IF(AM47=0,"",AM47/SUM(G47:I47))</f>
        <v>0.06542056074766354</v>
      </c>
    </row>
    <row r="48" spans="1:43" s="2" customFormat="1" ht="15.75" customHeight="1">
      <c r="A48" s="104" t="s">
        <v>23</v>
      </c>
      <c r="B48" s="92" t="s">
        <v>215</v>
      </c>
      <c r="C48" s="67" t="s">
        <v>2</v>
      </c>
      <c r="D48" s="68">
        <v>4</v>
      </c>
      <c r="E48" s="68">
        <v>150</v>
      </c>
      <c r="F48" s="69" t="s">
        <v>9</v>
      </c>
      <c r="G48" s="70">
        <v>8</v>
      </c>
      <c r="H48" s="71">
        <v>34</v>
      </c>
      <c r="I48" s="71">
        <v>25</v>
      </c>
      <c r="J48" s="72">
        <f>SUM(G48:I48)</f>
        <v>67</v>
      </c>
      <c r="K48" s="73">
        <f>SUM(G48:I48)/E48</f>
        <v>0.44666666666666666</v>
      </c>
      <c r="L48" s="70">
        <v>3</v>
      </c>
      <c r="M48" s="74">
        <f t="shared" si="2"/>
        <v>0.375</v>
      </c>
      <c r="N48" s="75">
        <v>20</v>
      </c>
      <c r="O48" s="75"/>
      <c r="P48" s="76">
        <f t="shared" si="3"/>
        <v>2.5</v>
      </c>
      <c r="Q48" s="77">
        <v>2</v>
      </c>
      <c r="R48" s="78">
        <v>10</v>
      </c>
      <c r="S48" s="78">
        <v>2</v>
      </c>
      <c r="T48" s="78">
        <v>4</v>
      </c>
      <c r="U48" s="78">
        <v>1</v>
      </c>
      <c r="V48" s="78"/>
      <c r="W48" s="79">
        <f>SUM(R48:V48)</f>
        <v>17</v>
      </c>
      <c r="X48" s="78">
        <v>10</v>
      </c>
      <c r="Y48" s="80">
        <v>4</v>
      </c>
      <c r="Z48" s="78"/>
      <c r="AA48" s="78">
        <v>11</v>
      </c>
      <c r="AB48" s="78"/>
      <c r="AC48" s="79">
        <f t="shared" si="17"/>
        <v>25</v>
      </c>
      <c r="AD48" s="81">
        <f t="shared" si="18"/>
        <v>42</v>
      </c>
      <c r="AE48" s="79">
        <f t="shared" si="19"/>
        <v>13</v>
      </c>
      <c r="AF48" s="70">
        <v>20</v>
      </c>
      <c r="AG48" s="71">
        <v>1</v>
      </c>
      <c r="AH48" s="82">
        <v>4</v>
      </c>
      <c r="AI48" s="83">
        <v>19</v>
      </c>
      <c r="AJ48" s="71">
        <v>-19</v>
      </c>
      <c r="AK48" s="71">
        <v>44</v>
      </c>
      <c r="AL48" s="71">
        <v>24</v>
      </c>
      <c r="AM48" s="84">
        <f>SUM(AJ48:AL48)</f>
        <v>49</v>
      </c>
      <c r="AN48" s="85">
        <f t="shared" si="20"/>
        <v>-2.375</v>
      </c>
      <c r="AO48" s="86">
        <f t="shared" si="21"/>
        <v>1.2941176470588236</v>
      </c>
      <c r="AP48" s="86">
        <f t="shared" si="22"/>
        <v>0.96</v>
      </c>
      <c r="AQ48" s="87">
        <f>IF(AM48=0,"",AM48/SUM(G48:I48))</f>
        <v>0.7313432835820896</v>
      </c>
    </row>
    <row r="49" spans="1:43" s="2" customFormat="1" ht="15.75" customHeight="1">
      <c r="A49" s="104" t="s">
        <v>23</v>
      </c>
      <c r="B49" s="92" t="s">
        <v>20</v>
      </c>
      <c r="C49" s="67" t="s">
        <v>178</v>
      </c>
      <c r="D49" s="68">
        <v>1</v>
      </c>
      <c r="E49" s="68">
        <v>38</v>
      </c>
      <c r="F49" s="69" t="s">
        <v>21</v>
      </c>
      <c r="G49" s="70"/>
      <c r="H49" s="71"/>
      <c r="I49" s="71">
        <v>7</v>
      </c>
      <c r="J49" s="72">
        <f>SUM(G49:I49)</f>
        <v>7</v>
      </c>
      <c r="K49" s="73">
        <f>SUM(G49:I49)/E49</f>
        <v>0.18421052631578946</v>
      </c>
      <c r="L49" s="70"/>
      <c r="M49" s="74">
        <f t="shared" si="2"/>
      </c>
      <c r="N49" s="75"/>
      <c r="O49" s="75"/>
      <c r="P49" s="76">
        <f aca="true" t="shared" si="23" ref="P49:P59">IF(G49=0,"",(N49-O49)/G49)</f>
      </c>
      <c r="Q49" s="77"/>
      <c r="R49" s="78">
        <v>1</v>
      </c>
      <c r="S49" s="78"/>
      <c r="T49" s="78"/>
      <c r="U49" s="78"/>
      <c r="V49" s="78"/>
      <c r="W49" s="79">
        <f>SUM(R49:V49)</f>
        <v>1</v>
      </c>
      <c r="X49" s="78">
        <v>1</v>
      </c>
      <c r="Y49" s="80"/>
      <c r="Z49" s="78"/>
      <c r="AA49" s="78">
        <v>1</v>
      </c>
      <c r="AB49" s="78"/>
      <c r="AC49" s="79">
        <f t="shared" si="17"/>
        <v>2</v>
      </c>
      <c r="AD49" s="81">
        <f t="shared" si="18"/>
        <v>3</v>
      </c>
      <c r="AE49" s="79">
        <f t="shared" si="19"/>
        <v>1</v>
      </c>
      <c r="AF49" s="70">
        <v>1</v>
      </c>
      <c r="AG49" s="71"/>
      <c r="AH49" s="82"/>
      <c r="AI49" s="83"/>
      <c r="AJ49" s="71"/>
      <c r="AK49" s="71"/>
      <c r="AL49" s="71">
        <v>-15</v>
      </c>
      <c r="AM49" s="84">
        <f>SUM(AJ49:AL49)</f>
        <v>-15</v>
      </c>
      <c r="AN49" s="85">
        <f t="shared" si="20"/>
      </c>
      <c r="AO49" s="86">
        <f t="shared" si="21"/>
      </c>
      <c r="AP49" s="86">
        <f t="shared" si="22"/>
        <v>-2.142857142857143</v>
      </c>
      <c r="AQ49" s="87">
        <f>IF(AM49=0,"",AM49/SUM(G49:I49))</f>
        <v>-2.142857142857143</v>
      </c>
    </row>
    <row r="50" spans="1:43" s="2" customFormat="1" ht="15.75" customHeight="1">
      <c r="A50" s="104" t="s">
        <v>23</v>
      </c>
      <c r="B50" s="95">
        <v>666</v>
      </c>
      <c r="C50" s="67" t="s">
        <v>179</v>
      </c>
      <c r="D50" s="68">
        <v>1</v>
      </c>
      <c r="E50" s="68">
        <v>33</v>
      </c>
      <c r="F50" s="69" t="s">
        <v>10</v>
      </c>
      <c r="G50" s="70"/>
      <c r="H50" s="71">
        <v>9</v>
      </c>
      <c r="I50" s="71">
        <v>2</v>
      </c>
      <c r="J50" s="72">
        <f>SUM(G50:I50)</f>
        <v>11</v>
      </c>
      <c r="K50" s="73">
        <f>SUM(G50:I50)/E50</f>
        <v>0.3333333333333333</v>
      </c>
      <c r="L50" s="70"/>
      <c r="M50" s="74">
        <f t="shared" si="2"/>
      </c>
      <c r="N50" s="75"/>
      <c r="O50" s="75"/>
      <c r="P50" s="76">
        <f t="shared" si="23"/>
      </c>
      <c r="Q50" s="77"/>
      <c r="R50" s="78">
        <v>12</v>
      </c>
      <c r="S50" s="78"/>
      <c r="T50" s="78"/>
      <c r="U50" s="78">
        <v>1</v>
      </c>
      <c r="V50" s="78"/>
      <c r="W50" s="79">
        <f>SUM(R50:V50)</f>
        <v>13</v>
      </c>
      <c r="X50" s="78"/>
      <c r="Y50" s="80"/>
      <c r="Z50" s="78">
        <v>4</v>
      </c>
      <c r="AA50" s="78">
        <v>1</v>
      </c>
      <c r="AB50" s="78"/>
      <c r="AC50" s="79">
        <f t="shared" si="17"/>
        <v>5</v>
      </c>
      <c r="AD50" s="81">
        <f t="shared" si="18"/>
        <v>18</v>
      </c>
      <c r="AE50" s="79">
        <f t="shared" si="19"/>
        <v>1</v>
      </c>
      <c r="AF50" s="70">
        <v>3</v>
      </c>
      <c r="AG50" s="71"/>
      <c r="AH50" s="82"/>
      <c r="AI50" s="83"/>
      <c r="AJ50" s="71"/>
      <c r="AK50" s="71">
        <v>13</v>
      </c>
      <c r="AL50" s="71">
        <v>0</v>
      </c>
      <c r="AM50" s="84">
        <f>SUM(AJ50:AL50)</f>
        <v>13</v>
      </c>
      <c r="AN50" s="85">
        <f aca="true" t="shared" si="24" ref="AN50:AP59">IF(G50&gt;0,AJ50/G50,"")</f>
      </c>
      <c r="AO50" s="86">
        <f t="shared" si="24"/>
        <v>1.4444444444444444</v>
      </c>
      <c r="AP50" s="86">
        <f t="shared" si="24"/>
        <v>0</v>
      </c>
      <c r="AQ50" s="87">
        <f>IF(AM50=0,"",AM50/SUM(G50:I50))</f>
        <v>1.1818181818181819</v>
      </c>
    </row>
    <row r="51" spans="1:43" s="2" customFormat="1" ht="15.75" customHeight="1">
      <c r="A51" s="104" t="s">
        <v>23</v>
      </c>
      <c r="B51" s="92" t="s">
        <v>216</v>
      </c>
      <c r="C51" s="67" t="s">
        <v>180</v>
      </c>
      <c r="D51" s="68">
        <v>1</v>
      </c>
      <c r="E51" s="68">
        <v>44</v>
      </c>
      <c r="F51" s="69" t="s">
        <v>217</v>
      </c>
      <c r="G51" s="70">
        <v>2</v>
      </c>
      <c r="H51" s="71">
        <v>4</v>
      </c>
      <c r="I51" s="71">
        <v>10</v>
      </c>
      <c r="J51" s="72">
        <f>SUM(G51:I51)</f>
        <v>16</v>
      </c>
      <c r="K51" s="73">
        <f>SUM(G51:I51)/E51</f>
        <v>0.36363636363636365</v>
      </c>
      <c r="L51" s="70"/>
      <c r="M51" s="74">
        <f aca="true" t="shared" si="25" ref="M51:M97">IF(G51=0,"",L51/G51)</f>
        <v>0</v>
      </c>
      <c r="N51" s="75">
        <v>4</v>
      </c>
      <c r="O51" s="75"/>
      <c r="P51" s="76">
        <f t="shared" si="23"/>
        <v>2</v>
      </c>
      <c r="Q51" s="77"/>
      <c r="R51" s="78"/>
      <c r="S51" s="78">
        <v>1</v>
      </c>
      <c r="T51" s="78">
        <v>1</v>
      </c>
      <c r="U51" s="78"/>
      <c r="V51" s="78"/>
      <c r="W51" s="79">
        <f>SUM(R51:V51)</f>
        <v>2</v>
      </c>
      <c r="X51" s="78"/>
      <c r="Y51" s="80"/>
      <c r="Z51" s="78">
        <v>4</v>
      </c>
      <c r="AA51" s="78"/>
      <c r="AB51" s="78"/>
      <c r="AC51" s="79">
        <f t="shared" si="17"/>
        <v>4</v>
      </c>
      <c r="AD51" s="81">
        <f t="shared" si="18"/>
        <v>6</v>
      </c>
      <c r="AE51" s="79">
        <f t="shared" si="19"/>
        <v>1</v>
      </c>
      <c r="AF51" s="70">
        <v>1</v>
      </c>
      <c r="AG51" s="71"/>
      <c r="AH51" s="82"/>
      <c r="AI51" s="83"/>
      <c r="AJ51" s="71">
        <v>-9</v>
      </c>
      <c r="AK51" s="71">
        <v>-8</v>
      </c>
      <c r="AL51" s="71">
        <v>6</v>
      </c>
      <c r="AM51" s="84">
        <f>SUM(AJ51:AL51)</f>
        <v>-11</v>
      </c>
      <c r="AN51" s="85">
        <f t="shared" si="24"/>
        <v>-4.5</v>
      </c>
      <c r="AO51" s="86">
        <f t="shared" si="24"/>
        <v>-2</v>
      </c>
      <c r="AP51" s="86">
        <f t="shared" si="24"/>
        <v>0.6</v>
      </c>
      <c r="AQ51" s="87">
        <f>IF(AM51=0,"",AM51/SUM(G51:I51))</f>
        <v>-0.6875</v>
      </c>
    </row>
    <row r="52" spans="1:43" s="2" customFormat="1" ht="15.75" customHeight="1">
      <c r="A52" s="104" t="s">
        <v>23</v>
      </c>
      <c r="B52" s="92" t="s">
        <v>132</v>
      </c>
      <c r="C52" s="67" t="s">
        <v>180</v>
      </c>
      <c r="D52" s="68">
        <v>10</v>
      </c>
      <c r="E52" s="68">
        <v>395</v>
      </c>
      <c r="F52" s="69" t="s">
        <v>22</v>
      </c>
      <c r="G52" s="70">
        <v>6</v>
      </c>
      <c r="H52" s="71">
        <v>19</v>
      </c>
      <c r="I52" s="71">
        <v>109</v>
      </c>
      <c r="J52" s="72">
        <f>SUM(G52:I52)</f>
        <v>134</v>
      </c>
      <c r="K52" s="73">
        <f>SUM(G52:I52)/E52</f>
        <v>0.3392405063291139</v>
      </c>
      <c r="L52" s="70">
        <v>5</v>
      </c>
      <c r="M52" s="74">
        <f t="shared" si="25"/>
        <v>0.8333333333333334</v>
      </c>
      <c r="N52" s="75">
        <v>37</v>
      </c>
      <c r="O52" s="75"/>
      <c r="P52" s="76">
        <f t="shared" si="23"/>
        <v>6.166666666666667</v>
      </c>
      <c r="Q52" s="77">
        <v>3</v>
      </c>
      <c r="R52" s="78">
        <v>5</v>
      </c>
      <c r="S52" s="78"/>
      <c r="T52" s="78"/>
      <c r="U52" s="78"/>
      <c r="V52" s="78"/>
      <c r="W52" s="79">
        <f>SUM(R52:V52)</f>
        <v>5</v>
      </c>
      <c r="X52" s="78">
        <v>23</v>
      </c>
      <c r="Y52" s="80">
        <v>4</v>
      </c>
      <c r="Z52" s="78">
        <v>9</v>
      </c>
      <c r="AA52" s="78">
        <v>2</v>
      </c>
      <c r="AB52" s="78">
        <v>3</v>
      </c>
      <c r="AC52" s="79">
        <f t="shared" si="17"/>
        <v>41</v>
      </c>
      <c r="AD52" s="81">
        <f t="shared" si="18"/>
        <v>46</v>
      </c>
      <c r="AE52" s="79">
        <f t="shared" si="19"/>
        <v>2</v>
      </c>
      <c r="AF52" s="70">
        <v>31</v>
      </c>
      <c r="AG52" s="71">
        <v>7</v>
      </c>
      <c r="AH52" s="82">
        <v>12</v>
      </c>
      <c r="AI52" s="83">
        <v>32</v>
      </c>
      <c r="AJ52" s="71">
        <v>32</v>
      </c>
      <c r="AK52" s="71">
        <v>4</v>
      </c>
      <c r="AL52" s="71">
        <v>21</v>
      </c>
      <c r="AM52" s="84">
        <f>SUM(AJ52:AL52)</f>
        <v>57</v>
      </c>
      <c r="AN52" s="85">
        <f>IF(G52&gt;0,AJ52/G52,"")</f>
        <v>5.333333333333333</v>
      </c>
      <c r="AO52" s="86">
        <f>IF(H52&gt;0,AK52/H52,"")</f>
        <v>0.21052631578947367</v>
      </c>
      <c r="AP52" s="86">
        <f>IF(I52&gt;0,AL52/I52,"")</f>
        <v>0.1926605504587156</v>
      </c>
      <c r="AQ52" s="87">
        <f>IF(AM52=0,"",AM52/SUM(G52:I52))</f>
        <v>0.4253731343283582</v>
      </c>
    </row>
    <row r="53" spans="1:43" s="2" customFormat="1" ht="15.75" customHeight="1">
      <c r="A53" s="104" t="s">
        <v>23</v>
      </c>
      <c r="B53" s="92" t="s">
        <v>62</v>
      </c>
      <c r="C53" s="67" t="s">
        <v>181</v>
      </c>
      <c r="D53" s="68">
        <v>2</v>
      </c>
      <c r="E53" s="68">
        <v>74</v>
      </c>
      <c r="F53" s="69" t="s">
        <v>63</v>
      </c>
      <c r="G53" s="70">
        <v>4</v>
      </c>
      <c r="H53" s="71">
        <v>2</v>
      </c>
      <c r="I53" s="71">
        <v>15</v>
      </c>
      <c r="J53" s="72">
        <f>SUM(G53:I53)</f>
        <v>21</v>
      </c>
      <c r="K53" s="73">
        <f>SUM(G53:I53)/E53</f>
        <v>0.28378378378378377</v>
      </c>
      <c r="L53" s="70">
        <v>1</v>
      </c>
      <c r="M53" s="74">
        <f t="shared" si="25"/>
        <v>0.25</v>
      </c>
      <c r="N53" s="75">
        <v>13</v>
      </c>
      <c r="O53" s="75"/>
      <c r="P53" s="76">
        <f t="shared" si="23"/>
        <v>3.25</v>
      </c>
      <c r="Q53" s="77"/>
      <c r="R53" s="78">
        <v>2</v>
      </c>
      <c r="S53" s="78"/>
      <c r="T53" s="78"/>
      <c r="U53" s="78"/>
      <c r="V53" s="78"/>
      <c r="W53" s="79">
        <f>SUM(R53:V53)</f>
        <v>2</v>
      </c>
      <c r="X53" s="78">
        <v>5</v>
      </c>
      <c r="Y53" s="80">
        <v>1</v>
      </c>
      <c r="Z53" s="78"/>
      <c r="AA53" s="78">
        <v>1</v>
      </c>
      <c r="AB53" s="78"/>
      <c r="AC53" s="79">
        <f t="shared" si="17"/>
        <v>7</v>
      </c>
      <c r="AD53" s="81">
        <f t="shared" si="18"/>
        <v>9</v>
      </c>
      <c r="AE53" s="79">
        <f t="shared" si="19"/>
        <v>1</v>
      </c>
      <c r="AF53" s="70">
        <v>4</v>
      </c>
      <c r="AG53" s="71"/>
      <c r="AH53" s="82"/>
      <c r="AI53" s="83">
        <v>4</v>
      </c>
      <c r="AJ53" s="71">
        <v>5</v>
      </c>
      <c r="AK53" s="71">
        <v>0</v>
      </c>
      <c r="AL53" s="71">
        <v>23</v>
      </c>
      <c r="AM53" s="84">
        <f>SUM(AJ53:AL53)</f>
        <v>28</v>
      </c>
      <c r="AN53" s="85">
        <f t="shared" si="24"/>
        <v>1.25</v>
      </c>
      <c r="AO53" s="86">
        <f t="shared" si="24"/>
        <v>0</v>
      </c>
      <c r="AP53" s="86">
        <f t="shared" si="24"/>
        <v>1.5333333333333334</v>
      </c>
      <c r="AQ53" s="87">
        <f>IF(AM53=0,"",AM53/SUM(G53:I53))</f>
        <v>1.3333333333333333</v>
      </c>
    </row>
    <row r="54" spans="1:43" s="2" customFormat="1" ht="15.75" customHeight="1">
      <c r="A54" s="104" t="s">
        <v>23</v>
      </c>
      <c r="B54" s="92" t="s">
        <v>133</v>
      </c>
      <c r="C54" s="67" t="s">
        <v>2</v>
      </c>
      <c r="D54" s="68">
        <v>4</v>
      </c>
      <c r="E54" s="68">
        <v>157</v>
      </c>
      <c r="F54" s="69" t="s">
        <v>134</v>
      </c>
      <c r="G54" s="70">
        <v>6</v>
      </c>
      <c r="H54" s="71">
        <v>40</v>
      </c>
      <c r="I54" s="71">
        <v>19</v>
      </c>
      <c r="J54" s="72">
        <f>SUM(G54:I54)</f>
        <v>65</v>
      </c>
      <c r="K54" s="73">
        <f>SUM(G54:I54)/E54</f>
        <v>0.4140127388535032</v>
      </c>
      <c r="L54" s="70">
        <v>5</v>
      </c>
      <c r="M54" s="74">
        <f t="shared" si="25"/>
        <v>0.8333333333333334</v>
      </c>
      <c r="N54" s="75">
        <v>24</v>
      </c>
      <c r="O54" s="75"/>
      <c r="P54" s="76">
        <f>IF(G54=0,"",(N54-O54)/G54)</f>
        <v>4</v>
      </c>
      <c r="Q54" s="77">
        <v>2</v>
      </c>
      <c r="R54" s="78">
        <v>10</v>
      </c>
      <c r="S54" s="78">
        <v>2</v>
      </c>
      <c r="T54" s="78">
        <v>1</v>
      </c>
      <c r="U54" s="78"/>
      <c r="V54" s="78"/>
      <c r="W54" s="79">
        <f>SUM(R54:V54)</f>
        <v>13</v>
      </c>
      <c r="X54" s="78">
        <v>5</v>
      </c>
      <c r="Y54" s="80">
        <v>6</v>
      </c>
      <c r="Z54" s="78">
        <v>13</v>
      </c>
      <c r="AA54" s="78">
        <v>6</v>
      </c>
      <c r="AB54" s="78"/>
      <c r="AC54" s="79">
        <f>SUM(X54:AB54)</f>
        <v>30</v>
      </c>
      <c r="AD54" s="81">
        <f>W54+AC54</f>
        <v>43</v>
      </c>
      <c r="AE54" s="79">
        <f>S54+AA54</f>
        <v>8</v>
      </c>
      <c r="AF54" s="70">
        <v>17</v>
      </c>
      <c r="AG54" s="71">
        <v>6</v>
      </c>
      <c r="AH54" s="82">
        <v>9</v>
      </c>
      <c r="AI54" s="83">
        <v>22</v>
      </c>
      <c r="AJ54" s="71">
        <v>11</v>
      </c>
      <c r="AK54" s="71">
        <v>162</v>
      </c>
      <c r="AL54" s="71">
        <v>35</v>
      </c>
      <c r="AM54" s="84">
        <f>SUM(AJ54:AL54)</f>
        <v>208</v>
      </c>
      <c r="AN54" s="85">
        <f>IF(G54&gt;0,AJ54/G54,"")</f>
        <v>1.8333333333333333</v>
      </c>
      <c r="AO54" s="86">
        <f>IF(H54&gt;0,AK54/H54,"")</f>
        <v>4.05</v>
      </c>
      <c r="AP54" s="86">
        <f>IF(I54&gt;0,AL54/I54,"")</f>
        <v>1.8421052631578947</v>
      </c>
      <c r="AQ54" s="87">
        <f>IF(AM54=0,"",AM54/SUM(G54:I54))</f>
        <v>3.2</v>
      </c>
    </row>
    <row r="55" spans="1:43" s="2" customFormat="1" ht="15.75" customHeight="1">
      <c r="A55" s="104" t="s">
        <v>23</v>
      </c>
      <c r="B55" s="92" t="s">
        <v>162</v>
      </c>
      <c r="C55" s="67" t="s">
        <v>181</v>
      </c>
      <c r="D55" s="68">
        <v>8</v>
      </c>
      <c r="E55" s="68">
        <v>315</v>
      </c>
      <c r="F55" s="69" t="s">
        <v>50</v>
      </c>
      <c r="G55" s="70">
        <v>40</v>
      </c>
      <c r="H55" s="71">
        <v>14</v>
      </c>
      <c r="I55" s="71">
        <v>62</v>
      </c>
      <c r="J55" s="72">
        <f>SUM(G55:I55)</f>
        <v>116</v>
      </c>
      <c r="K55" s="73">
        <f>SUM(G55:I55)/E55</f>
        <v>0.3682539682539683</v>
      </c>
      <c r="L55" s="70">
        <v>19</v>
      </c>
      <c r="M55" s="74">
        <f t="shared" si="25"/>
        <v>0.475</v>
      </c>
      <c r="N55" s="75">
        <v>128</v>
      </c>
      <c r="O55" s="75"/>
      <c r="P55" s="76">
        <f t="shared" si="23"/>
        <v>3.2</v>
      </c>
      <c r="Q55" s="77">
        <v>16</v>
      </c>
      <c r="R55" s="78"/>
      <c r="S55" s="78">
        <v>1</v>
      </c>
      <c r="T55" s="78"/>
      <c r="U55" s="78">
        <v>1</v>
      </c>
      <c r="V55" s="78"/>
      <c r="W55" s="79">
        <f>SUM(R55:V55)</f>
        <v>2</v>
      </c>
      <c r="X55" s="78">
        <v>17</v>
      </c>
      <c r="Y55" s="80">
        <v>3</v>
      </c>
      <c r="Z55" s="78">
        <v>13</v>
      </c>
      <c r="AA55" s="78">
        <v>7</v>
      </c>
      <c r="AB55" s="78">
        <v>1</v>
      </c>
      <c r="AC55" s="79">
        <f t="shared" si="17"/>
        <v>41</v>
      </c>
      <c r="AD55" s="81">
        <f t="shared" si="18"/>
        <v>43</v>
      </c>
      <c r="AE55" s="79">
        <f t="shared" si="19"/>
        <v>8</v>
      </c>
      <c r="AF55" s="70">
        <v>19</v>
      </c>
      <c r="AG55" s="71">
        <v>10</v>
      </c>
      <c r="AH55" s="82">
        <v>12</v>
      </c>
      <c r="AI55" s="83">
        <v>103</v>
      </c>
      <c r="AJ55" s="71">
        <v>32</v>
      </c>
      <c r="AK55" s="71">
        <v>-36</v>
      </c>
      <c r="AL55" s="71">
        <v>-10</v>
      </c>
      <c r="AM55" s="84">
        <f>SUM(AJ55:AL55)</f>
        <v>-14</v>
      </c>
      <c r="AN55" s="85">
        <f t="shared" si="24"/>
        <v>0.8</v>
      </c>
      <c r="AO55" s="86">
        <f t="shared" si="24"/>
        <v>-2.5714285714285716</v>
      </c>
      <c r="AP55" s="86">
        <f t="shared" si="24"/>
        <v>-0.16129032258064516</v>
      </c>
      <c r="AQ55" s="87">
        <f>IF(AM55=0,"",AM55/SUM(G55:I55))</f>
        <v>-0.1206896551724138</v>
      </c>
    </row>
    <row r="56" spans="1:43" s="2" customFormat="1" ht="15.75" customHeight="1">
      <c r="A56" s="104" t="s">
        <v>23</v>
      </c>
      <c r="B56" s="92" t="s">
        <v>218</v>
      </c>
      <c r="C56" s="67" t="s">
        <v>4</v>
      </c>
      <c r="D56" s="68">
        <v>4</v>
      </c>
      <c r="E56" s="68">
        <v>144</v>
      </c>
      <c r="F56" s="69" t="s">
        <v>219</v>
      </c>
      <c r="G56" s="70"/>
      <c r="H56" s="71">
        <v>1</v>
      </c>
      <c r="I56" s="71">
        <v>32</v>
      </c>
      <c r="J56" s="72">
        <f>SUM(G56:I56)</f>
        <v>33</v>
      </c>
      <c r="K56" s="73">
        <f>SUM(G56:I56)/E56</f>
        <v>0.22916666666666666</v>
      </c>
      <c r="L56" s="70"/>
      <c r="M56" s="74">
        <f t="shared" si="25"/>
      </c>
      <c r="N56" s="75"/>
      <c r="O56" s="75"/>
      <c r="P56" s="76">
        <f>IF(G56=0,"",(N56-O56)/G56)</f>
      </c>
      <c r="Q56" s="77"/>
      <c r="R56" s="78">
        <v>2</v>
      </c>
      <c r="S56" s="78"/>
      <c r="T56" s="78"/>
      <c r="U56" s="78"/>
      <c r="V56" s="78"/>
      <c r="W56" s="79">
        <f>SUM(R56:V56)</f>
        <v>2</v>
      </c>
      <c r="X56" s="78">
        <v>1</v>
      </c>
      <c r="Y56" s="80">
        <v>1</v>
      </c>
      <c r="Z56" s="78">
        <v>2</v>
      </c>
      <c r="AA56" s="78"/>
      <c r="AB56" s="78"/>
      <c r="AC56" s="79">
        <f>SUM(X56:AB56)</f>
        <v>4</v>
      </c>
      <c r="AD56" s="81">
        <f>W56+AC56</f>
        <v>6</v>
      </c>
      <c r="AE56" s="79">
        <f>S56+AA56</f>
        <v>0</v>
      </c>
      <c r="AF56" s="70">
        <v>3</v>
      </c>
      <c r="AG56" s="71">
        <v>2</v>
      </c>
      <c r="AH56" s="82">
        <v>2</v>
      </c>
      <c r="AI56" s="83"/>
      <c r="AJ56" s="71"/>
      <c r="AK56" s="71">
        <v>0</v>
      </c>
      <c r="AL56" s="71">
        <v>21</v>
      </c>
      <c r="AM56" s="84">
        <f>SUM(AJ56:AL56)</f>
        <v>21</v>
      </c>
      <c r="AN56" s="85">
        <f aca="true" t="shared" si="26" ref="AN56:AP58">IF(G56&gt;0,AJ56/G56,"")</f>
      </c>
      <c r="AO56" s="86">
        <f t="shared" si="26"/>
        <v>0</v>
      </c>
      <c r="AP56" s="86">
        <f t="shared" si="26"/>
        <v>0.65625</v>
      </c>
      <c r="AQ56" s="87">
        <f>IF(AM56=0,"",AM56/SUM(G56:I56))</f>
        <v>0.6363636363636364</v>
      </c>
    </row>
    <row r="57" spans="1:43" s="2" customFormat="1" ht="15.75" customHeight="1">
      <c r="A57" s="104" t="s">
        <v>23</v>
      </c>
      <c r="B57" s="92" t="s">
        <v>151</v>
      </c>
      <c r="C57" s="67" t="s">
        <v>57</v>
      </c>
      <c r="D57" s="68">
        <v>3</v>
      </c>
      <c r="E57" s="68">
        <v>127</v>
      </c>
      <c r="F57" s="69" t="s">
        <v>177</v>
      </c>
      <c r="G57" s="70">
        <v>25</v>
      </c>
      <c r="H57" s="71">
        <v>10</v>
      </c>
      <c r="I57" s="71">
        <v>9</v>
      </c>
      <c r="J57" s="72">
        <f>SUM(G57:I57)</f>
        <v>44</v>
      </c>
      <c r="K57" s="73">
        <f>SUM(G57:I57)/E57</f>
        <v>0.3464566929133858</v>
      </c>
      <c r="L57" s="70">
        <v>19</v>
      </c>
      <c r="M57" s="74">
        <f>IF(G57=0,"",L57/G57)</f>
        <v>0.76</v>
      </c>
      <c r="N57" s="75">
        <v>85</v>
      </c>
      <c r="O57" s="75"/>
      <c r="P57" s="76">
        <f>IF(G57=0,"",(N57-O57)/G57)</f>
        <v>3.4</v>
      </c>
      <c r="Q57" s="77">
        <v>9</v>
      </c>
      <c r="R57" s="78">
        <v>1</v>
      </c>
      <c r="S57" s="78"/>
      <c r="T57" s="78"/>
      <c r="U57" s="78"/>
      <c r="V57" s="78"/>
      <c r="W57" s="79">
        <f>SUM(R57:V57)</f>
        <v>1</v>
      </c>
      <c r="X57" s="78">
        <v>3</v>
      </c>
      <c r="Y57" s="80"/>
      <c r="Z57" s="78">
        <v>4</v>
      </c>
      <c r="AA57" s="78">
        <v>1</v>
      </c>
      <c r="AB57" s="78"/>
      <c r="AC57" s="79">
        <f>SUM(X57:AB57)</f>
        <v>8</v>
      </c>
      <c r="AD57" s="81">
        <f>W57+AC57</f>
        <v>9</v>
      </c>
      <c r="AE57" s="79">
        <f>S57+AA57</f>
        <v>1</v>
      </c>
      <c r="AF57" s="70">
        <v>1</v>
      </c>
      <c r="AG57" s="71">
        <v>4</v>
      </c>
      <c r="AH57" s="82">
        <v>4</v>
      </c>
      <c r="AI57" s="83">
        <v>31</v>
      </c>
      <c r="AJ57" s="71">
        <v>-7</v>
      </c>
      <c r="AK57" s="71">
        <v>-19</v>
      </c>
      <c r="AL57" s="71">
        <v>-45</v>
      </c>
      <c r="AM57" s="84">
        <f>SUM(AJ57:AL57)</f>
        <v>-71</v>
      </c>
      <c r="AN57" s="85">
        <f>IF(G57&gt;0,AJ57/G57,"")</f>
        <v>-0.28</v>
      </c>
      <c r="AO57" s="86">
        <f>IF(H57&gt;0,AK57/H57,"")</f>
        <v>-1.9</v>
      </c>
      <c r="AP57" s="86">
        <f>IF(I57&gt;0,AL57/I57,"")</f>
        <v>-5</v>
      </c>
      <c r="AQ57" s="87">
        <f>IF(AM57=0,"0.00",AM57/SUM(G57:I57))</f>
        <v>-1.6136363636363635</v>
      </c>
    </row>
    <row r="58" spans="1:43" s="2" customFormat="1" ht="15.75" customHeight="1">
      <c r="A58" s="104" t="s">
        <v>23</v>
      </c>
      <c r="B58" s="92" t="s">
        <v>220</v>
      </c>
      <c r="C58" s="67" t="s">
        <v>180</v>
      </c>
      <c r="D58" s="68">
        <v>14</v>
      </c>
      <c r="E58" s="68">
        <v>571</v>
      </c>
      <c r="F58" s="69" t="s">
        <v>221</v>
      </c>
      <c r="G58" s="70">
        <v>5</v>
      </c>
      <c r="H58" s="71">
        <v>21</v>
      </c>
      <c r="I58" s="71">
        <v>239</v>
      </c>
      <c r="J58" s="72">
        <f>SUM(G58:I58)</f>
        <v>265</v>
      </c>
      <c r="K58" s="73">
        <f>SUM(G58:I58)/E58</f>
        <v>0.46409807355516636</v>
      </c>
      <c r="L58" s="70">
        <v>2</v>
      </c>
      <c r="M58" s="74">
        <f t="shared" si="25"/>
        <v>0.4</v>
      </c>
      <c r="N58" s="75">
        <v>9</v>
      </c>
      <c r="O58" s="75"/>
      <c r="P58" s="76">
        <f>IF(G58=0,"",(N58-O58)/G58)</f>
        <v>1.8</v>
      </c>
      <c r="Q58" s="77">
        <v>1</v>
      </c>
      <c r="R58" s="78">
        <v>15</v>
      </c>
      <c r="S58" s="78">
        <v>8</v>
      </c>
      <c r="T58" s="78"/>
      <c r="U58" s="78">
        <v>2</v>
      </c>
      <c r="V58" s="78">
        <v>1</v>
      </c>
      <c r="W58" s="79">
        <f>SUM(R58:V58)</f>
        <v>26</v>
      </c>
      <c r="X58" s="78">
        <v>36</v>
      </c>
      <c r="Y58" s="80">
        <v>33</v>
      </c>
      <c r="Z58" s="78">
        <v>57</v>
      </c>
      <c r="AA58" s="78">
        <v>10</v>
      </c>
      <c r="AB58" s="78">
        <v>1</v>
      </c>
      <c r="AC58" s="79">
        <f>SUM(X58:AB58)</f>
        <v>137</v>
      </c>
      <c r="AD58" s="81">
        <f>W58+AC58</f>
        <v>163</v>
      </c>
      <c r="AE58" s="79">
        <f>S58+AA58</f>
        <v>18</v>
      </c>
      <c r="AF58" s="70">
        <v>48</v>
      </c>
      <c r="AG58" s="71">
        <v>22</v>
      </c>
      <c r="AH58" s="82">
        <v>27</v>
      </c>
      <c r="AI58" s="83">
        <v>9</v>
      </c>
      <c r="AJ58" s="71">
        <v>-8</v>
      </c>
      <c r="AK58" s="71">
        <v>-3</v>
      </c>
      <c r="AL58" s="71">
        <v>579</v>
      </c>
      <c r="AM58" s="84">
        <f>SUM(AJ58:AL58)</f>
        <v>568</v>
      </c>
      <c r="AN58" s="85">
        <f t="shared" si="26"/>
        <v>-1.6</v>
      </c>
      <c r="AO58" s="86">
        <f t="shared" si="26"/>
        <v>-0.14285714285714285</v>
      </c>
      <c r="AP58" s="86">
        <f t="shared" si="26"/>
        <v>2.422594142259414</v>
      </c>
      <c r="AQ58" s="87">
        <f>IF(AM58=0,"",AM58/SUM(G58:I58))</f>
        <v>2.1433962264150943</v>
      </c>
    </row>
    <row r="59" spans="1:43" s="2" customFormat="1" ht="15.75" customHeight="1">
      <c r="A59" s="104" t="s">
        <v>23</v>
      </c>
      <c r="B59" s="92" t="s">
        <v>51</v>
      </c>
      <c r="C59" s="67" t="s">
        <v>181</v>
      </c>
      <c r="D59" s="68">
        <v>23</v>
      </c>
      <c r="E59" s="68">
        <v>941</v>
      </c>
      <c r="F59" s="69" t="s">
        <v>135</v>
      </c>
      <c r="G59" s="70">
        <v>88</v>
      </c>
      <c r="H59" s="71">
        <v>34</v>
      </c>
      <c r="I59" s="71">
        <v>140</v>
      </c>
      <c r="J59" s="72">
        <f>SUM(G59:I59)</f>
        <v>262</v>
      </c>
      <c r="K59" s="73">
        <f>SUM(G59:I59)/E59</f>
        <v>0.2784272051009564</v>
      </c>
      <c r="L59" s="70">
        <v>37</v>
      </c>
      <c r="M59" s="74">
        <f t="shared" si="25"/>
        <v>0.42045454545454547</v>
      </c>
      <c r="N59" s="75">
        <v>314</v>
      </c>
      <c r="O59" s="75"/>
      <c r="P59" s="76">
        <f t="shared" si="23"/>
        <v>3.5681818181818183</v>
      </c>
      <c r="Q59" s="77">
        <v>43</v>
      </c>
      <c r="R59" s="78">
        <v>14</v>
      </c>
      <c r="S59" s="78"/>
      <c r="T59" s="78"/>
      <c r="U59" s="78"/>
      <c r="V59" s="78"/>
      <c r="W59" s="79">
        <f>SUM(R59:V59)</f>
        <v>14</v>
      </c>
      <c r="X59" s="78">
        <v>14</v>
      </c>
      <c r="Y59" s="80">
        <v>6</v>
      </c>
      <c r="Z59" s="78">
        <v>16</v>
      </c>
      <c r="AA59" s="78">
        <v>2</v>
      </c>
      <c r="AB59" s="78">
        <v>1</v>
      </c>
      <c r="AC59" s="79">
        <f t="shared" si="17"/>
        <v>39</v>
      </c>
      <c r="AD59" s="81">
        <f t="shared" si="18"/>
        <v>53</v>
      </c>
      <c r="AE59" s="79">
        <f t="shared" si="19"/>
        <v>2</v>
      </c>
      <c r="AF59" s="70">
        <v>42</v>
      </c>
      <c r="AG59" s="71">
        <v>26</v>
      </c>
      <c r="AH59" s="82">
        <v>31</v>
      </c>
      <c r="AI59" s="83">
        <v>218</v>
      </c>
      <c r="AJ59" s="71">
        <v>-165</v>
      </c>
      <c r="AK59" s="71">
        <v>-85</v>
      </c>
      <c r="AL59" s="71">
        <v>-44</v>
      </c>
      <c r="AM59" s="84">
        <f>SUM(AJ59:AL59)</f>
        <v>-294</v>
      </c>
      <c r="AN59" s="85">
        <f t="shared" si="24"/>
        <v>-1.875</v>
      </c>
      <c r="AO59" s="86">
        <f t="shared" si="24"/>
        <v>-2.5</v>
      </c>
      <c r="AP59" s="86">
        <f t="shared" si="24"/>
        <v>-0.3142857142857143</v>
      </c>
      <c r="AQ59" s="87">
        <f>IF(AM59=0,"",AM59/SUM(G59:I59))</f>
        <v>-1.1221374045801527</v>
      </c>
    </row>
    <row r="60" spans="1:43" s="2" customFormat="1" ht="15.75" customHeight="1">
      <c r="A60" s="104" t="s">
        <v>23</v>
      </c>
      <c r="B60" s="92" t="s">
        <v>136</v>
      </c>
      <c r="C60" s="67" t="s">
        <v>178</v>
      </c>
      <c r="D60" s="68">
        <v>1</v>
      </c>
      <c r="E60" s="68">
        <v>38</v>
      </c>
      <c r="F60" s="69" t="s">
        <v>137</v>
      </c>
      <c r="G60" s="70"/>
      <c r="H60" s="71"/>
      <c r="I60" s="71">
        <v>6</v>
      </c>
      <c r="J60" s="72">
        <f aca="true" t="shared" si="27" ref="J60:J66">SUM(G60:I60)</f>
        <v>6</v>
      </c>
      <c r="K60" s="73">
        <f aca="true" t="shared" si="28" ref="K60:K66">SUM(G60:I60)/E60</f>
        <v>0.15789473684210525</v>
      </c>
      <c r="L60" s="70"/>
      <c r="M60" s="74">
        <f t="shared" si="25"/>
      </c>
      <c r="N60" s="75"/>
      <c r="O60" s="75"/>
      <c r="P60" s="76">
        <f aca="true" t="shared" si="29" ref="P60:P98">IF(G60=0,"",(N60-O60)/G60)</f>
      </c>
      <c r="Q60" s="77"/>
      <c r="R60" s="78"/>
      <c r="S60" s="78"/>
      <c r="T60" s="78"/>
      <c r="U60" s="78"/>
      <c r="V60" s="78"/>
      <c r="W60" s="79">
        <f aca="true" t="shared" si="30" ref="W60:W66">SUM(R60:V60)</f>
        <v>0</v>
      </c>
      <c r="X60" s="78">
        <v>1</v>
      </c>
      <c r="Y60" s="80">
        <v>1</v>
      </c>
      <c r="Z60" s="78">
        <v>2</v>
      </c>
      <c r="AA60" s="78"/>
      <c r="AB60" s="78">
        <v>1</v>
      </c>
      <c r="AC60" s="79">
        <f aca="true" t="shared" si="31" ref="AC60:AC66">SUM(X60:AB60)</f>
        <v>5</v>
      </c>
      <c r="AD60" s="81">
        <f aca="true" t="shared" si="32" ref="AD60:AD66">W60+AC60</f>
        <v>5</v>
      </c>
      <c r="AE60" s="79">
        <f aca="true" t="shared" si="33" ref="AE60:AE66">S60+AA60</f>
        <v>0</v>
      </c>
      <c r="AF60" s="70">
        <v>1</v>
      </c>
      <c r="AG60" s="71"/>
      <c r="AH60" s="82"/>
      <c r="AI60" s="83"/>
      <c r="AJ60" s="71"/>
      <c r="AK60" s="71"/>
      <c r="AL60" s="71">
        <v>10</v>
      </c>
      <c r="AM60" s="84">
        <f aca="true" t="shared" si="34" ref="AM60:AM66">SUM(AJ60:AL60)</f>
        <v>10</v>
      </c>
      <c r="AN60" s="85">
        <f aca="true" t="shared" si="35" ref="AN60:AP66">IF(G60&gt;0,AJ60/G60,"")</f>
      </c>
      <c r="AO60" s="86">
        <f t="shared" si="35"/>
      </c>
      <c r="AP60" s="86">
        <f t="shared" si="35"/>
        <v>1.6666666666666667</v>
      </c>
      <c r="AQ60" s="87">
        <f aca="true" t="shared" si="36" ref="AQ60:AQ66">IF(AM60=0,"",AM60/SUM(G60:I60))</f>
        <v>1.6666666666666667</v>
      </c>
    </row>
    <row r="61" spans="1:43" s="2" customFormat="1" ht="15.75" customHeight="1">
      <c r="A61" s="104" t="s">
        <v>23</v>
      </c>
      <c r="B61" s="92" t="s">
        <v>95</v>
      </c>
      <c r="C61" s="67" t="s">
        <v>180</v>
      </c>
      <c r="D61" s="68">
        <v>4</v>
      </c>
      <c r="E61" s="68">
        <v>170</v>
      </c>
      <c r="F61" s="69" t="s">
        <v>96</v>
      </c>
      <c r="G61" s="70">
        <v>3</v>
      </c>
      <c r="H61" s="71">
        <v>20</v>
      </c>
      <c r="I61" s="71">
        <v>52</v>
      </c>
      <c r="J61" s="72">
        <f t="shared" si="27"/>
        <v>75</v>
      </c>
      <c r="K61" s="73">
        <f t="shared" si="28"/>
        <v>0.4411764705882353</v>
      </c>
      <c r="L61" s="70"/>
      <c r="M61" s="74">
        <f>IF(G61=0,"",L61/G61)</f>
        <v>0</v>
      </c>
      <c r="N61" s="75">
        <v>0</v>
      </c>
      <c r="O61" s="75"/>
      <c r="P61" s="76">
        <f t="shared" si="29"/>
        <v>0</v>
      </c>
      <c r="Q61" s="77"/>
      <c r="R61" s="78"/>
      <c r="S61" s="78"/>
      <c r="T61" s="78"/>
      <c r="U61" s="78"/>
      <c r="V61" s="78"/>
      <c r="W61" s="79">
        <f t="shared" si="30"/>
        <v>0</v>
      </c>
      <c r="X61" s="78"/>
      <c r="Y61" s="80"/>
      <c r="Z61" s="78"/>
      <c r="AA61" s="78"/>
      <c r="AB61" s="78"/>
      <c r="AC61" s="79">
        <f t="shared" si="31"/>
        <v>0</v>
      </c>
      <c r="AD61" s="81">
        <f t="shared" si="32"/>
        <v>0</v>
      </c>
      <c r="AE61" s="79">
        <f t="shared" si="33"/>
        <v>0</v>
      </c>
      <c r="AF61" s="70"/>
      <c r="AG61" s="71">
        <v>8</v>
      </c>
      <c r="AH61" s="82">
        <v>8</v>
      </c>
      <c r="AI61" s="83"/>
      <c r="AJ61" s="71">
        <v>-5</v>
      </c>
      <c r="AK61" s="71">
        <v>-144</v>
      </c>
      <c r="AL61" s="71">
        <v>-226</v>
      </c>
      <c r="AM61" s="84">
        <f t="shared" si="34"/>
        <v>-375</v>
      </c>
      <c r="AN61" s="85">
        <f aca="true" t="shared" si="37" ref="AN61:AP62">IF(G61&gt;0,AJ61/G61,"")</f>
        <v>-1.6666666666666667</v>
      </c>
      <c r="AO61" s="86">
        <f t="shared" si="37"/>
        <v>-7.2</v>
      </c>
      <c r="AP61" s="86">
        <f t="shared" si="37"/>
        <v>-4.346153846153846</v>
      </c>
      <c r="AQ61" s="87">
        <f t="shared" si="36"/>
        <v>-5</v>
      </c>
    </row>
    <row r="62" spans="1:43" s="2" customFormat="1" ht="15.75" customHeight="1">
      <c r="A62" s="104" t="s">
        <v>23</v>
      </c>
      <c r="B62" s="92" t="s">
        <v>97</v>
      </c>
      <c r="C62" s="67" t="s">
        <v>5</v>
      </c>
      <c r="D62" s="68">
        <v>2</v>
      </c>
      <c r="E62" s="68">
        <v>88</v>
      </c>
      <c r="F62" s="69" t="s">
        <v>98</v>
      </c>
      <c r="G62" s="70">
        <v>20</v>
      </c>
      <c r="H62" s="71">
        <v>3</v>
      </c>
      <c r="I62" s="71">
        <v>9</v>
      </c>
      <c r="J62" s="72">
        <f t="shared" si="27"/>
        <v>32</v>
      </c>
      <c r="K62" s="73">
        <f t="shared" si="28"/>
        <v>0.36363636363636365</v>
      </c>
      <c r="L62" s="70">
        <v>15</v>
      </c>
      <c r="M62" s="74">
        <f>IF(G62=0,"",L62/G62)</f>
        <v>0.75</v>
      </c>
      <c r="N62" s="75">
        <v>98</v>
      </c>
      <c r="O62" s="75"/>
      <c r="P62" s="76">
        <f t="shared" si="29"/>
        <v>4.9</v>
      </c>
      <c r="Q62" s="77">
        <v>9</v>
      </c>
      <c r="R62" s="78"/>
      <c r="S62" s="78"/>
      <c r="T62" s="78"/>
      <c r="U62" s="78"/>
      <c r="V62" s="78"/>
      <c r="W62" s="79">
        <f t="shared" si="30"/>
        <v>0</v>
      </c>
      <c r="X62" s="78"/>
      <c r="Y62" s="80"/>
      <c r="Z62" s="78"/>
      <c r="AA62" s="78"/>
      <c r="AB62" s="78"/>
      <c r="AC62" s="79">
        <f t="shared" si="31"/>
        <v>0</v>
      </c>
      <c r="AD62" s="81">
        <f t="shared" si="32"/>
        <v>0</v>
      </c>
      <c r="AE62" s="79">
        <f t="shared" si="33"/>
        <v>0</v>
      </c>
      <c r="AF62" s="70"/>
      <c r="AG62" s="71">
        <v>5</v>
      </c>
      <c r="AH62" s="82">
        <v>5</v>
      </c>
      <c r="AI62" s="83">
        <v>49</v>
      </c>
      <c r="AJ62" s="71">
        <v>42</v>
      </c>
      <c r="AK62" s="71">
        <v>-6</v>
      </c>
      <c r="AL62" s="71">
        <v>-9</v>
      </c>
      <c r="AM62" s="84">
        <f t="shared" si="34"/>
        <v>27</v>
      </c>
      <c r="AN62" s="85">
        <f t="shared" si="37"/>
        <v>2.1</v>
      </c>
      <c r="AO62" s="86">
        <f t="shared" si="37"/>
        <v>-2</v>
      </c>
      <c r="AP62" s="86">
        <f t="shared" si="37"/>
        <v>-1</v>
      </c>
      <c r="AQ62" s="87">
        <f t="shared" si="36"/>
        <v>0.84375</v>
      </c>
    </row>
    <row r="63" spans="1:43" s="2" customFormat="1" ht="15.75" customHeight="1">
      <c r="A63" s="104" t="s">
        <v>23</v>
      </c>
      <c r="B63" s="92" t="s">
        <v>138</v>
      </c>
      <c r="C63" s="67" t="s">
        <v>180</v>
      </c>
      <c r="D63" s="68">
        <v>7</v>
      </c>
      <c r="E63" s="68">
        <v>268</v>
      </c>
      <c r="F63" s="69" t="s">
        <v>139</v>
      </c>
      <c r="G63" s="70">
        <v>3</v>
      </c>
      <c r="H63" s="71">
        <v>32</v>
      </c>
      <c r="I63" s="71">
        <v>74</v>
      </c>
      <c r="J63" s="72">
        <f t="shared" si="27"/>
        <v>109</v>
      </c>
      <c r="K63" s="73">
        <f t="shared" si="28"/>
        <v>0.40671641791044777</v>
      </c>
      <c r="L63" s="70">
        <v>2</v>
      </c>
      <c r="M63" s="74">
        <f t="shared" si="25"/>
        <v>0.6666666666666666</v>
      </c>
      <c r="N63" s="75">
        <v>14</v>
      </c>
      <c r="O63" s="75"/>
      <c r="P63" s="76">
        <f t="shared" si="29"/>
        <v>4.666666666666667</v>
      </c>
      <c r="Q63" s="77">
        <v>2</v>
      </c>
      <c r="R63" s="78">
        <v>2</v>
      </c>
      <c r="S63" s="78"/>
      <c r="T63" s="78"/>
      <c r="U63" s="78"/>
      <c r="V63" s="78"/>
      <c r="W63" s="79">
        <f t="shared" si="30"/>
        <v>2</v>
      </c>
      <c r="X63" s="78">
        <v>14</v>
      </c>
      <c r="Y63" s="80">
        <v>7</v>
      </c>
      <c r="Z63" s="78">
        <v>3</v>
      </c>
      <c r="AA63" s="78"/>
      <c r="AB63" s="78"/>
      <c r="AC63" s="79">
        <f t="shared" si="31"/>
        <v>24</v>
      </c>
      <c r="AD63" s="81">
        <f t="shared" si="32"/>
        <v>26</v>
      </c>
      <c r="AE63" s="79">
        <f t="shared" si="33"/>
        <v>0</v>
      </c>
      <c r="AF63" s="70">
        <v>17</v>
      </c>
      <c r="AG63" s="71">
        <v>2</v>
      </c>
      <c r="AH63" s="82">
        <v>3</v>
      </c>
      <c r="AI63" s="83">
        <v>14</v>
      </c>
      <c r="AJ63" s="71">
        <v>4</v>
      </c>
      <c r="AK63" s="71">
        <v>75</v>
      </c>
      <c r="AL63" s="71">
        <v>304</v>
      </c>
      <c r="AM63" s="84">
        <f t="shared" si="34"/>
        <v>383</v>
      </c>
      <c r="AN63" s="85">
        <f t="shared" si="35"/>
        <v>1.3333333333333333</v>
      </c>
      <c r="AO63" s="86">
        <f t="shared" si="35"/>
        <v>2.34375</v>
      </c>
      <c r="AP63" s="86">
        <f t="shared" si="35"/>
        <v>4.108108108108108</v>
      </c>
      <c r="AQ63" s="87">
        <f t="shared" si="36"/>
        <v>3.5137614678899083</v>
      </c>
    </row>
    <row r="64" spans="1:43" s="2" customFormat="1" ht="15.75" customHeight="1">
      <c r="A64" s="104" t="s">
        <v>23</v>
      </c>
      <c r="B64" s="92" t="s">
        <v>99</v>
      </c>
      <c r="C64" s="67" t="s">
        <v>4</v>
      </c>
      <c r="D64" s="68">
        <v>10</v>
      </c>
      <c r="E64" s="68">
        <v>421</v>
      </c>
      <c r="F64" s="69" t="s">
        <v>88</v>
      </c>
      <c r="G64" s="70"/>
      <c r="H64" s="71">
        <v>16</v>
      </c>
      <c r="I64" s="71">
        <v>177</v>
      </c>
      <c r="J64" s="72">
        <f t="shared" si="27"/>
        <v>193</v>
      </c>
      <c r="K64" s="73">
        <f t="shared" si="28"/>
        <v>0.4584323040380047</v>
      </c>
      <c r="L64" s="70"/>
      <c r="M64" s="74">
        <f>IF(G64=0,"",L64/G64)</f>
      </c>
      <c r="N64" s="75"/>
      <c r="O64" s="75"/>
      <c r="P64" s="76">
        <f t="shared" si="29"/>
      </c>
      <c r="Q64" s="77"/>
      <c r="R64" s="78">
        <v>21</v>
      </c>
      <c r="S64" s="78">
        <v>6</v>
      </c>
      <c r="T64" s="78">
        <v>1</v>
      </c>
      <c r="U64" s="78"/>
      <c r="V64" s="78"/>
      <c r="W64" s="79">
        <f t="shared" si="30"/>
        <v>28</v>
      </c>
      <c r="X64" s="78">
        <v>50</v>
      </c>
      <c r="Y64" s="80">
        <v>27</v>
      </c>
      <c r="Z64" s="78">
        <v>69</v>
      </c>
      <c r="AA64" s="78">
        <v>11</v>
      </c>
      <c r="AB64" s="78">
        <v>2</v>
      </c>
      <c r="AC64" s="79">
        <f t="shared" si="31"/>
        <v>159</v>
      </c>
      <c r="AD64" s="81">
        <f t="shared" si="32"/>
        <v>187</v>
      </c>
      <c r="AE64" s="79">
        <f t="shared" si="33"/>
        <v>17</v>
      </c>
      <c r="AF64" s="70"/>
      <c r="AG64" s="71">
        <v>15</v>
      </c>
      <c r="AH64" s="82">
        <v>15</v>
      </c>
      <c r="AI64" s="83"/>
      <c r="AJ64" s="71"/>
      <c r="AK64" s="71">
        <v>-50</v>
      </c>
      <c r="AL64" s="71">
        <v>-360</v>
      </c>
      <c r="AM64" s="84">
        <f t="shared" si="34"/>
        <v>-410</v>
      </c>
      <c r="AN64" s="85">
        <f>IF(G64&gt;0,AJ64/G64,"")</f>
      </c>
      <c r="AO64" s="86">
        <f>IF(H64&gt;0,AK64/H64,"")</f>
        <v>-3.125</v>
      </c>
      <c r="AP64" s="86">
        <f>IF(I64&gt;0,AL64/I64,"")</f>
        <v>-2.0338983050847457</v>
      </c>
      <c r="AQ64" s="87">
        <f t="shared" si="36"/>
        <v>-2.1243523316062176</v>
      </c>
    </row>
    <row r="65" spans="1:43" s="2" customFormat="1" ht="15.75" customHeight="1">
      <c r="A65" s="104" t="s">
        <v>23</v>
      </c>
      <c r="B65" s="92" t="s">
        <v>140</v>
      </c>
      <c r="C65" s="67" t="s">
        <v>182</v>
      </c>
      <c r="D65" s="68">
        <v>3</v>
      </c>
      <c r="E65" s="68">
        <v>135</v>
      </c>
      <c r="F65" s="69" t="s">
        <v>141</v>
      </c>
      <c r="G65" s="70">
        <v>35</v>
      </c>
      <c r="H65" s="71"/>
      <c r="I65" s="71">
        <v>5</v>
      </c>
      <c r="J65" s="72">
        <f t="shared" si="27"/>
        <v>40</v>
      </c>
      <c r="K65" s="73">
        <f t="shared" si="28"/>
        <v>0.2962962962962963</v>
      </c>
      <c r="L65" s="70">
        <v>21</v>
      </c>
      <c r="M65" s="74">
        <f t="shared" si="25"/>
        <v>0.6</v>
      </c>
      <c r="N65" s="75">
        <v>145</v>
      </c>
      <c r="O65" s="75"/>
      <c r="P65" s="76">
        <f t="shared" si="29"/>
        <v>4.142857142857143</v>
      </c>
      <c r="Q65" s="77">
        <v>14</v>
      </c>
      <c r="R65" s="78"/>
      <c r="S65" s="78"/>
      <c r="T65" s="78"/>
      <c r="U65" s="78"/>
      <c r="V65" s="78"/>
      <c r="W65" s="79">
        <f t="shared" si="30"/>
        <v>0</v>
      </c>
      <c r="X65" s="78">
        <v>2</v>
      </c>
      <c r="Y65" s="80">
        <v>4</v>
      </c>
      <c r="Z65" s="78">
        <v>7</v>
      </c>
      <c r="AA65" s="78">
        <v>2</v>
      </c>
      <c r="AB65" s="78"/>
      <c r="AC65" s="79">
        <f t="shared" si="31"/>
        <v>15</v>
      </c>
      <c r="AD65" s="81">
        <f t="shared" si="32"/>
        <v>15</v>
      </c>
      <c r="AE65" s="79">
        <f t="shared" si="33"/>
        <v>2</v>
      </c>
      <c r="AF65" s="70">
        <v>9</v>
      </c>
      <c r="AG65" s="71">
        <v>6</v>
      </c>
      <c r="AH65" s="82">
        <v>7</v>
      </c>
      <c r="AI65" s="83">
        <v>75</v>
      </c>
      <c r="AJ65" s="71">
        <v>38</v>
      </c>
      <c r="AK65" s="71"/>
      <c r="AL65" s="71">
        <v>1</v>
      </c>
      <c r="AM65" s="84">
        <f t="shared" si="34"/>
        <v>39</v>
      </c>
      <c r="AN65" s="85">
        <f t="shared" si="35"/>
        <v>1.0857142857142856</v>
      </c>
      <c r="AO65" s="86">
        <f t="shared" si="35"/>
      </c>
      <c r="AP65" s="86">
        <f t="shared" si="35"/>
        <v>0.2</v>
      </c>
      <c r="AQ65" s="87">
        <f t="shared" si="36"/>
        <v>0.975</v>
      </c>
    </row>
    <row r="66" spans="1:43" s="2" customFormat="1" ht="15.75" customHeight="1">
      <c r="A66" s="104" t="s">
        <v>23</v>
      </c>
      <c r="B66" s="92" t="s">
        <v>90</v>
      </c>
      <c r="C66" s="67" t="s">
        <v>181</v>
      </c>
      <c r="D66" s="68">
        <v>5</v>
      </c>
      <c r="E66" s="68">
        <v>214</v>
      </c>
      <c r="F66" s="69" t="s">
        <v>142</v>
      </c>
      <c r="G66" s="70">
        <v>8</v>
      </c>
      <c r="H66" s="71">
        <v>1</v>
      </c>
      <c r="I66" s="71">
        <v>45</v>
      </c>
      <c r="J66" s="72">
        <f t="shared" si="27"/>
        <v>54</v>
      </c>
      <c r="K66" s="73">
        <f t="shared" si="28"/>
        <v>0.2523364485981308</v>
      </c>
      <c r="L66" s="70">
        <v>4</v>
      </c>
      <c r="M66" s="74">
        <f t="shared" si="25"/>
        <v>0.5</v>
      </c>
      <c r="N66" s="75">
        <v>38</v>
      </c>
      <c r="O66" s="75"/>
      <c r="P66" s="76">
        <f t="shared" si="29"/>
        <v>4.75</v>
      </c>
      <c r="Q66" s="77">
        <v>5</v>
      </c>
      <c r="R66" s="78">
        <v>2</v>
      </c>
      <c r="S66" s="78"/>
      <c r="T66" s="78"/>
      <c r="U66" s="78"/>
      <c r="V66" s="78"/>
      <c r="W66" s="79">
        <f t="shared" si="30"/>
        <v>2</v>
      </c>
      <c r="X66" s="78">
        <v>6</v>
      </c>
      <c r="Y66" s="80">
        <v>3</v>
      </c>
      <c r="Z66" s="78">
        <v>12</v>
      </c>
      <c r="AA66" s="78">
        <v>5</v>
      </c>
      <c r="AB66" s="78">
        <v>1</v>
      </c>
      <c r="AC66" s="79">
        <f t="shared" si="31"/>
        <v>27</v>
      </c>
      <c r="AD66" s="81">
        <f t="shared" si="32"/>
        <v>29</v>
      </c>
      <c r="AE66" s="79">
        <f t="shared" si="33"/>
        <v>5</v>
      </c>
      <c r="AF66" s="70">
        <v>4</v>
      </c>
      <c r="AG66" s="71">
        <v>4</v>
      </c>
      <c r="AH66" s="82">
        <v>4</v>
      </c>
      <c r="AI66" s="83">
        <v>32</v>
      </c>
      <c r="AJ66" s="71">
        <v>21</v>
      </c>
      <c r="AK66" s="71">
        <v>13</v>
      </c>
      <c r="AL66" s="71">
        <v>-21</v>
      </c>
      <c r="AM66" s="84">
        <f t="shared" si="34"/>
        <v>13</v>
      </c>
      <c r="AN66" s="85">
        <f t="shared" si="35"/>
        <v>2.625</v>
      </c>
      <c r="AO66" s="86">
        <f t="shared" si="35"/>
        <v>13</v>
      </c>
      <c r="AP66" s="86">
        <f t="shared" si="35"/>
        <v>-0.4666666666666667</v>
      </c>
      <c r="AQ66" s="87">
        <f t="shared" si="36"/>
        <v>0.24074074074074073</v>
      </c>
    </row>
    <row r="67" spans="1:43" s="2" customFormat="1" ht="15.75" customHeight="1">
      <c r="A67" s="104" t="s">
        <v>23</v>
      </c>
      <c r="B67" s="92" t="s">
        <v>222</v>
      </c>
      <c r="C67" s="67" t="s">
        <v>4</v>
      </c>
      <c r="D67" s="68">
        <v>3</v>
      </c>
      <c r="E67" s="68">
        <v>116</v>
      </c>
      <c r="F67" s="69" t="s">
        <v>223</v>
      </c>
      <c r="G67" s="70"/>
      <c r="H67" s="71">
        <v>2</v>
      </c>
      <c r="I67" s="71">
        <v>18</v>
      </c>
      <c r="J67" s="72">
        <f>SUM(G67:I67)</f>
        <v>20</v>
      </c>
      <c r="K67" s="73">
        <f>SUM(G67:I67)/E67</f>
        <v>0.1724137931034483</v>
      </c>
      <c r="L67" s="70"/>
      <c r="M67" s="74">
        <f t="shared" si="25"/>
      </c>
      <c r="N67" s="75"/>
      <c r="O67" s="75"/>
      <c r="P67" s="76">
        <f t="shared" si="29"/>
      </c>
      <c r="Q67" s="77"/>
      <c r="R67" s="78">
        <v>2</v>
      </c>
      <c r="S67" s="78">
        <v>1</v>
      </c>
      <c r="T67" s="78"/>
      <c r="U67" s="78"/>
      <c r="V67" s="78"/>
      <c r="W67" s="79">
        <f>SUM(R67:V67)</f>
        <v>3</v>
      </c>
      <c r="X67" s="78"/>
      <c r="Y67" s="80"/>
      <c r="Z67" s="78">
        <v>11</v>
      </c>
      <c r="AA67" s="78">
        <v>2</v>
      </c>
      <c r="AB67" s="78"/>
      <c r="AC67" s="79">
        <f t="shared" si="17"/>
        <v>13</v>
      </c>
      <c r="AD67" s="81">
        <f t="shared" si="18"/>
        <v>16</v>
      </c>
      <c r="AE67" s="79">
        <f t="shared" si="19"/>
        <v>3</v>
      </c>
      <c r="AF67" s="70">
        <v>4</v>
      </c>
      <c r="AG67" s="71">
        <v>1</v>
      </c>
      <c r="AH67" s="82">
        <v>1</v>
      </c>
      <c r="AI67" s="83"/>
      <c r="AJ67" s="71"/>
      <c r="AK67" s="71">
        <v>-4</v>
      </c>
      <c r="AL67" s="71">
        <v>-55</v>
      </c>
      <c r="AM67" s="84">
        <f>SUM(AJ67:AL67)</f>
        <v>-59</v>
      </c>
      <c r="AN67" s="85">
        <f aca="true" t="shared" si="38" ref="AN67:AP68">IF(G67&gt;0,AJ67/G67,"")</f>
      </c>
      <c r="AO67" s="86">
        <f t="shared" si="38"/>
        <v>-2</v>
      </c>
      <c r="AP67" s="86">
        <f t="shared" si="38"/>
        <v>-3.0555555555555554</v>
      </c>
      <c r="AQ67" s="87">
        <f>IF(AM67=0,"",AM67/SUM(G67:I67))</f>
        <v>-2.95</v>
      </c>
    </row>
    <row r="68" spans="1:43" s="2" customFormat="1" ht="15.75" customHeight="1">
      <c r="A68" s="104" t="s">
        <v>23</v>
      </c>
      <c r="B68" s="92" t="s">
        <v>6</v>
      </c>
      <c r="C68" s="67" t="s">
        <v>5</v>
      </c>
      <c r="D68" s="68">
        <v>1</v>
      </c>
      <c r="E68" s="68">
        <v>33</v>
      </c>
      <c r="F68" s="69" t="s">
        <v>11</v>
      </c>
      <c r="G68" s="70">
        <v>5</v>
      </c>
      <c r="H68" s="71">
        <v>4</v>
      </c>
      <c r="I68" s="71">
        <v>4</v>
      </c>
      <c r="J68" s="72">
        <f>SUM(G68:I68)</f>
        <v>13</v>
      </c>
      <c r="K68" s="73">
        <f>SUM(G68:I68)/E68</f>
        <v>0.3939393939393939</v>
      </c>
      <c r="L68" s="70">
        <v>4</v>
      </c>
      <c r="M68" s="74">
        <f t="shared" si="25"/>
        <v>0.8</v>
      </c>
      <c r="N68" s="75">
        <v>16</v>
      </c>
      <c r="O68" s="75"/>
      <c r="P68" s="76">
        <f t="shared" si="29"/>
        <v>3.2</v>
      </c>
      <c r="Q68" s="77">
        <v>1</v>
      </c>
      <c r="R68" s="78">
        <v>7</v>
      </c>
      <c r="S68" s="78">
        <v>1</v>
      </c>
      <c r="T68" s="78">
        <v>1</v>
      </c>
      <c r="U68" s="78">
        <v>1</v>
      </c>
      <c r="V68" s="78"/>
      <c r="W68" s="79">
        <f>SUM(R68:V68)</f>
        <v>10</v>
      </c>
      <c r="X68" s="78">
        <v>3</v>
      </c>
      <c r="Y68" s="80"/>
      <c r="Z68" s="78">
        <v>1</v>
      </c>
      <c r="AA68" s="78">
        <v>1</v>
      </c>
      <c r="AB68" s="78"/>
      <c r="AC68" s="79">
        <f t="shared" si="17"/>
        <v>5</v>
      </c>
      <c r="AD68" s="81">
        <f t="shared" si="18"/>
        <v>15</v>
      </c>
      <c r="AE68" s="79">
        <f t="shared" si="19"/>
        <v>2</v>
      </c>
      <c r="AF68" s="70">
        <v>5</v>
      </c>
      <c r="AG68" s="71">
        <v>2</v>
      </c>
      <c r="AH68" s="82">
        <v>3</v>
      </c>
      <c r="AI68" s="83">
        <v>10</v>
      </c>
      <c r="AJ68" s="71">
        <v>9</v>
      </c>
      <c r="AK68" s="71">
        <v>14</v>
      </c>
      <c r="AL68" s="71">
        <v>3</v>
      </c>
      <c r="AM68" s="84">
        <f>SUM(AJ68:AL68)</f>
        <v>26</v>
      </c>
      <c r="AN68" s="85">
        <f t="shared" si="38"/>
        <v>1.8</v>
      </c>
      <c r="AO68" s="86">
        <f t="shared" si="38"/>
        <v>3.5</v>
      </c>
      <c r="AP68" s="86">
        <f t="shared" si="38"/>
        <v>0.75</v>
      </c>
      <c r="AQ68" s="87">
        <f>IF(AM68=0,"",AM68/SUM(G68:I68))</f>
        <v>2</v>
      </c>
    </row>
    <row r="69" spans="1:43" s="2" customFormat="1" ht="15.75" customHeight="1">
      <c r="A69" s="104" t="s">
        <v>23</v>
      </c>
      <c r="B69" s="92" t="s">
        <v>143</v>
      </c>
      <c r="C69" s="67" t="s">
        <v>4</v>
      </c>
      <c r="D69" s="68">
        <v>7</v>
      </c>
      <c r="E69" s="68">
        <v>275</v>
      </c>
      <c r="F69" s="69" t="s">
        <v>144</v>
      </c>
      <c r="G69" s="70"/>
      <c r="H69" s="71">
        <v>28</v>
      </c>
      <c r="I69" s="71">
        <v>56</v>
      </c>
      <c r="J69" s="72">
        <f>SUM(G69:I69)</f>
        <v>84</v>
      </c>
      <c r="K69" s="73">
        <f>SUM(G69:I69)/E69</f>
        <v>0.3054545454545455</v>
      </c>
      <c r="L69" s="70"/>
      <c r="M69" s="74">
        <f t="shared" si="25"/>
      </c>
      <c r="N69" s="75"/>
      <c r="O69" s="75"/>
      <c r="P69" s="76">
        <f t="shared" si="29"/>
      </c>
      <c r="Q69" s="77"/>
      <c r="R69" s="78">
        <v>2</v>
      </c>
      <c r="S69" s="78"/>
      <c r="T69" s="78"/>
      <c r="U69" s="78"/>
      <c r="V69" s="78">
        <v>1</v>
      </c>
      <c r="W69" s="79">
        <f>SUM(R69:V69)</f>
        <v>3</v>
      </c>
      <c r="X69" s="78">
        <v>11</v>
      </c>
      <c r="Y69" s="80">
        <v>2</v>
      </c>
      <c r="Z69" s="78">
        <v>5</v>
      </c>
      <c r="AA69" s="78">
        <v>1</v>
      </c>
      <c r="AB69" s="78">
        <v>1</v>
      </c>
      <c r="AC69" s="79">
        <f>SUM(X69:AB69)</f>
        <v>20</v>
      </c>
      <c r="AD69" s="81">
        <f>W69+AC69</f>
        <v>23</v>
      </c>
      <c r="AE69" s="79">
        <f>S69+AA69</f>
        <v>1</v>
      </c>
      <c r="AF69" s="70">
        <v>14</v>
      </c>
      <c r="AG69" s="71">
        <v>7</v>
      </c>
      <c r="AH69" s="82">
        <v>8</v>
      </c>
      <c r="AI69" s="83"/>
      <c r="AJ69" s="71"/>
      <c r="AK69" s="71">
        <v>17</v>
      </c>
      <c r="AL69" s="71">
        <v>98</v>
      </c>
      <c r="AM69" s="84">
        <f>SUM(AJ69:AL69)</f>
        <v>115</v>
      </c>
      <c r="AN69" s="85">
        <f aca="true" t="shared" si="39" ref="AN69:AP73">IF(G69&gt;0,AJ69/G69,"")</f>
      </c>
      <c r="AO69" s="86">
        <f t="shared" si="39"/>
        <v>0.6071428571428571</v>
      </c>
      <c r="AP69" s="86">
        <f t="shared" si="39"/>
        <v>1.75</v>
      </c>
      <c r="AQ69" s="87">
        <f>IF(AM69=0,"",AM69/SUM(G69:I69))</f>
        <v>1.369047619047619</v>
      </c>
    </row>
    <row r="70" spans="1:43" s="2" customFormat="1" ht="15.75" customHeight="1">
      <c r="A70" s="104" t="s">
        <v>23</v>
      </c>
      <c r="B70" s="92" t="s">
        <v>145</v>
      </c>
      <c r="C70" s="67" t="s">
        <v>5</v>
      </c>
      <c r="D70" s="68">
        <v>2</v>
      </c>
      <c r="E70" s="68">
        <v>68</v>
      </c>
      <c r="F70" s="69" t="s">
        <v>146</v>
      </c>
      <c r="G70" s="70">
        <v>21</v>
      </c>
      <c r="H70" s="71">
        <v>2</v>
      </c>
      <c r="I70" s="71">
        <v>13</v>
      </c>
      <c r="J70" s="72">
        <f>SUM(G70:I70)</f>
        <v>36</v>
      </c>
      <c r="K70" s="73">
        <f>SUM(G70:I70)/E70</f>
        <v>0.5294117647058824</v>
      </c>
      <c r="L70" s="70">
        <v>16</v>
      </c>
      <c r="M70" s="74">
        <f t="shared" si="25"/>
        <v>0.7619047619047619</v>
      </c>
      <c r="N70" s="75">
        <v>101</v>
      </c>
      <c r="O70" s="75"/>
      <c r="P70" s="76">
        <f t="shared" si="29"/>
        <v>4.809523809523809</v>
      </c>
      <c r="Q70" s="77">
        <v>12</v>
      </c>
      <c r="R70" s="78">
        <v>3</v>
      </c>
      <c r="S70" s="78"/>
      <c r="T70" s="78"/>
      <c r="U70" s="78">
        <v>1</v>
      </c>
      <c r="V70" s="78"/>
      <c r="W70" s="79">
        <f>SUM(R70:V70)</f>
        <v>4</v>
      </c>
      <c r="X70" s="78">
        <v>9</v>
      </c>
      <c r="Y70" s="80">
        <v>4</v>
      </c>
      <c r="Z70" s="78">
        <v>3</v>
      </c>
      <c r="AA70" s="78"/>
      <c r="AB70" s="78"/>
      <c r="AC70" s="79">
        <f>SUM(X70:AB70)</f>
        <v>16</v>
      </c>
      <c r="AD70" s="81">
        <f>W70+AC70</f>
        <v>20</v>
      </c>
      <c r="AE70" s="79">
        <f>S70+AA70</f>
        <v>0</v>
      </c>
      <c r="AF70" s="70">
        <v>10</v>
      </c>
      <c r="AG70" s="71">
        <v>3</v>
      </c>
      <c r="AH70" s="82">
        <v>5</v>
      </c>
      <c r="AI70" s="83">
        <v>89</v>
      </c>
      <c r="AJ70" s="71">
        <v>82</v>
      </c>
      <c r="AK70" s="71">
        <v>-12</v>
      </c>
      <c r="AL70" s="71">
        <v>-8</v>
      </c>
      <c r="AM70" s="84">
        <f>SUM(AJ70:AL70)</f>
        <v>62</v>
      </c>
      <c r="AN70" s="85">
        <f t="shared" si="39"/>
        <v>3.9047619047619047</v>
      </c>
      <c r="AO70" s="86">
        <f t="shared" si="39"/>
        <v>-6</v>
      </c>
      <c r="AP70" s="86">
        <f t="shared" si="39"/>
        <v>-0.6153846153846154</v>
      </c>
      <c r="AQ70" s="87">
        <f>IF(AM70=0,"",AM70/SUM(G70:I70))</f>
        <v>1.7222222222222223</v>
      </c>
    </row>
    <row r="71" spans="1:43" s="2" customFormat="1" ht="15.75" customHeight="1">
      <c r="A71" s="104" t="s">
        <v>23</v>
      </c>
      <c r="B71" s="92" t="s">
        <v>147</v>
      </c>
      <c r="C71" s="67" t="s">
        <v>2</v>
      </c>
      <c r="D71" s="68">
        <v>1</v>
      </c>
      <c r="E71" s="68">
        <v>30</v>
      </c>
      <c r="F71" s="69" t="s">
        <v>148</v>
      </c>
      <c r="G71" s="70">
        <v>1</v>
      </c>
      <c r="H71" s="71">
        <v>3</v>
      </c>
      <c r="I71" s="71">
        <v>2</v>
      </c>
      <c r="J71" s="72">
        <f>SUM(G71:I71)</f>
        <v>6</v>
      </c>
      <c r="K71" s="73">
        <f>SUM(G71:I71)/E71</f>
        <v>0.2</v>
      </c>
      <c r="L71" s="70">
        <v>1</v>
      </c>
      <c r="M71" s="74">
        <f t="shared" si="25"/>
        <v>1</v>
      </c>
      <c r="N71" s="75">
        <v>0</v>
      </c>
      <c r="O71" s="75"/>
      <c r="P71" s="76">
        <f t="shared" si="29"/>
        <v>0</v>
      </c>
      <c r="Q71" s="77"/>
      <c r="R71" s="78"/>
      <c r="S71" s="78"/>
      <c r="T71" s="78"/>
      <c r="U71" s="78">
        <v>1</v>
      </c>
      <c r="V71" s="78"/>
      <c r="W71" s="79">
        <f>SUM(R71:V71)</f>
        <v>1</v>
      </c>
      <c r="X71" s="78"/>
      <c r="Y71" s="80">
        <v>1</v>
      </c>
      <c r="Z71" s="78">
        <v>1</v>
      </c>
      <c r="AA71" s="78">
        <v>1</v>
      </c>
      <c r="AB71" s="78"/>
      <c r="AC71" s="79">
        <f>SUM(X71:AB71)</f>
        <v>3</v>
      </c>
      <c r="AD71" s="81">
        <f>W71+AC71</f>
        <v>4</v>
      </c>
      <c r="AE71" s="79">
        <f>S71+AA71</f>
        <v>1</v>
      </c>
      <c r="AF71" s="70">
        <v>2</v>
      </c>
      <c r="AG71" s="71">
        <v>1</v>
      </c>
      <c r="AH71" s="82">
        <v>1</v>
      </c>
      <c r="AI71" s="83">
        <v>0</v>
      </c>
      <c r="AJ71" s="71">
        <v>0</v>
      </c>
      <c r="AK71" s="71">
        <v>0</v>
      </c>
      <c r="AL71" s="71">
        <v>-11</v>
      </c>
      <c r="AM71" s="84">
        <f>SUM(AJ71:AL71)</f>
        <v>-11</v>
      </c>
      <c r="AN71" s="85">
        <f t="shared" si="39"/>
        <v>0</v>
      </c>
      <c r="AO71" s="86">
        <f t="shared" si="39"/>
        <v>0</v>
      </c>
      <c r="AP71" s="86">
        <f t="shared" si="39"/>
        <v>-5.5</v>
      </c>
      <c r="AQ71" s="87">
        <f>IF(AM71=0,"",AM71/SUM(G71:I71))</f>
        <v>-1.8333333333333333</v>
      </c>
    </row>
    <row r="72" spans="1:43" s="2" customFormat="1" ht="15.75" customHeight="1">
      <c r="A72" s="104" t="s">
        <v>23</v>
      </c>
      <c r="B72" s="92" t="s">
        <v>100</v>
      </c>
      <c r="C72" s="67" t="s">
        <v>5</v>
      </c>
      <c r="D72" s="68">
        <v>8</v>
      </c>
      <c r="E72" s="68">
        <v>336</v>
      </c>
      <c r="F72" s="69" t="s">
        <v>101</v>
      </c>
      <c r="G72" s="70">
        <v>73</v>
      </c>
      <c r="H72" s="71">
        <v>7</v>
      </c>
      <c r="I72" s="71">
        <v>15</v>
      </c>
      <c r="J72" s="72">
        <f>SUM(G72:I72)</f>
        <v>95</v>
      </c>
      <c r="K72" s="73">
        <f>SUM(G72:I72)/E72</f>
        <v>0.28273809523809523</v>
      </c>
      <c r="L72" s="70">
        <v>33</v>
      </c>
      <c r="M72" s="74">
        <f>IF(G72=0,"",L72/G72)</f>
        <v>0.4520547945205479</v>
      </c>
      <c r="N72" s="75">
        <v>192</v>
      </c>
      <c r="O72" s="75"/>
      <c r="P72" s="76">
        <f t="shared" si="29"/>
        <v>2.6301369863013697</v>
      </c>
      <c r="Q72" s="77">
        <v>23</v>
      </c>
      <c r="R72" s="78">
        <v>3</v>
      </c>
      <c r="S72" s="78"/>
      <c r="T72" s="78"/>
      <c r="U72" s="78"/>
      <c r="V72" s="78"/>
      <c r="W72" s="79">
        <f>SUM(R72:V72)</f>
        <v>3</v>
      </c>
      <c r="X72" s="78">
        <v>4</v>
      </c>
      <c r="Y72" s="80">
        <v>2</v>
      </c>
      <c r="Z72" s="78">
        <v>11</v>
      </c>
      <c r="AA72" s="78">
        <v>2</v>
      </c>
      <c r="AB72" s="78">
        <v>2</v>
      </c>
      <c r="AC72" s="79">
        <f>SUM(X72:AB72)</f>
        <v>21</v>
      </c>
      <c r="AD72" s="81">
        <f>W72+AC72</f>
        <v>24</v>
      </c>
      <c r="AE72" s="79">
        <f>S72+AA72</f>
        <v>2</v>
      </c>
      <c r="AF72" s="70"/>
      <c r="AG72" s="71">
        <v>19</v>
      </c>
      <c r="AH72" s="82">
        <v>19</v>
      </c>
      <c r="AI72" s="83">
        <v>82</v>
      </c>
      <c r="AJ72" s="71">
        <v>-137</v>
      </c>
      <c r="AK72" s="71">
        <v>-48</v>
      </c>
      <c r="AL72" s="71">
        <v>-15</v>
      </c>
      <c r="AM72" s="84">
        <f>SUM(AJ72:AL72)</f>
        <v>-200</v>
      </c>
      <c r="AN72" s="85">
        <f>IF(G72&gt;0,AJ72/G72,"")</f>
        <v>-1.8767123287671232</v>
      </c>
      <c r="AO72" s="86">
        <f>IF(H72&gt;0,AK72/H72,"")</f>
        <v>-6.857142857142857</v>
      </c>
      <c r="AP72" s="86">
        <f>IF(I72&gt;0,AL72/I72,"")</f>
        <v>-1</v>
      </c>
      <c r="AQ72" s="87">
        <f>IF(AM72=0,"",AM72/SUM(G72:I72))</f>
        <v>-2.1052631578947367</v>
      </c>
    </row>
    <row r="73" spans="1:43" s="2" customFormat="1" ht="15.75" customHeight="1">
      <c r="A73" s="104" t="s">
        <v>23</v>
      </c>
      <c r="B73" s="92" t="s">
        <v>149</v>
      </c>
      <c r="C73" s="67" t="s">
        <v>178</v>
      </c>
      <c r="D73" s="68">
        <v>1</v>
      </c>
      <c r="E73" s="68">
        <v>42</v>
      </c>
      <c r="F73" s="69" t="s">
        <v>150</v>
      </c>
      <c r="G73" s="70"/>
      <c r="H73" s="71"/>
      <c r="I73" s="71">
        <v>18</v>
      </c>
      <c r="J73" s="72">
        <f>SUM(G73:I73)</f>
        <v>18</v>
      </c>
      <c r="K73" s="73">
        <f>SUM(G73:I73)/E73</f>
        <v>0.42857142857142855</v>
      </c>
      <c r="L73" s="70"/>
      <c r="M73" s="74">
        <f t="shared" si="25"/>
      </c>
      <c r="N73" s="75"/>
      <c r="O73" s="75"/>
      <c r="P73" s="76">
        <f t="shared" si="29"/>
      </c>
      <c r="Q73" s="77"/>
      <c r="R73" s="78"/>
      <c r="S73" s="78">
        <v>1</v>
      </c>
      <c r="T73" s="78">
        <v>1</v>
      </c>
      <c r="U73" s="78"/>
      <c r="V73" s="78"/>
      <c r="W73" s="79">
        <f>SUM(R73:V73)</f>
        <v>2</v>
      </c>
      <c r="X73" s="78">
        <v>1</v>
      </c>
      <c r="Y73" s="80"/>
      <c r="Z73" s="78">
        <v>2</v>
      </c>
      <c r="AA73" s="78">
        <v>2</v>
      </c>
      <c r="AB73" s="78"/>
      <c r="AC73" s="79">
        <f>SUM(X73:AB73)</f>
        <v>5</v>
      </c>
      <c r="AD73" s="81">
        <f>W73+AC73</f>
        <v>7</v>
      </c>
      <c r="AE73" s="79">
        <f>S73+AA73</f>
        <v>3</v>
      </c>
      <c r="AF73" s="70">
        <v>1</v>
      </c>
      <c r="AG73" s="71"/>
      <c r="AH73" s="82"/>
      <c r="AI73" s="83"/>
      <c r="AJ73" s="71"/>
      <c r="AK73" s="71"/>
      <c r="AL73" s="71">
        <v>-27</v>
      </c>
      <c r="AM73" s="84">
        <f>SUM(AJ73:AL73)</f>
        <v>-27</v>
      </c>
      <c r="AN73" s="85">
        <f t="shared" si="39"/>
      </c>
      <c r="AO73" s="86">
        <f t="shared" si="39"/>
      </c>
      <c r="AP73" s="86">
        <f t="shared" si="39"/>
        <v>-1.5</v>
      </c>
      <c r="AQ73" s="87">
        <f>IF(AM73=0,"",AM73/SUM(G73:I73))</f>
        <v>-1.5</v>
      </c>
    </row>
    <row r="74" spans="1:43" s="2" customFormat="1" ht="15.75" customHeight="1">
      <c r="A74" s="104" t="s">
        <v>23</v>
      </c>
      <c r="B74" s="92" t="s">
        <v>64</v>
      </c>
      <c r="C74" s="67" t="s">
        <v>61</v>
      </c>
      <c r="D74" s="68">
        <v>1</v>
      </c>
      <c r="E74" s="68">
        <v>36</v>
      </c>
      <c r="F74" s="69" t="s">
        <v>65</v>
      </c>
      <c r="G74" s="70">
        <v>3</v>
      </c>
      <c r="H74" s="71">
        <v>8</v>
      </c>
      <c r="I74" s="71">
        <v>1</v>
      </c>
      <c r="J74" s="72">
        <f>SUM(G74:I74)</f>
        <v>12</v>
      </c>
      <c r="K74" s="73">
        <f>SUM(G74:I74)/E74</f>
        <v>0.3333333333333333</v>
      </c>
      <c r="L74" s="70">
        <v>2</v>
      </c>
      <c r="M74" s="74">
        <f t="shared" si="25"/>
        <v>0.6666666666666666</v>
      </c>
      <c r="N74" s="75">
        <v>12</v>
      </c>
      <c r="O74" s="75"/>
      <c r="P74" s="76">
        <f t="shared" si="29"/>
        <v>4</v>
      </c>
      <c r="Q74" s="77"/>
      <c r="R74" s="78"/>
      <c r="S74" s="78"/>
      <c r="T74" s="78"/>
      <c r="U74" s="78"/>
      <c r="V74" s="78"/>
      <c r="W74" s="79">
        <f>SUM(R74:V74)</f>
        <v>0</v>
      </c>
      <c r="X74" s="78"/>
      <c r="Y74" s="80"/>
      <c r="Z74" s="78"/>
      <c r="AA74" s="78"/>
      <c r="AB74" s="78"/>
      <c r="AC74" s="79">
        <f t="shared" si="17"/>
        <v>0</v>
      </c>
      <c r="AD74" s="81">
        <f t="shared" si="18"/>
        <v>0</v>
      </c>
      <c r="AE74" s="79">
        <f t="shared" si="19"/>
        <v>0</v>
      </c>
      <c r="AF74" s="70">
        <v>2</v>
      </c>
      <c r="AG74" s="71">
        <v>1</v>
      </c>
      <c r="AH74" s="82">
        <v>1</v>
      </c>
      <c r="AI74" s="83">
        <v>8</v>
      </c>
      <c r="AJ74" s="71">
        <v>6</v>
      </c>
      <c r="AK74" s="71">
        <v>-16</v>
      </c>
      <c r="AL74" s="71">
        <v>-3</v>
      </c>
      <c r="AM74" s="84">
        <f>SUM(AJ74:AL74)</f>
        <v>-13</v>
      </c>
      <c r="AN74" s="85">
        <f>IF(G74&gt;0,AJ74/G74,"")</f>
        <v>2</v>
      </c>
      <c r="AO74" s="86">
        <f>IF(H74&gt;0,AK74/H74,"")</f>
        <v>-2</v>
      </c>
      <c r="AP74" s="86">
        <f>IF(I74&gt;0,AL74/I74,"")</f>
        <v>-3</v>
      </c>
      <c r="AQ74" s="87">
        <f>IF(AM74=0,"",AM74/SUM(G74:I74))</f>
        <v>-1.0833333333333333</v>
      </c>
    </row>
    <row r="75" spans="1:43" s="2" customFormat="1" ht="15.75" customHeight="1">
      <c r="A75" s="104" t="s">
        <v>23</v>
      </c>
      <c r="B75" s="92" t="s">
        <v>151</v>
      </c>
      <c r="C75" s="67" t="s">
        <v>2</v>
      </c>
      <c r="D75" s="68">
        <v>9</v>
      </c>
      <c r="E75" s="68">
        <v>393</v>
      </c>
      <c r="F75" s="69" t="s">
        <v>152</v>
      </c>
      <c r="G75" s="70">
        <v>26</v>
      </c>
      <c r="H75" s="71">
        <v>77</v>
      </c>
      <c r="I75" s="71">
        <v>53</v>
      </c>
      <c r="J75" s="72">
        <f>SUM(G75:I75)</f>
        <v>156</v>
      </c>
      <c r="K75" s="73">
        <f>SUM(G75:I75)/E75</f>
        <v>0.3969465648854962</v>
      </c>
      <c r="L75" s="70">
        <v>8</v>
      </c>
      <c r="M75" s="74">
        <f t="shared" si="25"/>
        <v>0.3076923076923077</v>
      </c>
      <c r="N75" s="75">
        <v>46</v>
      </c>
      <c r="O75" s="75">
        <v>0</v>
      </c>
      <c r="P75" s="76">
        <f t="shared" si="29"/>
        <v>1.7692307692307692</v>
      </c>
      <c r="Q75" s="77">
        <v>4</v>
      </c>
      <c r="R75" s="78">
        <v>13</v>
      </c>
      <c r="S75" s="78">
        <v>1</v>
      </c>
      <c r="T75" s="78"/>
      <c r="U75" s="78">
        <v>2</v>
      </c>
      <c r="V75" s="78"/>
      <c r="W75" s="79">
        <f>SUM(R75:V75)</f>
        <v>16</v>
      </c>
      <c r="X75" s="78">
        <v>17</v>
      </c>
      <c r="Y75" s="80">
        <v>7</v>
      </c>
      <c r="Z75" s="78">
        <v>23</v>
      </c>
      <c r="AA75" s="78">
        <v>5</v>
      </c>
      <c r="AB75" s="78">
        <v>1</v>
      </c>
      <c r="AC75" s="79">
        <f>SUM(X75:AB75)</f>
        <v>53</v>
      </c>
      <c r="AD75" s="81">
        <f>W75+AC75</f>
        <v>69</v>
      </c>
      <c r="AE75" s="79">
        <f>S75+AA75</f>
        <v>6</v>
      </c>
      <c r="AF75" s="70">
        <v>7</v>
      </c>
      <c r="AG75" s="71">
        <v>19</v>
      </c>
      <c r="AH75" s="82">
        <v>20</v>
      </c>
      <c r="AI75" s="83">
        <v>20</v>
      </c>
      <c r="AJ75" s="71">
        <v>-141</v>
      </c>
      <c r="AK75" s="71">
        <v>-82</v>
      </c>
      <c r="AL75" s="71">
        <v>-97</v>
      </c>
      <c r="AM75" s="84">
        <f>SUM(AJ75:AL75)</f>
        <v>-320</v>
      </c>
      <c r="AN75" s="85">
        <f aca="true" t="shared" si="40" ref="AN75:AP76">IF(G75&gt;0,AJ75/G75,"")</f>
        <v>-5.423076923076923</v>
      </c>
      <c r="AO75" s="86">
        <f t="shared" si="40"/>
        <v>-1.0649350649350648</v>
      </c>
      <c r="AP75" s="86">
        <f t="shared" si="40"/>
        <v>-1.830188679245283</v>
      </c>
      <c r="AQ75" s="87">
        <f>IF(AM75=0,"",AM75/SUM(G75:I75))</f>
        <v>-2.051282051282051</v>
      </c>
    </row>
    <row r="76" spans="1:43" s="2" customFormat="1" ht="15.75" customHeight="1">
      <c r="A76" s="104" t="s">
        <v>23</v>
      </c>
      <c r="B76" s="92" t="s">
        <v>81</v>
      </c>
      <c r="C76" s="67" t="s">
        <v>5</v>
      </c>
      <c r="D76" s="68">
        <v>3</v>
      </c>
      <c r="E76" s="68">
        <v>116</v>
      </c>
      <c r="F76" s="69" t="s">
        <v>153</v>
      </c>
      <c r="G76" s="70">
        <v>36</v>
      </c>
      <c r="H76" s="71">
        <v>1</v>
      </c>
      <c r="I76" s="71">
        <v>2</v>
      </c>
      <c r="J76" s="72">
        <f>SUM(G76:I76)</f>
        <v>39</v>
      </c>
      <c r="K76" s="73">
        <f>SUM(G76:I76)/E76</f>
        <v>0.33620689655172414</v>
      </c>
      <c r="L76" s="70">
        <v>21</v>
      </c>
      <c r="M76" s="74">
        <f t="shared" si="25"/>
        <v>0.5833333333333334</v>
      </c>
      <c r="N76" s="75">
        <v>209</v>
      </c>
      <c r="O76" s="75"/>
      <c r="P76" s="76">
        <f t="shared" si="29"/>
        <v>5.805555555555555</v>
      </c>
      <c r="Q76" s="77">
        <v>23</v>
      </c>
      <c r="R76" s="78"/>
      <c r="S76" s="78"/>
      <c r="T76" s="78"/>
      <c r="U76" s="78"/>
      <c r="V76" s="78"/>
      <c r="W76" s="79">
        <f>SUM(R76:V76)</f>
        <v>0</v>
      </c>
      <c r="X76" s="78">
        <v>1</v>
      </c>
      <c r="Y76" s="80">
        <v>1</v>
      </c>
      <c r="Z76" s="78">
        <v>3</v>
      </c>
      <c r="AA76" s="78">
        <v>1</v>
      </c>
      <c r="AB76" s="78"/>
      <c r="AC76" s="79">
        <f>SUM(X76:AB76)</f>
        <v>6</v>
      </c>
      <c r="AD76" s="81">
        <f>W76+AC76</f>
        <v>6</v>
      </c>
      <c r="AE76" s="79">
        <f>S76+AA76</f>
        <v>1</v>
      </c>
      <c r="AF76" s="70">
        <v>6</v>
      </c>
      <c r="AG76" s="71">
        <v>1</v>
      </c>
      <c r="AH76" s="82">
        <v>2</v>
      </c>
      <c r="AI76" s="83">
        <v>176</v>
      </c>
      <c r="AJ76" s="71">
        <v>147</v>
      </c>
      <c r="AK76" s="71">
        <v>-7</v>
      </c>
      <c r="AL76" s="71">
        <v>3</v>
      </c>
      <c r="AM76" s="84">
        <f>SUM(AJ76:AL76)</f>
        <v>143</v>
      </c>
      <c r="AN76" s="85">
        <f t="shared" si="40"/>
        <v>4.083333333333333</v>
      </c>
      <c r="AO76" s="86">
        <f t="shared" si="40"/>
        <v>-7</v>
      </c>
      <c r="AP76" s="86">
        <f t="shared" si="40"/>
        <v>1.5</v>
      </c>
      <c r="AQ76" s="87">
        <f>IF(AM76=0,"",AM76/SUM(G76:I76))</f>
        <v>3.6666666666666665</v>
      </c>
    </row>
    <row r="77" spans="1:43" s="2" customFormat="1" ht="15.75" customHeight="1">
      <c r="A77" s="104" t="s">
        <v>23</v>
      </c>
      <c r="B77" s="92" t="s">
        <v>154</v>
      </c>
      <c r="C77" s="67" t="s">
        <v>180</v>
      </c>
      <c r="D77" s="68">
        <v>10</v>
      </c>
      <c r="E77" s="68">
        <v>388</v>
      </c>
      <c r="F77" s="69" t="s">
        <v>224</v>
      </c>
      <c r="G77" s="70">
        <v>4</v>
      </c>
      <c r="H77" s="71">
        <v>22</v>
      </c>
      <c r="I77" s="71">
        <v>159</v>
      </c>
      <c r="J77" s="72">
        <f>SUM(G77:I77)</f>
        <v>185</v>
      </c>
      <c r="K77" s="73">
        <f>SUM(G77:I77)/E77</f>
        <v>0.47680412371134023</v>
      </c>
      <c r="L77" s="70">
        <v>2</v>
      </c>
      <c r="M77" s="74">
        <f t="shared" si="25"/>
        <v>0.5</v>
      </c>
      <c r="N77" s="75">
        <v>55</v>
      </c>
      <c r="O77" s="75"/>
      <c r="P77" s="76">
        <f t="shared" si="29"/>
        <v>13.75</v>
      </c>
      <c r="Q77" s="77">
        <v>11</v>
      </c>
      <c r="R77" s="78">
        <v>25</v>
      </c>
      <c r="S77" s="78">
        <v>1</v>
      </c>
      <c r="T77" s="78">
        <v>3</v>
      </c>
      <c r="U77" s="78"/>
      <c r="V77" s="78"/>
      <c r="W77" s="79">
        <f>SUM(R77:V77)</f>
        <v>29</v>
      </c>
      <c r="X77" s="78">
        <v>38</v>
      </c>
      <c r="Y77" s="80">
        <v>30</v>
      </c>
      <c r="Z77" s="78">
        <v>37</v>
      </c>
      <c r="AA77" s="78">
        <v>16</v>
      </c>
      <c r="AB77" s="78">
        <v>1</v>
      </c>
      <c r="AC77" s="79">
        <f t="shared" si="17"/>
        <v>122</v>
      </c>
      <c r="AD77" s="81">
        <f t="shared" si="18"/>
        <v>151</v>
      </c>
      <c r="AE77" s="79">
        <f t="shared" si="19"/>
        <v>17</v>
      </c>
      <c r="AF77" s="70">
        <v>42</v>
      </c>
      <c r="AG77" s="71">
        <v>10</v>
      </c>
      <c r="AH77" s="82">
        <v>18</v>
      </c>
      <c r="AI77" s="83">
        <v>35</v>
      </c>
      <c r="AJ77" s="71">
        <v>51</v>
      </c>
      <c r="AK77" s="71">
        <v>0</v>
      </c>
      <c r="AL77" s="71">
        <v>579</v>
      </c>
      <c r="AM77" s="84">
        <f>SUM(AJ77:AL77)</f>
        <v>630</v>
      </c>
      <c r="AN77" s="85">
        <f aca="true" t="shared" si="41" ref="AN77:AP78">IF(G77&gt;0,AJ77/G77,"")</f>
        <v>12.75</v>
      </c>
      <c r="AO77" s="86">
        <f t="shared" si="41"/>
        <v>0</v>
      </c>
      <c r="AP77" s="86">
        <f t="shared" si="41"/>
        <v>3.641509433962264</v>
      </c>
      <c r="AQ77" s="87">
        <f>IF(AM77=0,"",AM77/SUM(G77:I77))</f>
        <v>3.4054054054054053</v>
      </c>
    </row>
    <row r="78" spans="1:43" s="2" customFormat="1" ht="15.75" customHeight="1">
      <c r="A78" s="104" t="s">
        <v>23</v>
      </c>
      <c r="B78" s="92" t="s">
        <v>83</v>
      </c>
      <c r="C78" s="67" t="s">
        <v>175</v>
      </c>
      <c r="D78" s="68">
        <v>1</v>
      </c>
      <c r="E78" s="68">
        <v>33</v>
      </c>
      <c r="F78" s="69" t="s">
        <v>77</v>
      </c>
      <c r="G78" s="70">
        <v>2</v>
      </c>
      <c r="H78" s="71"/>
      <c r="I78" s="71">
        <v>8</v>
      </c>
      <c r="J78" s="72">
        <f>SUM(G78:I78)</f>
        <v>10</v>
      </c>
      <c r="K78" s="73">
        <f>SUM(G78:I78)/E78</f>
        <v>0.30303030303030304</v>
      </c>
      <c r="L78" s="70"/>
      <c r="M78" s="74">
        <f t="shared" si="25"/>
        <v>0</v>
      </c>
      <c r="N78" s="75">
        <v>4</v>
      </c>
      <c r="O78" s="75"/>
      <c r="P78" s="76">
        <f t="shared" si="29"/>
        <v>2</v>
      </c>
      <c r="Q78" s="77"/>
      <c r="R78" s="78">
        <v>3</v>
      </c>
      <c r="S78" s="78"/>
      <c r="T78" s="78"/>
      <c r="U78" s="78"/>
      <c r="V78" s="78"/>
      <c r="W78" s="79">
        <f>SUM(R78:V78)</f>
        <v>3</v>
      </c>
      <c r="X78" s="78">
        <v>4</v>
      </c>
      <c r="Y78" s="80"/>
      <c r="Z78" s="78">
        <v>3</v>
      </c>
      <c r="AA78" s="78"/>
      <c r="AB78" s="78"/>
      <c r="AC78" s="79">
        <f t="shared" si="17"/>
        <v>7</v>
      </c>
      <c r="AD78" s="81">
        <f t="shared" si="18"/>
        <v>10</v>
      </c>
      <c r="AE78" s="79">
        <f t="shared" si="19"/>
        <v>0</v>
      </c>
      <c r="AF78" s="70">
        <v>3</v>
      </c>
      <c r="AG78" s="71"/>
      <c r="AH78" s="82"/>
      <c r="AI78" s="83"/>
      <c r="AJ78" s="71">
        <v>-9</v>
      </c>
      <c r="AK78" s="71"/>
      <c r="AL78" s="71">
        <v>8</v>
      </c>
      <c r="AM78" s="84">
        <f>SUM(AJ78:AL78)</f>
        <v>-1</v>
      </c>
      <c r="AN78" s="85">
        <f t="shared" si="41"/>
        <v>-4.5</v>
      </c>
      <c r="AO78" s="86">
        <f t="shared" si="41"/>
      </c>
      <c r="AP78" s="86">
        <f t="shared" si="41"/>
        <v>1</v>
      </c>
      <c r="AQ78" s="87">
        <f>IF(AM78=0,"",AM78/SUM(G78:I78))</f>
        <v>-0.1</v>
      </c>
    </row>
    <row r="79" spans="1:43" s="2" customFormat="1" ht="15.75" customHeight="1">
      <c r="A79" s="104" t="s">
        <v>23</v>
      </c>
      <c r="B79" s="92" t="s">
        <v>155</v>
      </c>
      <c r="C79" s="67" t="s">
        <v>4</v>
      </c>
      <c r="D79" s="68">
        <v>13</v>
      </c>
      <c r="E79" s="68">
        <v>553</v>
      </c>
      <c r="F79" s="69" t="s">
        <v>156</v>
      </c>
      <c r="G79" s="70"/>
      <c r="H79" s="71">
        <v>34</v>
      </c>
      <c r="I79" s="71">
        <v>218</v>
      </c>
      <c r="J79" s="72">
        <f>SUM(G79:I79)</f>
        <v>252</v>
      </c>
      <c r="K79" s="73">
        <f>SUM(G79:I79)/E79</f>
        <v>0.45569620253164556</v>
      </c>
      <c r="L79" s="70"/>
      <c r="M79" s="74">
        <f t="shared" si="25"/>
      </c>
      <c r="N79" s="75">
        <v>4</v>
      </c>
      <c r="O79" s="75">
        <v>4</v>
      </c>
      <c r="P79" s="76">
        <f t="shared" si="29"/>
      </c>
      <c r="Q79" s="77"/>
      <c r="R79" s="78">
        <v>21</v>
      </c>
      <c r="S79" s="78"/>
      <c r="T79" s="78"/>
      <c r="U79" s="78">
        <v>8</v>
      </c>
      <c r="V79" s="78"/>
      <c r="W79" s="79">
        <f>SUM(R79:V79)</f>
        <v>29</v>
      </c>
      <c r="X79" s="78">
        <v>77</v>
      </c>
      <c r="Y79" s="80">
        <v>17</v>
      </c>
      <c r="Z79" s="78">
        <v>86</v>
      </c>
      <c r="AA79" s="78">
        <v>21</v>
      </c>
      <c r="AB79" s="78">
        <v>6</v>
      </c>
      <c r="AC79" s="79">
        <f>SUM(X79:AB79)</f>
        <v>207</v>
      </c>
      <c r="AD79" s="81">
        <f>W79+AC79</f>
        <v>236</v>
      </c>
      <c r="AE79" s="79">
        <f>S79+AA79</f>
        <v>21</v>
      </c>
      <c r="AF79" s="70">
        <v>20</v>
      </c>
      <c r="AG79" s="71">
        <v>34</v>
      </c>
      <c r="AH79" s="82">
        <v>38</v>
      </c>
      <c r="AI79" s="83"/>
      <c r="AJ79" s="71"/>
      <c r="AK79" s="71">
        <v>20</v>
      </c>
      <c r="AL79" s="71">
        <v>-431</v>
      </c>
      <c r="AM79" s="84">
        <f>SUM(AJ79:AL79)</f>
        <v>-411</v>
      </c>
      <c r="AN79" s="85">
        <f aca="true" t="shared" si="42" ref="AN79:AP81">IF(G79&gt;0,AJ79/G79,"")</f>
      </c>
      <c r="AO79" s="86">
        <f t="shared" si="42"/>
        <v>0.5882352941176471</v>
      </c>
      <c r="AP79" s="86">
        <f t="shared" si="42"/>
        <v>-1.9770642201834863</v>
      </c>
      <c r="AQ79" s="87">
        <f>IF(AM79=0,"",AM79/SUM(G79:I79))</f>
        <v>-1.630952380952381</v>
      </c>
    </row>
    <row r="80" spans="1:43" s="2" customFormat="1" ht="15.75" customHeight="1">
      <c r="A80" s="104" t="s">
        <v>23</v>
      </c>
      <c r="B80" s="92" t="s">
        <v>157</v>
      </c>
      <c r="C80" s="67" t="s">
        <v>180</v>
      </c>
      <c r="D80" s="68">
        <v>1</v>
      </c>
      <c r="E80" s="68">
        <v>42</v>
      </c>
      <c r="F80" s="69" t="s">
        <v>158</v>
      </c>
      <c r="G80" s="70">
        <v>1</v>
      </c>
      <c r="H80" s="71">
        <v>3</v>
      </c>
      <c r="I80" s="71">
        <v>14</v>
      </c>
      <c r="J80" s="72">
        <f>SUM(G80:I80)</f>
        <v>18</v>
      </c>
      <c r="K80" s="73">
        <f>SUM(G80:I80)/E80</f>
        <v>0.42857142857142855</v>
      </c>
      <c r="L80" s="70"/>
      <c r="M80" s="74">
        <f t="shared" si="25"/>
        <v>0</v>
      </c>
      <c r="N80" s="75">
        <v>0</v>
      </c>
      <c r="O80" s="75">
        <v>0</v>
      </c>
      <c r="P80" s="76">
        <f t="shared" si="29"/>
        <v>0</v>
      </c>
      <c r="Q80" s="77"/>
      <c r="R80" s="78">
        <v>1</v>
      </c>
      <c r="S80" s="78">
        <v>1</v>
      </c>
      <c r="T80" s="78"/>
      <c r="U80" s="78"/>
      <c r="V80" s="78"/>
      <c r="W80" s="79">
        <f>SUM(R80:V80)</f>
        <v>2</v>
      </c>
      <c r="X80" s="78">
        <v>4</v>
      </c>
      <c r="Y80" s="80">
        <v>4</v>
      </c>
      <c r="Z80" s="78">
        <v>1</v>
      </c>
      <c r="AA80" s="78">
        <v>1</v>
      </c>
      <c r="AB80" s="78"/>
      <c r="AC80" s="79">
        <f>SUM(X80:AB80)</f>
        <v>10</v>
      </c>
      <c r="AD80" s="81">
        <f>W80+AC80</f>
        <v>12</v>
      </c>
      <c r="AE80" s="79">
        <f>S80+AA80</f>
        <v>2</v>
      </c>
      <c r="AF80" s="70">
        <v>2</v>
      </c>
      <c r="AG80" s="71">
        <v>1</v>
      </c>
      <c r="AH80" s="82">
        <v>1</v>
      </c>
      <c r="AI80" s="83"/>
      <c r="AJ80" s="71">
        <v>-3</v>
      </c>
      <c r="AK80" s="71">
        <v>3</v>
      </c>
      <c r="AL80" s="71">
        <v>1</v>
      </c>
      <c r="AM80" s="84">
        <f>SUM(AJ80:AL80)</f>
        <v>1</v>
      </c>
      <c r="AN80" s="85">
        <f t="shared" si="42"/>
        <v>-3</v>
      </c>
      <c r="AO80" s="86">
        <f t="shared" si="42"/>
        <v>1</v>
      </c>
      <c r="AP80" s="86">
        <f t="shared" si="42"/>
        <v>0.07142857142857142</v>
      </c>
      <c r="AQ80" s="87">
        <f>IF(AM80=0,"",AM80/SUM(G80:I80))</f>
        <v>0.05555555555555555</v>
      </c>
    </row>
    <row r="81" spans="1:43" s="2" customFormat="1" ht="15.75" customHeight="1">
      <c r="A81" s="104" t="s">
        <v>23</v>
      </c>
      <c r="B81" s="92" t="s">
        <v>112</v>
      </c>
      <c r="C81" s="67" t="s">
        <v>5</v>
      </c>
      <c r="D81" s="68">
        <v>12</v>
      </c>
      <c r="E81" s="68">
        <v>481</v>
      </c>
      <c r="F81" s="69" t="s">
        <v>159</v>
      </c>
      <c r="G81" s="70">
        <v>89</v>
      </c>
      <c r="H81" s="71">
        <v>2</v>
      </c>
      <c r="I81" s="71">
        <v>41</v>
      </c>
      <c r="J81" s="72">
        <f>SUM(G81:I81)</f>
        <v>132</v>
      </c>
      <c r="K81" s="73">
        <f>SUM(G81:I81)/E81</f>
        <v>0.27442827442827444</v>
      </c>
      <c r="L81" s="70">
        <v>47</v>
      </c>
      <c r="M81" s="74">
        <f t="shared" si="25"/>
        <v>0.5280898876404494</v>
      </c>
      <c r="N81" s="75">
        <v>444</v>
      </c>
      <c r="O81" s="75"/>
      <c r="P81" s="76">
        <f t="shared" si="29"/>
        <v>4.98876404494382</v>
      </c>
      <c r="Q81" s="77">
        <v>52</v>
      </c>
      <c r="R81" s="78"/>
      <c r="S81" s="78">
        <v>1</v>
      </c>
      <c r="T81" s="78"/>
      <c r="U81" s="78"/>
      <c r="V81" s="78"/>
      <c r="W81" s="79">
        <f>SUM(R81:V81)</f>
        <v>1</v>
      </c>
      <c r="X81" s="78">
        <v>15</v>
      </c>
      <c r="Y81" s="80">
        <v>4</v>
      </c>
      <c r="Z81" s="78">
        <v>14</v>
      </c>
      <c r="AA81" s="78">
        <v>2</v>
      </c>
      <c r="AB81" s="78">
        <v>1</v>
      </c>
      <c r="AC81" s="79">
        <f>SUM(X81:AB81)</f>
        <v>36</v>
      </c>
      <c r="AD81" s="81">
        <f>W81+AC81</f>
        <v>37</v>
      </c>
      <c r="AE81" s="79">
        <f>S81+AA81</f>
        <v>3</v>
      </c>
      <c r="AF81" s="70">
        <v>24</v>
      </c>
      <c r="AG81" s="71">
        <v>14</v>
      </c>
      <c r="AH81" s="82">
        <v>16</v>
      </c>
      <c r="AI81" s="83">
        <v>282</v>
      </c>
      <c r="AJ81" s="71">
        <v>158</v>
      </c>
      <c r="AK81" s="71">
        <v>-20</v>
      </c>
      <c r="AL81" s="71">
        <v>76</v>
      </c>
      <c r="AM81" s="84">
        <f>SUM(AJ81:AL81)</f>
        <v>214</v>
      </c>
      <c r="AN81" s="85">
        <f t="shared" si="42"/>
        <v>1.7752808988764044</v>
      </c>
      <c r="AO81" s="86">
        <f t="shared" si="42"/>
        <v>-10</v>
      </c>
      <c r="AP81" s="86">
        <f t="shared" si="42"/>
        <v>1.853658536585366</v>
      </c>
      <c r="AQ81" s="87">
        <f>IF(AM81=0,"",AM81/SUM(G81:I81))</f>
        <v>1.621212121212121</v>
      </c>
    </row>
    <row r="82" spans="1:43" s="2" customFormat="1" ht="15.75" customHeight="1">
      <c r="A82" s="104" t="s">
        <v>23</v>
      </c>
      <c r="B82" s="92" t="s">
        <v>160</v>
      </c>
      <c r="C82" s="67" t="s">
        <v>182</v>
      </c>
      <c r="D82" s="68">
        <v>4</v>
      </c>
      <c r="E82" s="68">
        <v>167</v>
      </c>
      <c r="F82" s="69" t="s">
        <v>25</v>
      </c>
      <c r="G82" s="70">
        <v>38</v>
      </c>
      <c r="H82" s="71"/>
      <c r="I82" s="71">
        <v>31</v>
      </c>
      <c r="J82" s="72">
        <f>SUM(G82:I82)</f>
        <v>69</v>
      </c>
      <c r="K82" s="73">
        <f>SUM(G82:I82)/E82</f>
        <v>0.41317365269461076</v>
      </c>
      <c r="L82" s="70">
        <v>18</v>
      </c>
      <c r="M82" s="74">
        <f t="shared" si="25"/>
        <v>0.47368421052631576</v>
      </c>
      <c r="N82" s="75">
        <v>69</v>
      </c>
      <c r="O82" s="75"/>
      <c r="P82" s="76">
        <f t="shared" si="29"/>
        <v>1.8157894736842106</v>
      </c>
      <c r="Q82" s="77">
        <v>6</v>
      </c>
      <c r="R82" s="78">
        <v>5</v>
      </c>
      <c r="S82" s="78">
        <v>1</v>
      </c>
      <c r="T82" s="78"/>
      <c r="U82" s="78"/>
      <c r="V82" s="78"/>
      <c r="W82" s="79">
        <f>SUM(R82:V82)</f>
        <v>6</v>
      </c>
      <c r="X82" s="78">
        <v>3</v>
      </c>
      <c r="Y82" s="80"/>
      <c r="Z82" s="78">
        <v>3</v>
      </c>
      <c r="AA82" s="78">
        <v>1</v>
      </c>
      <c r="AB82" s="78"/>
      <c r="AC82" s="79">
        <f t="shared" si="17"/>
        <v>7</v>
      </c>
      <c r="AD82" s="81">
        <f t="shared" si="18"/>
        <v>13</v>
      </c>
      <c r="AE82" s="79">
        <f t="shared" si="19"/>
        <v>2</v>
      </c>
      <c r="AF82" s="70">
        <v>18</v>
      </c>
      <c r="AG82" s="71">
        <v>7</v>
      </c>
      <c r="AH82" s="82">
        <v>11</v>
      </c>
      <c r="AI82" s="83">
        <v>27</v>
      </c>
      <c r="AJ82" s="71">
        <v>-72</v>
      </c>
      <c r="AK82" s="71"/>
      <c r="AL82" s="71">
        <v>39</v>
      </c>
      <c r="AM82" s="84">
        <f>SUM(AJ82:AL82)</f>
        <v>-33</v>
      </c>
      <c r="AN82" s="85">
        <f aca="true" t="shared" si="43" ref="AN82:AP87">IF(G82&gt;0,AJ82/G82,"")</f>
        <v>-1.894736842105263</v>
      </c>
      <c r="AO82" s="86">
        <f t="shared" si="43"/>
      </c>
      <c r="AP82" s="86">
        <f t="shared" si="43"/>
        <v>1.2580645161290323</v>
      </c>
      <c r="AQ82" s="87">
        <f>IF(AM82=0,"",AM82/SUM(G82:I82))</f>
        <v>-0.4782608695652174</v>
      </c>
    </row>
    <row r="83" spans="1:43" s="2" customFormat="1" ht="15.75" customHeight="1">
      <c r="A83" s="104" t="s">
        <v>23</v>
      </c>
      <c r="B83" s="92" t="s">
        <v>154</v>
      </c>
      <c r="C83" s="67" t="s">
        <v>181</v>
      </c>
      <c r="D83" s="68">
        <v>1</v>
      </c>
      <c r="E83" s="68">
        <v>43</v>
      </c>
      <c r="F83" s="69" t="s">
        <v>89</v>
      </c>
      <c r="G83" s="70">
        <v>1</v>
      </c>
      <c r="H83" s="71">
        <v>1</v>
      </c>
      <c r="I83" s="71">
        <v>3</v>
      </c>
      <c r="J83" s="72">
        <f>SUM(G83:I83)</f>
        <v>5</v>
      </c>
      <c r="K83" s="73">
        <f>SUM(G83:I83)/E83</f>
        <v>0.11627906976744186</v>
      </c>
      <c r="L83" s="70"/>
      <c r="M83" s="74">
        <f>IF(G83=0,"",L83/G83)</f>
        <v>0</v>
      </c>
      <c r="N83" s="75">
        <v>0</v>
      </c>
      <c r="O83" s="75"/>
      <c r="P83" s="76">
        <f>IF(G83=0,"",(N83-O83)/G83)</f>
        <v>0</v>
      </c>
      <c r="Q83" s="77"/>
      <c r="R83" s="78"/>
      <c r="S83" s="78"/>
      <c r="T83" s="78"/>
      <c r="U83" s="78"/>
      <c r="V83" s="78"/>
      <c r="W83" s="79">
        <f>SUM(R83:V83)</f>
        <v>0</v>
      </c>
      <c r="X83" s="78">
        <v>1</v>
      </c>
      <c r="Y83" s="80">
        <v>1</v>
      </c>
      <c r="Z83" s="78">
        <v>3</v>
      </c>
      <c r="AA83" s="78"/>
      <c r="AB83" s="78">
        <v>1</v>
      </c>
      <c r="AC83" s="79">
        <f>SUM(X83:AB83)</f>
        <v>6</v>
      </c>
      <c r="AD83" s="81">
        <f>W83+AC83</f>
        <v>6</v>
      </c>
      <c r="AE83" s="79">
        <f>S83+AA83</f>
        <v>0</v>
      </c>
      <c r="AF83" s="70"/>
      <c r="AG83" s="71"/>
      <c r="AH83" s="82"/>
      <c r="AI83" s="83"/>
      <c r="AJ83" s="71">
        <v>0</v>
      </c>
      <c r="AK83" s="71">
        <v>-4</v>
      </c>
      <c r="AL83" s="71">
        <v>15</v>
      </c>
      <c r="AM83" s="84">
        <f>SUM(AJ83:AL83)</f>
        <v>11</v>
      </c>
      <c r="AN83" s="85">
        <f>IF(G83&gt;0,AJ83/G83,"")</f>
        <v>0</v>
      </c>
      <c r="AO83" s="86">
        <f>IF(H83&gt;0,AK83/H83,"")</f>
        <v>-4</v>
      </c>
      <c r="AP83" s="86">
        <f>IF(I83&gt;0,AL83/I83,"")</f>
        <v>5</v>
      </c>
      <c r="AQ83" s="87">
        <f>IF(AM83=0,"",AM83/SUM(G83:I83))</f>
        <v>2.2</v>
      </c>
    </row>
    <row r="84" spans="1:43" s="2" customFormat="1" ht="15.75" customHeight="1">
      <c r="A84" s="104" t="s">
        <v>23</v>
      </c>
      <c r="B84" s="92" t="s">
        <v>227</v>
      </c>
      <c r="C84" s="67" t="s">
        <v>181</v>
      </c>
      <c r="D84" s="68">
        <v>14</v>
      </c>
      <c r="E84" s="68">
        <v>603</v>
      </c>
      <c r="F84" s="69" t="s">
        <v>161</v>
      </c>
      <c r="G84" s="70">
        <v>15</v>
      </c>
      <c r="H84" s="71">
        <v>13</v>
      </c>
      <c r="I84" s="71">
        <v>144</v>
      </c>
      <c r="J84" s="72">
        <f>SUM(G84:I84)</f>
        <v>172</v>
      </c>
      <c r="K84" s="73">
        <f>SUM(G84:I84)/E84</f>
        <v>0.28524046434494194</v>
      </c>
      <c r="L84" s="70">
        <v>4</v>
      </c>
      <c r="M84" s="74">
        <f t="shared" si="25"/>
        <v>0.26666666666666666</v>
      </c>
      <c r="N84" s="75">
        <v>54</v>
      </c>
      <c r="O84" s="75"/>
      <c r="P84" s="76">
        <f t="shared" si="29"/>
        <v>3.6</v>
      </c>
      <c r="Q84" s="77">
        <v>7</v>
      </c>
      <c r="R84" s="78">
        <v>6</v>
      </c>
      <c r="S84" s="78">
        <v>2</v>
      </c>
      <c r="T84" s="78"/>
      <c r="U84" s="78"/>
      <c r="V84" s="78"/>
      <c r="W84" s="79">
        <f>SUM(R84:V84)</f>
        <v>8</v>
      </c>
      <c r="X84" s="78">
        <v>19</v>
      </c>
      <c r="Y84" s="80">
        <v>7</v>
      </c>
      <c r="Z84" s="78">
        <v>41</v>
      </c>
      <c r="AA84" s="78">
        <v>6</v>
      </c>
      <c r="AB84" s="78">
        <v>3</v>
      </c>
      <c r="AC84" s="79">
        <f>SUM(X84:AB84)</f>
        <v>76</v>
      </c>
      <c r="AD84" s="81">
        <f>W84+AC84</f>
        <v>84</v>
      </c>
      <c r="AE84" s="79">
        <f>S84+AA84</f>
        <v>8</v>
      </c>
      <c r="AF84" s="70">
        <v>3</v>
      </c>
      <c r="AG84" s="71">
        <v>22</v>
      </c>
      <c r="AH84" s="82">
        <v>22</v>
      </c>
      <c r="AI84" s="83">
        <v>34</v>
      </c>
      <c r="AJ84" s="71">
        <v>-26</v>
      </c>
      <c r="AK84" s="71">
        <v>-80</v>
      </c>
      <c r="AL84" s="71">
        <v>-440</v>
      </c>
      <c r="AM84" s="84">
        <f>SUM(AJ84:AL84)</f>
        <v>-546</v>
      </c>
      <c r="AN84" s="85">
        <f t="shared" si="43"/>
        <v>-1.7333333333333334</v>
      </c>
      <c r="AO84" s="86">
        <f t="shared" si="43"/>
        <v>-6.153846153846154</v>
      </c>
      <c r="AP84" s="86">
        <f t="shared" si="43"/>
        <v>-3.0555555555555554</v>
      </c>
      <c r="AQ84" s="87">
        <f>IF(AM84=0,"",AM84/SUM(G84:I84))</f>
        <v>-3.1744186046511627</v>
      </c>
    </row>
    <row r="85" spans="1:43" s="2" customFormat="1" ht="15.75" customHeight="1">
      <c r="A85" s="104" t="s">
        <v>23</v>
      </c>
      <c r="B85" s="92" t="s">
        <v>225</v>
      </c>
      <c r="C85" s="67" t="s">
        <v>4</v>
      </c>
      <c r="D85" s="68">
        <v>5</v>
      </c>
      <c r="E85" s="68">
        <v>172</v>
      </c>
      <c r="F85" s="69" t="s">
        <v>226</v>
      </c>
      <c r="G85" s="70"/>
      <c r="H85" s="71">
        <v>5</v>
      </c>
      <c r="I85" s="71">
        <v>31</v>
      </c>
      <c r="J85" s="72">
        <f>SUM(G85:I85)</f>
        <v>36</v>
      </c>
      <c r="K85" s="73">
        <f>SUM(G85:I85)/E85</f>
        <v>0.20930232558139536</v>
      </c>
      <c r="L85" s="70"/>
      <c r="M85" s="74">
        <f t="shared" si="25"/>
      </c>
      <c r="N85" s="75"/>
      <c r="O85" s="75"/>
      <c r="P85" s="76">
        <f t="shared" si="29"/>
      </c>
      <c r="Q85" s="77"/>
      <c r="R85" s="78">
        <v>4</v>
      </c>
      <c r="S85" s="78"/>
      <c r="T85" s="78">
        <v>3</v>
      </c>
      <c r="U85" s="78"/>
      <c r="V85" s="78">
        <v>1</v>
      </c>
      <c r="W85" s="79">
        <f>SUM(R85:V85)</f>
        <v>8</v>
      </c>
      <c r="X85" s="78">
        <v>2</v>
      </c>
      <c r="Y85" s="80"/>
      <c r="Z85" s="78">
        <v>4</v>
      </c>
      <c r="AA85" s="78">
        <v>1</v>
      </c>
      <c r="AB85" s="78"/>
      <c r="AC85" s="79">
        <f t="shared" si="17"/>
        <v>7</v>
      </c>
      <c r="AD85" s="81">
        <f t="shared" si="18"/>
        <v>15</v>
      </c>
      <c r="AE85" s="79">
        <f t="shared" si="19"/>
        <v>1</v>
      </c>
      <c r="AF85" s="70">
        <v>13</v>
      </c>
      <c r="AG85" s="71">
        <v>2</v>
      </c>
      <c r="AH85" s="82">
        <v>4</v>
      </c>
      <c r="AI85" s="83"/>
      <c r="AJ85" s="71"/>
      <c r="AK85" s="71">
        <v>-9</v>
      </c>
      <c r="AL85" s="71">
        <v>92</v>
      </c>
      <c r="AM85" s="84">
        <f>SUM(AJ85:AL85)</f>
        <v>83</v>
      </c>
      <c r="AN85" s="85">
        <f t="shared" si="43"/>
      </c>
      <c r="AO85" s="86">
        <f t="shared" si="43"/>
        <v>-1.8</v>
      </c>
      <c r="AP85" s="86">
        <f t="shared" si="43"/>
        <v>2.967741935483871</v>
      </c>
      <c r="AQ85" s="87">
        <f>IF(AM85=0,"",AM85/SUM(G85:I85))</f>
        <v>2.3055555555555554</v>
      </c>
    </row>
    <row r="86" spans="1:43" s="2" customFormat="1" ht="15.75" customHeight="1">
      <c r="A86" s="104" t="s">
        <v>23</v>
      </c>
      <c r="B86" s="92" t="s">
        <v>102</v>
      </c>
      <c r="C86" s="67" t="s">
        <v>181</v>
      </c>
      <c r="D86" s="68">
        <v>10</v>
      </c>
      <c r="E86" s="68">
        <v>421</v>
      </c>
      <c r="F86" s="69" t="s">
        <v>103</v>
      </c>
      <c r="G86" s="70">
        <v>36</v>
      </c>
      <c r="H86" s="71">
        <v>36</v>
      </c>
      <c r="I86" s="71">
        <v>77</v>
      </c>
      <c r="J86" s="72">
        <f aca="true" t="shared" si="44" ref="J86:J91">SUM(G86:I86)</f>
        <v>149</v>
      </c>
      <c r="K86" s="73">
        <f aca="true" t="shared" si="45" ref="K86:K91">SUM(G86:I86)/E86</f>
        <v>0.35391923990498814</v>
      </c>
      <c r="L86" s="70">
        <v>14</v>
      </c>
      <c r="M86" s="74">
        <f>IF(G86=0,"",L86/G86)</f>
        <v>0.3888888888888889</v>
      </c>
      <c r="N86" s="75">
        <v>139</v>
      </c>
      <c r="O86" s="75"/>
      <c r="P86" s="76">
        <f t="shared" si="29"/>
        <v>3.861111111111111</v>
      </c>
      <c r="Q86" s="77">
        <v>16</v>
      </c>
      <c r="R86" s="78">
        <v>7</v>
      </c>
      <c r="S86" s="78">
        <v>3</v>
      </c>
      <c r="T86" s="78"/>
      <c r="U86" s="78">
        <v>3</v>
      </c>
      <c r="V86" s="78"/>
      <c r="W86" s="79">
        <f aca="true" t="shared" si="46" ref="W86:W91">SUM(R86:V86)</f>
        <v>13</v>
      </c>
      <c r="X86" s="78">
        <v>19</v>
      </c>
      <c r="Y86" s="80">
        <v>11</v>
      </c>
      <c r="Z86" s="78">
        <v>38</v>
      </c>
      <c r="AA86" s="78">
        <v>8</v>
      </c>
      <c r="AB86" s="78">
        <v>3</v>
      </c>
      <c r="AC86" s="79">
        <f>SUM(X86:AB86)</f>
        <v>79</v>
      </c>
      <c r="AD86" s="81">
        <f>W86+AC86</f>
        <v>92</v>
      </c>
      <c r="AE86" s="79">
        <f>S86+AA86</f>
        <v>11</v>
      </c>
      <c r="AF86" s="70"/>
      <c r="AG86" s="71">
        <v>27</v>
      </c>
      <c r="AH86" s="82">
        <v>27</v>
      </c>
      <c r="AI86" s="83">
        <v>36</v>
      </c>
      <c r="AJ86" s="71">
        <v>-140</v>
      </c>
      <c r="AK86" s="71">
        <v>-129</v>
      </c>
      <c r="AL86" s="71">
        <v>-241</v>
      </c>
      <c r="AM86" s="84">
        <f aca="true" t="shared" si="47" ref="AM86:AM91">SUM(AJ86:AL86)</f>
        <v>-510</v>
      </c>
      <c r="AN86" s="85">
        <f t="shared" si="43"/>
        <v>-3.888888888888889</v>
      </c>
      <c r="AO86" s="86">
        <f t="shared" si="43"/>
        <v>-3.5833333333333335</v>
      </c>
      <c r="AP86" s="86">
        <f t="shared" si="43"/>
        <v>-3.1298701298701297</v>
      </c>
      <c r="AQ86" s="87">
        <f aca="true" t="shared" si="48" ref="AQ86:AQ91">IF(AM86=0,"",AM86/SUM(G86:I86))</f>
        <v>-3.422818791946309</v>
      </c>
    </row>
    <row r="87" spans="1:43" s="2" customFormat="1" ht="15.75" customHeight="1">
      <c r="A87" s="104" t="s">
        <v>23</v>
      </c>
      <c r="B87" s="92" t="s">
        <v>104</v>
      </c>
      <c r="C87" s="67" t="s">
        <v>4</v>
      </c>
      <c r="D87" s="68">
        <v>7</v>
      </c>
      <c r="E87" s="68">
        <v>300</v>
      </c>
      <c r="F87" s="69" t="s">
        <v>105</v>
      </c>
      <c r="G87" s="70"/>
      <c r="H87" s="71">
        <v>1</v>
      </c>
      <c r="I87" s="71">
        <v>85</v>
      </c>
      <c r="J87" s="72">
        <f t="shared" si="44"/>
        <v>86</v>
      </c>
      <c r="K87" s="73">
        <f t="shared" si="45"/>
        <v>0.2866666666666667</v>
      </c>
      <c r="L87" s="70"/>
      <c r="M87" s="74">
        <f>IF(G87=0,"",L87/G87)</f>
      </c>
      <c r="N87" s="75"/>
      <c r="O87" s="75"/>
      <c r="P87" s="76">
        <f t="shared" si="29"/>
      </c>
      <c r="Q87" s="77"/>
      <c r="R87" s="78">
        <v>3</v>
      </c>
      <c r="S87" s="78"/>
      <c r="T87" s="78"/>
      <c r="U87" s="78"/>
      <c r="V87" s="78"/>
      <c r="W87" s="79">
        <f t="shared" si="46"/>
        <v>3</v>
      </c>
      <c r="X87" s="78">
        <v>13</v>
      </c>
      <c r="Y87" s="80"/>
      <c r="Z87" s="78">
        <v>7</v>
      </c>
      <c r="AA87" s="78">
        <v>1</v>
      </c>
      <c r="AB87" s="78"/>
      <c r="AC87" s="79">
        <f>SUM(X87:AB87)</f>
        <v>21</v>
      </c>
      <c r="AD87" s="81">
        <f>W87+AC87</f>
        <v>24</v>
      </c>
      <c r="AE87" s="79">
        <f>S87+AA87</f>
        <v>1</v>
      </c>
      <c r="AF87" s="70"/>
      <c r="AG87" s="71">
        <v>8</v>
      </c>
      <c r="AH87" s="82">
        <v>8</v>
      </c>
      <c r="AI87" s="83"/>
      <c r="AJ87" s="71"/>
      <c r="AK87" s="71">
        <v>0</v>
      </c>
      <c r="AL87" s="71">
        <v>-288</v>
      </c>
      <c r="AM87" s="84">
        <f t="shared" si="47"/>
        <v>-288</v>
      </c>
      <c r="AN87" s="85">
        <f t="shared" si="43"/>
      </c>
      <c r="AO87" s="86">
        <f t="shared" si="43"/>
        <v>0</v>
      </c>
      <c r="AP87" s="86">
        <f t="shared" si="43"/>
        <v>-3.388235294117647</v>
      </c>
      <c r="AQ87" s="87">
        <f t="shared" si="48"/>
        <v>-3.3488372093023258</v>
      </c>
    </row>
    <row r="88" spans="1:43" s="2" customFormat="1" ht="15.75" customHeight="1">
      <c r="A88" s="104" t="s">
        <v>23</v>
      </c>
      <c r="B88" s="92" t="s">
        <v>162</v>
      </c>
      <c r="C88" s="67" t="s">
        <v>180</v>
      </c>
      <c r="D88" s="68">
        <v>5</v>
      </c>
      <c r="E88" s="68">
        <v>222</v>
      </c>
      <c r="F88" s="69" t="s">
        <v>163</v>
      </c>
      <c r="G88" s="70">
        <v>2</v>
      </c>
      <c r="H88" s="71">
        <v>20</v>
      </c>
      <c r="I88" s="71">
        <v>67</v>
      </c>
      <c r="J88" s="72">
        <f t="shared" si="44"/>
        <v>89</v>
      </c>
      <c r="K88" s="73">
        <f t="shared" si="45"/>
        <v>0.4009009009009009</v>
      </c>
      <c r="L88" s="70">
        <v>2</v>
      </c>
      <c r="M88" s="74">
        <f t="shared" si="25"/>
        <v>1</v>
      </c>
      <c r="N88" s="75">
        <v>0</v>
      </c>
      <c r="O88" s="75"/>
      <c r="P88" s="76">
        <f t="shared" si="29"/>
        <v>0</v>
      </c>
      <c r="Q88" s="77"/>
      <c r="R88" s="78">
        <v>7</v>
      </c>
      <c r="S88" s="78"/>
      <c r="T88" s="78"/>
      <c r="U88" s="78"/>
      <c r="V88" s="78"/>
      <c r="W88" s="79">
        <f t="shared" si="46"/>
        <v>7</v>
      </c>
      <c r="X88" s="78">
        <v>7</v>
      </c>
      <c r="Y88" s="80">
        <v>14</v>
      </c>
      <c r="Z88" s="78">
        <v>29</v>
      </c>
      <c r="AA88" s="78">
        <v>14</v>
      </c>
      <c r="AB88" s="78"/>
      <c r="AC88" s="79">
        <f aca="true" t="shared" si="49" ref="AC88:AC97">SUM(X88:AB88)</f>
        <v>64</v>
      </c>
      <c r="AD88" s="81">
        <f aca="true" t="shared" si="50" ref="AD88:AD97">W88+AC88</f>
        <v>71</v>
      </c>
      <c r="AE88" s="79">
        <f aca="true" t="shared" si="51" ref="AE88:AE97">S88+AA88</f>
        <v>14</v>
      </c>
      <c r="AF88" s="70">
        <v>22</v>
      </c>
      <c r="AG88" s="71">
        <v>4</v>
      </c>
      <c r="AH88" s="82">
        <v>7</v>
      </c>
      <c r="AI88" s="83">
        <v>0</v>
      </c>
      <c r="AJ88" s="71">
        <v>0</v>
      </c>
      <c r="AK88" s="71">
        <v>76</v>
      </c>
      <c r="AL88" s="71">
        <v>59</v>
      </c>
      <c r="AM88" s="84">
        <f t="shared" si="47"/>
        <v>135</v>
      </c>
      <c r="AN88" s="85">
        <f aca="true" t="shared" si="52" ref="AN88:AP90">IF(G88&gt;0,AJ88/G88,"")</f>
        <v>0</v>
      </c>
      <c r="AO88" s="86">
        <f t="shared" si="52"/>
        <v>3.8</v>
      </c>
      <c r="AP88" s="86">
        <f t="shared" si="52"/>
        <v>0.8805970149253731</v>
      </c>
      <c r="AQ88" s="87">
        <f t="shared" si="48"/>
        <v>1.5168539325842696</v>
      </c>
    </row>
    <row r="89" spans="1:43" s="2" customFormat="1" ht="15.75" customHeight="1">
      <c r="A89" s="104" t="s">
        <v>23</v>
      </c>
      <c r="B89" s="92" t="s">
        <v>106</v>
      </c>
      <c r="C89" s="67" t="s">
        <v>57</v>
      </c>
      <c r="D89" s="68">
        <v>10</v>
      </c>
      <c r="E89" s="68">
        <v>421</v>
      </c>
      <c r="F89" s="69" t="s">
        <v>107</v>
      </c>
      <c r="G89" s="70">
        <v>71</v>
      </c>
      <c r="H89" s="71">
        <v>50</v>
      </c>
      <c r="I89" s="71">
        <v>29</v>
      </c>
      <c r="J89" s="72">
        <f t="shared" si="44"/>
        <v>150</v>
      </c>
      <c r="K89" s="73">
        <f t="shared" si="45"/>
        <v>0.35629453681710216</v>
      </c>
      <c r="L89" s="70">
        <v>24</v>
      </c>
      <c r="M89" s="74">
        <f>IF(G89=0,"",L89/G89)</f>
        <v>0.3380281690140845</v>
      </c>
      <c r="N89" s="75">
        <v>131</v>
      </c>
      <c r="O89" s="75"/>
      <c r="P89" s="76">
        <f t="shared" si="29"/>
        <v>1.8450704225352113</v>
      </c>
      <c r="Q89" s="77">
        <v>12</v>
      </c>
      <c r="R89" s="78">
        <v>1</v>
      </c>
      <c r="S89" s="78"/>
      <c r="T89" s="78"/>
      <c r="U89" s="78"/>
      <c r="V89" s="78"/>
      <c r="W89" s="79">
        <f t="shared" si="46"/>
        <v>1</v>
      </c>
      <c r="X89" s="78">
        <v>24</v>
      </c>
      <c r="Y89" s="80">
        <v>4</v>
      </c>
      <c r="Z89" s="78">
        <v>19</v>
      </c>
      <c r="AA89" s="78">
        <v>4</v>
      </c>
      <c r="AB89" s="78"/>
      <c r="AC89" s="79">
        <f>SUM(X89:AB89)</f>
        <v>51</v>
      </c>
      <c r="AD89" s="81">
        <f>W89+AC89</f>
        <v>52</v>
      </c>
      <c r="AE89" s="79">
        <f>S89+AA89</f>
        <v>4</v>
      </c>
      <c r="AF89" s="70"/>
      <c r="AG89" s="71">
        <v>13</v>
      </c>
      <c r="AH89" s="82">
        <v>13</v>
      </c>
      <c r="AI89" s="83">
        <v>85</v>
      </c>
      <c r="AJ89" s="71">
        <v>-280</v>
      </c>
      <c r="AK89" s="71">
        <v>-26</v>
      </c>
      <c r="AL89" s="71">
        <v>-119</v>
      </c>
      <c r="AM89" s="84">
        <f t="shared" si="47"/>
        <v>-425</v>
      </c>
      <c r="AN89" s="85">
        <f>IF(G89&gt;0,AJ89/G89,"")</f>
        <v>-3.943661971830986</v>
      </c>
      <c r="AO89" s="86">
        <f>IF(H89&gt;0,AK89/H89,"")</f>
        <v>-0.52</v>
      </c>
      <c r="AP89" s="86">
        <f>IF(I89&gt;0,AL89/I89,"")</f>
        <v>-4.103448275862069</v>
      </c>
      <c r="AQ89" s="87">
        <f t="shared" si="48"/>
        <v>-2.8333333333333335</v>
      </c>
    </row>
    <row r="90" spans="1:43" s="2" customFormat="1" ht="15.75" customHeight="1">
      <c r="A90" s="104" t="s">
        <v>23</v>
      </c>
      <c r="B90" s="92" t="s">
        <v>164</v>
      </c>
      <c r="C90" s="67" t="s">
        <v>4</v>
      </c>
      <c r="D90" s="68">
        <v>7</v>
      </c>
      <c r="E90" s="68">
        <v>282</v>
      </c>
      <c r="F90" s="69" t="s">
        <v>165</v>
      </c>
      <c r="G90" s="70"/>
      <c r="H90" s="71">
        <v>8</v>
      </c>
      <c r="I90" s="71">
        <v>73</v>
      </c>
      <c r="J90" s="72">
        <f t="shared" si="44"/>
        <v>81</v>
      </c>
      <c r="K90" s="73">
        <f t="shared" si="45"/>
        <v>0.2872340425531915</v>
      </c>
      <c r="L90" s="70"/>
      <c r="M90" s="74">
        <f t="shared" si="25"/>
      </c>
      <c r="N90" s="75"/>
      <c r="O90" s="75"/>
      <c r="P90" s="76">
        <f t="shared" si="29"/>
      </c>
      <c r="Q90" s="77"/>
      <c r="R90" s="78"/>
      <c r="S90" s="78"/>
      <c r="T90" s="78"/>
      <c r="U90" s="78">
        <v>1</v>
      </c>
      <c r="V90" s="78"/>
      <c r="W90" s="79">
        <f t="shared" si="46"/>
        <v>1</v>
      </c>
      <c r="X90" s="78">
        <v>6</v>
      </c>
      <c r="Y90" s="80">
        <v>3</v>
      </c>
      <c r="Z90" s="78">
        <v>3</v>
      </c>
      <c r="AA90" s="78">
        <v>4</v>
      </c>
      <c r="AB90" s="78">
        <v>4</v>
      </c>
      <c r="AC90" s="79">
        <f t="shared" si="49"/>
        <v>20</v>
      </c>
      <c r="AD90" s="81">
        <f t="shared" si="50"/>
        <v>21</v>
      </c>
      <c r="AE90" s="79">
        <f t="shared" si="51"/>
        <v>4</v>
      </c>
      <c r="AF90" s="70">
        <v>23</v>
      </c>
      <c r="AG90" s="71">
        <v>12</v>
      </c>
      <c r="AH90" s="82">
        <v>17</v>
      </c>
      <c r="AI90" s="83"/>
      <c r="AJ90" s="71"/>
      <c r="AK90" s="71">
        <v>6</v>
      </c>
      <c r="AL90" s="71">
        <v>42</v>
      </c>
      <c r="AM90" s="84">
        <f t="shared" si="47"/>
        <v>48</v>
      </c>
      <c r="AN90" s="85">
        <f t="shared" si="52"/>
      </c>
      <c r="AO90" s="86">
        <f t="shared" si="52"/>
        <v>0.75</v>
      </c>
      <c r="AP90" s="86">
        <f t="shared" si="52"/>
        <v>0.5753424657534246</v>
      </c>
      <c r="AQ90" s="87">
        <f t="shared" si="48"/>
        <v>0.5925925925925926</v>
      </c>
    </row>
    <row r="91" spans="1:43" s="2" customFormat="1" ht="15.75" customHeight="1">
      <c r="A91" s="104" t="s">
        <v>23</v>
      </c>
      <c r="B91" s="92" t="s">
        <v>108</v>
      </c>
      <c r="C91" s="67" t="s">
        <v>181</v>
      </c>
      <c r="D91" s="68">
        <v>6</v>
      </c>
      <c r="E91" s="68">
        <v>262</v>
      </c>
      <c r="F91" s="69" t="s">
        <v>109</v>
      </c>
      <c r="G91" s="70">
        <v>20</v>
      </c>
      <c r="H91" s="71">
        <v>10</v>
      </c>
      <c r="I91" s="71">
        <v>61</v>
      </c>
      <c r="J91" s="72">
        <f t="shared" si="44"/>
        <v>91</v>
      </c>
      <c r="K91" s="73">
        <f t="shared" si="45"/>
        <v>0.3473282442748092</v>
      </c>
      <c r="L91" s="70">
        <v>8</v>
      </c>
      <c r="M91" s="74">
        <f>IF(G91=0,"",L91/G91)</f>
        <v>0.4</v>
      </c>
      <c r="N91" s="75">
        <v>53</v>
      </c>
      <c r="O91" s="75"/>
      <c r="P91" s="76">
        <f t="shared" si="29"/>
        <v>2.65</v>
      </c>
      <c r="Q91" s="77">
        <v>9</v>
      </c>
      <c r="R91" s="78"/>
      <c r="S91" s="78"/>
      <c r="T91" s="78"/>
      <c r="U91" s="78"/>
      <c r="V91" s="78"/>
      <c r="W91" s="79">
        <f t="shared" si="46"/>
        <v>0</v>
      </c>
      <c r="X91" s="78">
        <v>3</v>
      </c>
      <c r="Y91" s="80">
        <v>1</v>
      </c>
      <c r="Z91" s="78">
        <v>5</v>
      </c>
      <c r="AA91" s="78">
        <v>4</v>
      </c>
      <c r="AB91" s="78"/>
      <c r="AC91" s="79">
        <f>SUM(X91:AB91)</f>
        <v>13</v>
      </c>
      <c r="AD91" s="81">
        <f>W91+AC91</f>
        <v>13</v>
      </c>
      <c r="AE91" s="79">
        <f>S91+AA91</f>
        <v>4</v>
      </c>
      <c r="AF91" s="70"/>
      <c r="AG91" s="71">
        <v>21</v>
      </c>
      <c r="AH91" s="82">
        <v>21</v>
      </c>
      <c r="AI91" s="83">
        <v>36</v>
      </c>
      <c r="AJ91" s="71">
        <v>-52</v>
      </c>
      <c r="AK91" s="71">
        <v>-109</v>
      </c>
      <c r="AL91" s="71">
        <v>-72</v>
      </c>
      <c r="AM91" s="84">
        <f t="shared" si="47"/>
        <v>-233</v>
      </c>
      <c r="AN91" s="85">
        <f aca="true" t="shared" si="53" ref="AN91:AP98">IF(G91&gt;0,AJ91/G91,"")</f>
        <v>-2.6</v>
      </c>
      <c r="AO91" s="86">
        <f t="shared" si="53"/>
        <v>-10.9</v>
      </c>
      <c r="AP91" s="86">
        <f t="shared" si="53"/>
        <v>-1.180327868852459</v>
      </c>
      <c r="AQ91" s="87">
        <f t="shared" si="48"/>
        <v>-2.5604395604395602</v>
      </c>
    </row>
    <row r="92" spans="1:43" s="2" customFormat="1" ht="15.75" customHeight="1">
      <c r="A92" s="104" t="s">
        <v>23</v>
      </c>
      <c r="B92" s="92" t="s">
        <v>90</v>
      </c>
      <c r="C92" s="67" t="s">
        <v>178</v>
      </c>
      <c r="D92" s="68">
        <v>2</v>
      </c>
      <c r="E92" s="68">
        <v>72</v>
      </c>
      <c r="F92" s="69" t="s">
        <v>78</v>
      </c>
      <c r="G92" s="70"/>
      <c r="H92" s="71"/>
      <c r="I92" s="71">
        <v>21</v>
      </c>
      <c r="J92" s="72">
        <f>SUM(G92:I92)</f>
        <v>21</v>
      </c>
      <c r="K92" s="73">
        <f>SUM(G92:I92)/E92</f>
        <v>0.2916666666666667</v>
      </c>
      <c r="L92" s="70"/>
      <c r="M92" s="74">
        <f t="shared" si="25"/>
      </c>
      <c r="N92" s="75"/>
      <c r="O92" s="75"/>
      <c r="P92" s="76">
        <f t="shared" si="29"/>
      </c>
      <c r="Q92" s="77"/>
      <c r="R92" s="78">
        <v>8</v>
      </c>
      <c r="S92" s="78"/>
      <c r="T92" s="78">
        <v>2</v>
      </c>
      <c r="U92" s="78"/>
      <c r="V92" s="78"/>
      <c r="W92" s="79">
        <f>SUM(R92:V92)</f>
        <v>10</v>
      </c>
      <c r="X92" s="78">
        <v>3</v>
      </c>
      <c r="Y92" s="80"/>
      <c r="Z92" s="78">
        <v>4</v>
      </c>
      <c r="AA92" s="78"/>
      <c r="AB92" s="78"/>
      <c r="AC92" s="79">
        <f t="shared" si="49"/>
        <v>7</v>
      </c>
      <c r="AD92" s="81">
        <f t="shared" si="50"/>
        <v>17</v>
      </c>
      <c r="AE92" s="79">
        <f t="shared" si="51"/>
        <v>0</v>
      </c>
      <c r="AF92" s="70">
        <v>6</v>
      </c>
      <c r="AG92" s="71">
        <v>1</v>
      </c>
      <c r="AH92" s="82">
        <v>1</v>
      </c>
      <c r="AI92" s="83"/>
      <c r="AJ92" s="71"/>
      <c r="AK92" s="71"/>
      <c r="AL92" s="71">
        <v>24</v>
      </c>
      <c r="AM92" s="84">
        <f>SUM(AJ92:AL92)</f>
        <v>24</v>
      </c>
      <c r="AN92" s="85">
        <f t="shared" si="53"/>
      </c>
      <c r="AO92" s="86">
        <f t="shared" si="53"/>
      </c>
      <c r="AP92" s="86">
        <f t="shared" si="53"/>
        <v>1.1428571428571428</v>
      </c>
      <c r="AQ92" s="87">
        <f>IF(AM92=0,"",AM92/SUM(G92:I92))</f>
        <v>1.1428571428571428</v>
      </c>
    </row>
    <row r="93" spans="1:43" s="2" customFormat="1" ht="15.75" customHeight="1">
      <c r="A93" s="104" t="s">
        <v>23</v>
      </c>
      <c r="B93" s="92" t="s">
        <v>227</v>
      </c>
      <c r="C93" s="67" t="s">
        <v>181</v>
      </c>
      <c r="D93" s="68">
        <v>5</v>
      </c>
      <c r="E93" s="68">
        <v>177</v>
      </c>
      <c r="F93" s="69" t="s">
        <v>74</v>
      </c>
      <c r="G93" s="70">
        <v>4</v>
      </c>
      <c r="H93" s="71">
        <v>1</v>
      </c>
      <c r="I93" s="71">
        <v>77</v>
      </c>
      <c r="J93" s="72">
        <f aca="true" t="shared" si="54" ref="J93:J98">SUM(G93:I93)</f>
        <v>82</v>
      </c>
      <c r="K93" s="73">
        <f aca="true" t="shared" si="55" ref="K93:K98">SUM(G93:I93)/E93</f>
        <v>0.4632768361581921</v>
      </c>
      <c r="L93" s="70">
        <v>1</v>
      </c>
      <c r="M93" s="74">
        <f t="shared" si="25"/>
        <v>0.25</v>
      </c>
      <c r="N93" s="75">
        <v>12</v>
      </c>
      <c r="O93" s="75"/>
      <c r="P93" s="76">
        <f t="shared" si="29"/>
        <v>3</v>
      </c>
      <c r="Q93" s="77"/>
      <c r="R93" s="78">
        <v>12</v>
      </c>
      <c r="S93" s="78">
        <v>8</v>
      </c>
      <c r="T93" s="78"/>
      <c r="U93" s="78"/>
      <c r="V93" s="78"/>
      <c r="W93" s="79">
        <f>SUM(R93:V93)</f>
        <v>20</v>
      </c>
      <c r="X93" s="78">
        <v>2</v>
      </c>
      <c r="Y93" s="80"/>
      <c r="Z93" s="78">
        <v>8</v>
      </c>
      <c r="AA93" s="78">
        <v>2</v>
      </c>
      <c r="AB93" s="78"/>
      <c r="AC93" s="79">
        <f t="shared" si="49"/>
        <v>12</v>
      </c>
      <c r="AD93" s="81">
        <f t="shared" si="50"/>
        <v>32</v>
      </c>
      <c r="AE93" s="79">
        <f t="shared" si="51"/>
        <v>10</v>
      </c>
      <c r="AF93" s="70">
        <v>26</v>
      </c>
      <c r="AG93" s="71">
        <v>7</v>
      </c>
      <c r="AH93" s="82">
        <v>11</v>
      </c>
      <c r="AI93" s="83">
        <v>1</v>
      </c>
      <c r="AJ93" s="71">
        <v>0</v>
      </c>
      <c r="AK93" s="71">
        <v>-5</v>
      </c>
      <c r="AL93" s="71">
        <v>20</v>
      </c>
      <c r="AM93" s="84">
        <f aca="true" t="shared" si="56" ref="AM93:AM98">SUM(AJ93:AL93)</f>
        <v>15</v>
      </c>
      <c r="AN93" s="85">
        <f t="shared" si="53"/>
        <v>0</v>
      </c>
      <c r="AO93" s="86">
        <f t="shared" si="53"/>
        <v>-5</v>
      </c>
      <c r="AP93" s="86">
        <f t="shared" si="53"/>
        <v>0.2597402597402597</v>
      </c>
      <c r="AQ93" s="87">
        <f>IF(AM93=0,"",AM93/SUM(G93:I93))</f>
        <v>0.18292682926829268</v>
      </c>
    </row>
    <row r="94" spans="1:43" s="2" customFormat="1" ht="15.75" customHeight="1">
      <c r="A94" s="104" t="s">
        <v>23</v>
      </c>
      <c r="B94" s="92" t="s">
        <v>228</v>
      </c>
      <c r="C94" s="67" t="s">
        <v>5</v>
      </c>
      <c r="D94" s="68">
        <v>13</v>
      </c>
      <c r="E94" s="68">
        <v>490</v>
      </c>
      <c r="F94" s="69" t="s">
        <v>229</v>
      </c>
      <c r="G94" s="70">
        <v>92</v>
      </c>
      <c r="H94" s="71">
        <v>14</v>
      </c>
      <c r="I94" s="71">
        <v>60</v>
      </c>
      <c r="J94" s="72">
        <f t="shared" si="54"/>
        <v>166</v>
      </c>
      <c r="K94" s="73">
        <f t="shared" si="55"/>
        <v>0.33877551020408164</v>
      </c>
      <c r="L94" s="70">
        <v>50</v>
      </c>
      <c r="M94" s="74">
        <f t="shared" si="25"/>
        <v>0.5434782608695652</v>
      </c>
      <c r="N94" s="75">
        <v>379</v>
      </c>
      <c r="O94" s="75"/>
      <c r="P94" s="76">
        <f t="shared" si="29"/>
        <v>4.119565217391305</v>
      </c>
      <c r="Q94" s="77">
        <v>40</v>
      </c>
      <c r="R94" s="78">
        <v>7</v>
      </c>
      <c r="S94" s="78">
        <v>2</v>
      </c>
      <c r="T94" s="78">
        <v>1</v>
      </c>
      <c r="U94" s="78"/>
      <c r="V94" s="78"/>
      <c r="W94" s="79">
        <f>SUM(R94:V94)</f>
        <v>10</v>
      </c>
      <c r="X94" s="78">
        <v>12</v>
      </c>
      <c r="Y94" s="80">
        <v>4</v>
      </c>
      <c r="Z94" s="78">
        <v>16</v>
      </c>
      <c r="AA94" s="78">
        <v>3</v>
      </c>
      <c r="AB94" s="78">
        <v>1</v>
      </c>
      <c r="AC94" s="79">
        <f t="shared" si="49"/>
        <v>36</v>
      </c>
      <c r="AD94" s="81">
        <f t="shared" si="50"/>
        <v>46</v>
      </c>
      <c r="AE94" s="79">
        <f t="shared" si="51"/>
        <v>5</v>
      </c>
      <c r="AF94" s="70">
        <v>41</v>
      </c>
      <c r="AG94" s="71">
        <v>14</v>
      </c>
      <c r="AH94" s="82">
        <v>20</v>
      </c>
      <c r="AI94" s="83">
        <v>275</v>
      </c>
      <c r="AJ94" s="71">
        <v>156</v>
      </c>
      <c r="AK94" s="71">
        <v>1</v>
      </c>
      <c r="AL94" s="71">
        <v>23</v>
      </c>
      <c r="AM94" s="84">
        <f t="shared" si="56"/>
        <v>180</v>
      </c>
      <c r="AN94" s="85">
        <f t="shared" si="53"/>
        <v>1.6956521739130435</v>
      </c>
      <c r="AO94" s="86">
        <f t="shared" si="53"/>
        <v>0.07142857142857142</v>
      </c>
      <c r="AP94" s="86">
        <f t="shared" si="53"/>
        <v>0.38333333333333336</v>
      </c>
      <c r="AQ94" s="87">
        <f>IF(AM94=0,"",AM94/SUM(G94:I94))</f>
        <v>1.0843373493975903</v>
      </c>
    </row>
    <row r="95" spans="1:43" s="2" customFormat="1" ht="15.75" customHeight="1">
      <c r="A95" s="104" t="s">
        <v>23</v>
      </c>
      <c r="B95" s="92" t="s">
        <v>84</v>
      </c>
      <c r="C95" s="67" t="s">
        <v>182</v>
      </c>
      <c r="D95" s="68">
        <v>1</v>
      </c>
      <c r="E95" s="68">
        <v>42</v>
      </c>
      <c r="F95" s="69" t="s">
        <v>166</v>
      </c>
      <c r="G95" s="70">
        <v>6</v>
      </c>
      <c r="H95" s="71"/>
      <c r="I95" s="71">
        <v>1</v>
      </c>
      <c r="J95" s="72">
        <f t="shared" si="54"/>
        <v>7</v>
      </c>
      <c r="K95" s="73">
        <f t="shared" si="55"/>
        <v>0.16666666666666666</v>
      </c>
      <c r="L95" s="70">
        <v>4</v>
      </c>
      <c r="M95" s="74">
        <f t="shared" si="25"/>
        <v>0.6666666666666666</v>
      </c>
      <c r="N95" s="75">
        <v>13</v>
      </c>
      <c r="O95" s="75"/>
      <c r="P95" s="76">
        <f t="shared" si="29"/>
        <v>2.1666666666666665</v>
      </c>
      <c r="Q95" s="77">
        <v>1</v>
      </c>
      <c r="R95" s="78"/>
      <c r="S95" s="78"/>
      <c r="T95" s="78"/>
      <c r="U95" s="78"/>
      <c r="V95" s="78"/>
      <c r="W95" s="79">
        <f>SUM(R95:V95)</f>
        <v>0</v>
      </c>
      <c r="X95" s="78"/>
      <c r="Y95" s="80"/>
      <c r="Z95" s="78">
        <v>1</v>
      </c>
      <c r="AA95" s="78"/>
      <c r="AB95" s="78"/>
      <c r="AC95" s="79">
        <f t="shared" si="49"/>
        <v>1</v>
      </c>
      <c r="AD95" s="81">
        <f t="shared" si="50"/>
        <v>1</v>
      </c>
      <c r="AE95" s="79">
        <f t="shared" si="51"/>
        <v>0</v>
      </c>
      <c r="AF95" s="70">
        <v>3</v>
      </c>
      <c r="AG95" s="71">
        <v>1</v>
      </c>
      <c r="AH95" s="82">
        <v>1</v>
      </c>
      <c r="AI95" s="83">
        <v>1</v>
      </c>
      <c r="AJ95" s="71">
        <v>-2</v>
      </c>
      <c r="AK95" s="71"/>
      <c r="AL95" s="71">
        <v>0</v>
      </c>
      <c r="AM95" s="84">
        <f t="shared" si="56"/>
        <v>-2</v>
      </c>
      <c r="AN95" s="85">
        <f t="shared" si="53"/>
        <v>-0.3333333333333333</v>
      </c>
      <c r="AO95" s="86">
        <f t="shared" si="53"/>
      </c>
      <c r="AP95" s="86">
        <f t="shared" si="53"/>
        <v>0</v>
      </c>
      <c r="AQ95" s="87">
        <f>IF(AM95=0,"",AM95/SUM(G95:I95))</f>
        <v>-0.2857142857142857</v>
      </c>
    </row>
    <row r="96" spans="1:43" s="2" customFormat="1" ht="15.75" customHeight="1">
      <c r="A96" s="104" t="s">
        <v>23</v>
      </c>
      <c r="B96" s="92" t="s">
        <v>167</v>
      </c>
      <c r="C96" s="67" t="s">
        <v>4</v>
      </c>
      <c r="D96" s="68">
        <v>2</v>
      </c>
      <c r="E96" s="68">
        <v>72</v>
      </c>
      <c r="F96" s="69" t="s">
        <v>79</v>
      </c>
      <c r="G96" s="70"/>
      <c r="H96" s="71">
        <v>7</v>
      </c>
      <c r="I96" s="71">
        <v>25</v>
      </c>
      <c r="J96" s="72">
        <f t="shared" si="54"/>
        <v>32</v>
      </c>
      <c r="K96" s="73">
        <f t="shared" si="55"/>
        <v>0.4444444444444444</v>
      </c>
      <c r="L96" s="70"/>
      <c r="M96" s="74">
        <f t="shared" si="25"/>
      </c>
      <c r="N96" s="75"/>
      <c r="O96" s="75"/>
      <c r="P96" s="76">
        <f t="shared" si="29"/>
      </c>
      <c r="Q96" s="77"/>
      <c r="R96" s="78">
        <v>24</v>
      </c>
      <c r="S96" s="78"/>
      <c r="T96" s="78">
        <v>1</v>
      </c>
      <c r="U96" s="78">
        <v>1</v>
      </c>
      <c r="V96" s="78"/>
      <c r="W96" s="79">
        <f>SUM(R96:V96)</f>
        <v>26</v>
      </c>
      <c r="X96" s="78">
        <v>5</v>
      </c>
      <c r="Y96" s="80"/>
      <c r="Z96" s="78">
        <v>14</v>
      </c>
      <c r="AA96" s="78">
        <v>4</v>
      </c>
      <c r="AB96" s="78"/>
      <c r="AC96" s="79">
        <f t="shared" si="49"/>
        <v>23</v>
      </c>
      <c r="AD96" s="81">
        <f t="shared" si="50"/>
        <v>49</v>
      </c>
      <c r="AE96" s="79">
        <f t="shared" si="51"/>
        <v>4</v>
      </c>
      <c r="AF96" s="70">
        <v>11</v>
      </c>
      <c r="AG96" s="71">
        <v>3</v>
      </c>
      <c r="AH96" s="82">
        <v>5</v>
      </c>
      <c r="AI96" s="83"/>
      <c r="AJ96" s="71"/>
      <c r="AK96" s="71">
        <v>3</v>
      </c>
      <c r="AL96" s="71">
        <v>-3</v>
      </c>
      <c r="AM96" s="84">
        <f t="shared" si="56"/>
        <v>0</v>
      </c>
      <c r="AN96" s="85">
        <f t="shared" si="53"/>
      </c>
      <c r="AO96" s="86">
        <f t="shared" si="53"/>
        <v>0.42857142857142855</v>
      </c>
      <c r="AP96" s="86">
        <f t="shared" si="53"/>
        <v>-0.12</v>
      </c>
      <c r="AQ96" s="87" t="str">
        <f>IF(AM96=0,"0.00",AM96/SUM(G96:I96))</f>
        <v>0.00</v>
      </c>
    </row>
    <row r="97" spans="1:43" s="2" customFormat="1" ht="15.75" customHeight="1">
      <c r="A97" s="104" t="s">
        <v>23</v>
      </c>
      <c r="B97" s="92" t="s">
        <v>230</v>
      </c>
      <c r="C97" s="67" t="s">
        <v>180</v>
      </c>
      <c r="D97" s="68">
        <v>5</v>
      </c>
      <c r="E97" s="68">
        <v>179</v>
      </c>
      <c r="F97" s="69" t="s">
        <v>231</v>
      </c>
      <c r="G97" s="126">
        <v>3</v>
      </c>
      <c r="H97" s="78">
        <v>11</v>
      </c>
      <c r="I97" s="78">
        <v>32</v>
      </c>
      <c r="J97" s="127">
        <f t="shared" si="54"/>
        <v>46</v>
      </c>
      <c r="K97" s="73">
        <f t="shared" si="55"/>
        <v>0.2569832402234637</v>
      </c>
      <c r="L97" s="126">
        <v>1</v>
      </c>
      <c r="M97" s="74">
        <f t="shared" si="25"/>
        <v>0.3333333333333333</v>
      </c>
      <c r="N97" s="128">
        <v>10</v>
      </c>
      <c r="O97" s="128"/>
      <c r="P97" s="76">
        <f t="shared" si="29"/>
        <v>3.3333333333333335</v>
      </c>
      <c r="Q97" s="77">
        <v>1</v>
      </c>
      <c r="R97" s="78">
        <v>1</v>
      </c>
      <c r="S97" s="78">
        <v>1</v>
      </c>
      <c r="T97" s="78"/>
      <c r="U97" s="78"/>
      <c r="V97" s="78"/>
      <c r="W97" s="79">
        <f>SUM(R97:V97)</f>
        <v>2</v>
      </c>
      <c r="X97" s="78"/>
      <c r="Y97" s="80"/>
      <c r="Z97" s="78">
        <v>7</v>
      </c>
      <c r="AA97" s="78">
        <v>3</v>
      </c>
      <c r="AB97" s="78"/>
      <c r="AC97" s="79">
        <f t="shared" si="49"/>
        <v>10</v>
      </c>
      <c r="AD97" s="81">
        <f t="shared" si="50"/>
        <v>12</v>
      </c>
      <c r="AE97" s="79">
        <f t="shared" si="51"/>
        <v>4</v>
      </c>
      <c r="AF97" s="126">
        <v>19</v>
      </c>
      <c r="AG97" s="78">
        <v>3</v>
      </c>
      <c r="AH97" s="77">
        <v>5</v>
      </c>
      <c r="AI97" s="129">
        <v>5</v>
      </c>
      <c r="AJ97" s="78">
        <v>-4</v>
      </c>
      <c r="AK97" s="78">
        <v>-3</v>
      </c>
      <c r="AL97" s="78">
        <v>25</v>
      </c>
      <c r="AM97" s="84">
        <f t="shared" si="56"/>
        <v>18</v>
      </c>
      <c r="AN97" s="85">
        <f t="shared" si="53"/>
        <v>-1.3333333333333333</v>
      </c>
      <c r="AO97" s="86">
        <f t="shared" si="53"/>
        <v>-0.2727272727272727</v>
      </c>
      <c r="AP97" s="86">
        <f t="shared" si="53"/>
        <v>0.78125</v>
      </c>
      <c r="AQ97" s="87">
        <f>IF(AM97=0,"",AM97/SUM(G97:I97))</f>
        <v>0.391304347826087</v>
      </c>
    </row>
    <row r="98" spans="1:43" s="2" customFormat="1" ht="15.75" customHeight="1" thickBot="1">
      <c r="A98" s="105" t="s">
        <v>23</v>
      </c>
      <c r="B98" s="106" t="s">
        <v>110</v>
      </c>
      <c r="C98" s="107" t="s">
        <v>4</v>
      </c>
      <c r="D98" s="108">
        <v>4</v>
      </c>
      <c r="E98" s="108">
        <v>168</v>
      </c>
      <c r="F98" s="109" t="s">
        <v>111</v>
      </c>
      <c r="G98" s="110"/>
      <c r="H98" s="111">
        <v>14</v>
      </c>
      <c r="I98" s="111">
        <v>56</v>
      </c>
      <c r="J98" s="112">
        <f t="shared" si="54"/>
        <v>70</v>
      </c>
      <c r="K98" s="113">
        <f t="shared" si="55"/>
        <v>0.4166666666666667</v>
      </c>
      <c r="L98" s="110"/>
      <c r="M98" s="114">
        <f>IF(G98=0,"",L98/G98)</f>
      </c>
      <c r="N98" s="115"/>
      <c r="O98" s="115"/>
      <c r="P98" s="116">
        <f t="shared" si="29"/>
      </c>
      <c r="Q98" s="117"/>
      <c r="R98" s="111"/>
      <c r="S98" s="111"/>
      <c r="T98" s="111"/>
      <c r="U98" s="111"/>
      <c r="V98" s="111"/>
      <c r="W98" s="118">
        <f>SUM(R98:V98)</f>
        <v>0</v>
      </c>
      <c r="X98" s="111">
        <v>1</v>
      </c>
      <c r="Y98" s="119">
        <v>3</v>
      </c>
      <c r="Z98" s="111">
        <v>1</v>
      </c>
      <c r="AA98" s="111"/>
      <c r="AB98" s="111"/>
      <c r="AC98" s="118">
        <f>SUM(X98:AB98)</f>
        <v>5</v>
      </c>
      <c r="AD98" s="120">
        <f>W98+AC98</f>
        <v>5</v>
      </c>
      <c r="AE98" s="118">
        <f>S98+AA98</f>
        <v>0</v>
      </c>
      <c r="AF98" s="110"/>
      <c r="AG98" s="111">
        <v>13</v>
      </c>
      <c r="AH98" s="117">
        <v>13</v>
      </c>
      <c r="AI98" s="121"/>
      <c r="AJ98" s="111"/>
      <c r="AK98" s="111">
        <v>-38</v>
      </c>
      <c r="AL98" s="111">
        <v>-323</v>
      </c>
      <c r="AM98" s="122">
        <f t="shared" si="56"/>
        <v>-361</v>
      </c>
      <c r="AN98" s="123">
        <f t="shared" si="53"/>
      </c>
      <c r="AO98" s="124">
        <f t="shared" si="53"/>
        <v>-2.7142857142857144</v>
      </c>
      <c r="AP98" s="124">
        <f t="shared" si="53"/>
        <v>-5.767857142857143</v>
      </c>
      <c r="AQ98" s="125">
        <f>IF(AM98=0,"",AM98/SUM(G98:I98))</f>
        <v>-5.1571428571428575</v>
      </c>
    </row>
    <row r="99" spans="1:18" ht="15.75" customHeight="1">
      <c r="A99" s="66"/>
      <c r="R99"/>
    </row>
    <row r="100" spans="1:18" ht="15.75" customHeight="1">
      <c r="A100" s="66"/>
      <c r="R100"/>
    </row>
    <row r="101" ht="15.75" customHeight="1">
      <c r="R101"/>
    </row>
    <row r="102" ht="15.75" customHeight="1">
      <c r="R102"/>
    </row>
    <row r="103" ht="15.75" customHeight="1">
      <c r="R103"/>
    </row>
    <row r="104" ht="15.75" customHeight="1">
      <c r="R104"/>
    </row>
    <row r="105" ht="15.75" customHeight="1">
      <c r="R105"/>
    </row>
    <row r="106" ht="12">
      <c r="R106"/>
    </row>
    <row r="107" ht="12">
      <c r="R107"/>
    </row>
    <row r="108" ht="12">
      <c r="R108"/>
    </row>
    <row r="109" ht="12">
      <c r="R109"/>
    </row>
    <row r="110" spans="3:6" ht="12">
      <c r="C110" s="12"/>
      <c r="D110" s="48"/>
      <c r="E110" s="48"/>
      <c r="F110" s="12"/>
    </row>
    <row r="115" spans="2:34" ht="12">
      <c r="B115" s="93"/>
      <c r="C115" s="11"/>
      <c r="D115" s="49"/>
      <c r="E115" s="49"/>
      <c r="F115" s="12"/>
      <c r="G115" s="12"/>
      <c r="H115" s="12"/>
      <c r="I115" s="12"/>
      <c r="J115" s="12"/>
      <c r="K115" s="10"/>
      <c r="L115" s="12"/>
      <c r="M115" s="12"/>
      <c r="N115" s="12"/>
      <c r="O115" s="12"/>
      <c r="R115" s="20"/>
      <c r="S115" s="12"/>
      <c r="U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2:11" ht="12">
      <c r="B116" s="94"/>
      <c r="C116" s="10"/>
      <c r="D116" s="50"/>
      <c r="E116" s="50"/>
      <c r="K116" s="10"/>
    </row>
    <row r="117" spans="2:5" ht="12">
      <c r="B117" s="94"/>
      <c r="C117" s="10"/>
      <c r="D117" s="50"/>
      <c r="E117" s="50"/>
    </row>
    <row r="118" spans="2:5" ht="12">
      <c r="B118" s="94"/>
      <c r="C118" s="10"/>
      <c r="D118" s="50"/>
      <c r="E118" s="50"/>
    </row>
    <row r="119" spans="2:5" ht="12">
      <c r="B119" s="94"/>
      <c r="C119" s="10"/>
      <c r="D119" s="50"/>
      <c r="E119" s="50"/>
    </row>
    <row r="120" spans="2:5" ht="12">
      <c r="B120" s="94"/>
      <c r="C120" s="10"/>
      <c r="D120" s="50"/>
      <c r="E120" s="50"/>
    </row>
    <row r="121" spans="2:5" ht="12">
      <c r="B121" s="94"/>
      <c r="C121" s="10"/>
      <c r="D121" s="50"/>
      <c r="E121" s="50"/>
    </row>
    <row r="122" spans="2:5" ht="12">
      <c r="B122" s="94"/>
      <c r="C122" s="10"/>
      <c r="D122" s="50"/>
      <c r="E122" s="50"/>
    </row>
    <row r="123" spans="2:5" ht="12">
      <c r="B123" s="94"/>
      <c r="C123" s="10"/>
      <c r="D123" s="50"/>
      <c r="E123" s="50"/>
    </row>
  </sheetData>
  <mergeCells count="7">
    <mergeCell ref="AF1:AH1"/>
    <mergeCell ref="AI1:AM1"/>
    <mergeCell ref="AN1:AQ1"/>
    <mergeCell ref="G1:K1"/>
    <mergeCell ref="L1:Q1"/>
    <mergeCell ref="R1:W1"/>
    <mergeCell ref="X1:AE1"/>
  </mergeCells>
  <printOptions/>
  <pageMargins left="0.25" right="0.25" top="1" bottom="1" header="0.5" footer="0.5"/>
  <pageSetup fitToHeight="10" fitToWidth="1" orientation="landscape" scale="63"/>
  <headerFooter alignWithMargins="0">
    <oddHeader>&amp;L&amp;12&amp;D&amp;C&amp;"Arial,Bold"&amp;18 2008-2013 MCDL Individual Player Total Stats&amp;12
Through game #216&amp;R&amp;12Page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2012-10-13T18:24:17Z</cp:lastPrinted>
  <dcterms:created xsi:type="dcterms:W3CDTF">2005-10-26T19:32:49Z</dcterms:created>
  <dcterms:modified xsi:type="dcterms:W3CDTF">2010-11-06T03:41:22Z</dcterms:modified>
  <cp:category/>
  <cp:version/>
  <cp:contentType/>
  <cp:contentStatus/>
</cp:coreProperties>
</file>