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16" yWindow="12320" windowWidth="27180" windowHeight="3140" tabRatio="601" activeTab="0"/>
  </bookViews>
  <sheets>
    <sheet name="Totals" sheetId="1" r:id="rId1"/>
  </sheets>
  <definedNames>
    <definedName name="_xlnm.Print_Titles" localSheetId="0">'Totals'!$1:$2</definedName>
  </definedNames>
  <calcPr fullCalcOnLoad="1"/>
</workbook>
</file>

<file path=xl/sharedStrings.xml><?xml version="1.0" encoding="utf-8"?>
<sst xmlns="http://schemas.openxmlformats.org/spreadsheetml/2006/main" count="900" uniqueCount="510">
  <si>
    <t>121</t>
  </si>
  <si>
    <t>Warp 9.99</t>
  </si>
  <si>
    <t>Bytch Ryder</t>
  </si>
  <si>
    <t>$</t>
  </si>
  <si>
    <t>Effin Money</t>
  </si>
  <si>
    <t>J/P/B</t>
  </si>
  <si>
    <t>Racer McChaseHer</t>
  </si>
  <si>
    <t>24/7</t>
  </si>
  <si>
    <t>boo d. livers</t>
  </si>
  <si>
    <t>102</t>
  </si>
  <si>
    <t>Eight Mile Rose</t>
  </si>
  <si>
    <t>Elle Iminator</t>
  </si>
  <si>
    <t>6</t>
  </si>
  <si>
    <t>P/J/B</t>
  </si>
  <si>
    <t>Fatal Femme</t>
  </si>
  <si>
    <t>46</t>
  </si>
  <si>
    <t>777</t>
  </si>
  <si>
    <t>Lead Jam +/-</t>
  </si>
  <si>
    <t>417</t>
  </si>
  <si>
    <t>129</t>
  </si>
  <si>
    <t>691</t>
  </si>
  <si>
    <t>415</t>
  </si>
  <si>
    <t>131</t>
  </si>
  <si>
    <t>374</t>
  </si>
  <si>
    <t>1253</t>
  </si>
  <si>
    <t>140</t>
  </si>
  <si>
    <t>1179</t>
  </si>
  <si>
    <t>175</t>
  </si>
  <si>
    <t>534</t>
  </si>
  <si>
    <t>905</t>
  </si>
  <si>
    <t>1228</t>
  </si>
  <si>
    <t>383</t>
  </si>
  <si>
    <t>1048</t>
  </si>
  <si>
    <t>796</t>
  </si>
  <si>
    <t>1193</t>
  </si>
  <si>
    <t>1079</t>
  </si>
  <si>
    <t>497</t>
  </si>
  <si>
    <t>635</t>
  </si>
  <si>
    <t>173</t>
  </si>
  <si>
    <t>929</t>
  </si>
  <si>
    <t>524</t>
  </si>
  <si>
    <t>778</t>
  </si>
  <si>
    <t>760</t>
  </si>
  <si>
    <t>849</t>
  </si>
  <si>
    <t>839</t>
  </si>
  <si>
    <t>327</t>
  </si>
  <si>
    <t>574</t>
  </si>
  <si>
    <t>320</t>
  </si>
  <si>
    <t>1187</t>
  </si>
  <si>
    <t>953</t>
  </si>
  <si>
    <t>501</t>
  </si>
  <si>
    <t>222</t>
  </si>
  <si>
    <t>919</t>
  </si>
  <si>
    <t>536</t>
  </si>
  <si>
    <t>651</t>
  </si>
  <si>
    <t>1218</t>
  </si>
  <si>
    <t>364</t>
  </si>
  <si>
    <t>995</t>
  </si>
  <si>
    <t>339</t>
  </si>
  <si>
    <t>408</t>
  </si>
  <si>
    <t>137</t>
  </si>
  <si>
    <t>Freakin' Rican</t>
  </si>
  <si>
    <t>3.9</t>
  </si>
  <si>
    <t>Kara Thrash</t>
  </si>
  <si>
    <t>925</t>
  </si>
  <si>
    <t>Loca Lola</t>
  </si>
  <si>
    <t>10/6</t>
  </si>
  <si>
    <t>Mad Hatcher, The</t>
  </si>
  <si>
    <t>80</t>
  </si>
  <si>
    <t>Combat Cat</t>
  </si>
  <si>
    <t>N2O</t>
  </si>
  <si>
    <t>Cool Whip</t>
  </si>
  <si>
    <t>76</t>
  </si>
  <si>
    <t>Psycho Sweetie</t>
  </si>
  <si>
    <t>Rogue</t>
  </si>
  <si>
    <t>Roxie Hurt</t>
  </si>
  <si>
    <t>Feta Sleeze</t>
  </si>
  <si>
    <t>14</t>
  </si>
  <si>
    <t>Oi! Rish</t>
  </si>
  <si>
    <t>Total Attacks</t>
  </si>
  <si>
    <t>Total Actions</t>
  </si>
  <si>
    <t>Whips</t>
  </si>
  <si>
    <t>Pushes</t>
  </si>
  <si>
    <t>Skaters</t>
  </si>
  <si>
    <t>Pivot</t>
  </si>
  <si>
    <t>Block</t>
  </si>
  <si>
    <t>Jam</t>
  </si>
  <si>
    <t>Bulldozers</t>
  </si>
  <si>
    <t>Plus/Minus</t>
  </si>
  <si>
    <t>Grand Slam</t>
  </si>
  <si>
    <t>Majors</t>
  </si>
  <si>
    <t>Rinky Hijinx</t>
  </si>
  <si>
    <t>530</t>
  </si>
  <si>
    <t>954</t>
  </si>
  <si>
    <t>879</t>
  </si>
  <si>
    <t>299</t>
  </si>
  <si>
    <t>89</t>
  </si>
  <si>
    <t>1243</t>
  </si>
  <si>
    <t>369</t>
  </si>
  <si>
    <t>527</t>
  </si>
  <si>
    <t>677</t>
  </si>
  <si>
    <t>Hi5</t>
  </si>
  <si>
    <t>290</t>
  </si>
  <si>
    <t>177</t>
  </si>
  <si>
    <t>257</t>
  </si>
  <si>
    <t>326</t>
  </si>
  <si>
    <t>132</t>
  </si>
  <si>
    <t>328</t>
  </si>
  <si>
    <t>451°F</t>
  </si>
  <si>
    <t>Cali Ente</t>
  </si>
  <si>
    <t>4Q</t>
  </si>
  <si>
    <t>Hooligal</t>
  </si>
  <si>
    <t>PEN15</t>
  </si>
  <si>
    <t>Joy Stixx</t>
  </si>
  <si>
    <t>620</t>
  </si>
  <si>
    <t>Lazer Beam</t>
  </si>
  <si>
    <t>727</t>
  </si>
  <si>
    <t>Maltese MangleHer</t>
  </si>
  <si>
    <t>9.8</t>
  </si>
  <si>
    <t>38</t>
  </si>
  <si>
    <t>Maude Topsy</t>
  </si>
  <si>
    <t>100%</t>
  </si>
  <si>
    <t>Polly Fester</t>
  </si>
  <si>
    <t>372</t>
  </si>
  <si>
    <t>F14</t>
  </si>
  <si>
    <t>Apertorture</t>
  </si>
  <si>
    <t>214</t>
  </si>
  <si>
    <t>702</t>
  </si>
  <si>
    <t>Careen the Dream</t>
  </si>
  <si>
    <t>72</t>
  </si>
  <si>
    <t>Demonica Mars</t>
  </si>
  <si>
    <t>Murder City Mistress</t>
  </si>
  <si>
    <t>19</t>
  </si>
  <si>
    <t>Stevie Y-I-Oughta</t>
  </si>
  <si>
    <t>634</t>
  </si>
  <si>
    <t>616</t>
  </si>
  <si>
    <t>Dirty Bomb</t>
  </si>
  <si>
    <t>724</t>
  </si>
  <si>
    <t>B311</t>
  </si>
  <si>
    <t>Smack Morris</t>
  </si>
  <si>
    <t>38DD</t>
  </si>
  <si>
    <t>Tig O' Hitties</t>
  </si>
  <si>
    <t>Dizzy Devine</t>
  </si>
  <si>
    <t>Trois</t>
  </si>
  <si>
    <t>Cannibal Queen</t>
  </si>
  <si>
    <t>Crash Baby</t>
  </si>
  <si>
    <t>Damsel Distresser</t>
  </si>
  <si>
    <t>Deadly Dose</t>
  </si>
  <si>
    <t>Dire Skates</t>
  </si>
  <si>
    <t>Dublin Destroyer</t>
  </si>
  <si>
    <t>E. Norma Sass</t>
  </si>
  <si>
    <t>Elbow Derek</t>
  </si>
  <si>
    <t>7</t>
  </si>
  <si>
    <t>Fanny Pack</t>
  </si>
  <si>
    <t>Head Trauma</t>
  </si>
  <si>
    <t>Holly Crap</t>
  </si>
  <si>
    <t>Jam Onya</t>
  </si>
  <si>
    <t>Jugsy Siegel</t>
  </si>
  <si>
    <t>Lefty Lucy</t>
  </si>
  <si>
    <t>Thunderkiss '65</t>
  </si>
  <si>
    <t>Yin</t>
  </si>
  <si>
    <t>499</t>
  </si>
  <si>
    <t>Young Gunz</t>
  </si>
  <si>
    <t>Off. KDs</t>
  </si>
  <si>
    <t>Sophonda Payne</t>
  </si>
  <si>
    <t>.223</t>
  </si>
  <si>
    <t>Spanish Ass'assin</t>
  </si>
  <si>
    <t>68</t>
  </si>
  <si>
    <t>infinity</t>
  </si>
  <si>
    <t>Tess Tackles</t>
  </si>
  <si>
    <t>813</t>
  </si>
  <si>
    <t>181</t>
  </si>
  <si>
    <t>asterisk</t>
  </si>
  <si>
    <t>Soldier Doll</t>
  </si>
  <si>
    <t>Sonic Ruth</t>
  </si>
  <si>
    <t>Starlight Scarbright</t>
  </si>
  <si>
    <t>Tura Skatana</t>
  </si>
  <si>
    <t>Unknown Skater</t>
  </si>
  <si>
    <t>Wanda Throwdown</t>
  </si>
  <si>
    <t>Wreck'n'Shrew</t>
  </si>
  <si>
    <t>Ypsi Dazey</t>
  </si>
  <si>
    <t>34DD</t>
  </si>
  <si>
    <t>480km</t>
  </si>
  <si>
    <t>L1</t>
  </si>
  <si>
    <t>8-11</t>
  </si>
  <si>
    <t>5</t>
  </si>
  <si>
    <t>XX</t>
  </si>
  <si>
    <t>91</t>
  </si>
  <si>
    <t>SOS</t>
  </si>
  <si>
    <t>10¢</t>
  </si>
  <si>
    <t>200°</t>
  </si>
  <si>
    <t>-0</t>
  </si>
  <si>
    <t>Cassie Corridor</t>
  </si>
  <si>
    <t>Cat's Meow</t>
  </si>
  <si>
    <t>Cold Fusion</t>
  </si>
  <si>
    <t>Juicy Contusion</t>
  </si>
  <si>
    <t>size 6 1/2</t>
  </si>
  <si>
    <t>161</t>
  </si>
  <si>
    <t>961</t>
  </si>
  <si>
    <t>402</t>
  </si>
  <si>
    <t>359</t>
  </si>
  <si>
    <t>514</t>
  </si>
  <si>
    <t>Bruisie Siouxxx</t>
  </si>
  <si>
    <t>92</t>
  </si>
  <si>
    <t>8</t>
  </si>
  <si>
    <t>99</t>
  </si>
  <si>
    <t>12</t>
  </si>
  <si>
    <t>Dirty 30</t>
  </si>
  <si>
    <t>822</t>
  </si>
  <si>
    <t>Swift Justice</t>
  </si>
  <si>
    <t>B12</t>
  </si>
  <si>
    <t>Vegan w/a Vengeance</t>
  </si>
  <si>
    <t>Whistler Smother</t>
  </si>
  <si>
    <t>2 fiddy</t>
  </si>
  <si>
    <t>Honey Suckit</t>
  </si>
  <si>
    <t>Total Jams</t>
  </si>
  <si>
    <t>Positions Played</t>
  </si>
  <si>
    <t>Jammer Statistics</t>
  </si>
  <si>
    <t>Defense</t>
  </si>
  <si>
    <t>Penalty Minutes</t>
  </si>
  <si>
    <t>Jammer +/-</t>
  </si>
  <si>
    <t>Blocker +/-</t>
  </si>
  <si>
    <t>Total +/-</t>
  </si>
  <si>
    <t>Offensive blocks</t>
  </si>
  <si>
    <t>Black Eyed Skeez</t>
  </si>
  <si>
    <t>Devil Kitty</t>
  </si>
  <si>
    <t>Elle McFearsome</t>
  </si>
  <si>
    <t>Mean Josie Greene</t>
  </si>
  <si>
    <t>51N</t>
  </si>
  <si>
    <t>Misty Struction</t>
  </si>
  <si>
    <t>6.1</t>
  </si>
  <si>
    <t>2</t>
  </si>
  <si>
    <t>TK0</t>
  </si>
  <si>
    <t>Detroit Knock Ya Silly</t>
  </si>
  <si>
    <t>407</t>
  </si>
  <si>
    <t>Furious Fro Sheba</t>
  </si>
  <si>
    <t>138</t>
  </si>
  <si>
    <t>Mag Pie</t>
  </si>
  <si>
    <t>Renegade</t>
  </si>
  <si>
    <t>Block Assists</t>
  </si>
  <si>
    <t>Whiskey Soured</t>
  </si>
  <si>
    <t>Addy Mantium</t>
  </si>
  <si>
    <t>Barberika</t>
  </si>
  <si>
    <t>Beaver Fever</t>
  </si>
  <si>
    <t>Bikini Killer</t>
  </si>
  <si>
    <t>45</t>
  </si>
  <si>
    <t>666</t>
  </si>
  <si>
    <t>64</t>
  </si>
  <si>
    <t>Lottie Guts</t>
  </si>
  <si>
    <t>18</t>
  </si>
  <si>
    <t>Ou81</t>
  </si>
  <si>
    <t>Master Braider</t>
  </si>
  <si>
    <t>29</t>
  </si>
  <si>
    <t>Minors</t>
  </si>
  <si>
    <t>CottonCandy Princess</t>
  </si>
  <si>
    <t>18 ct</t>
  </si>
  <si>
    <t>182</t>
  </si>
  <si>
    <t>Travis Blocker</t>
  </si>
  <si>
    <t>Sarah Hipel</t>
  </si>
  <si>
    <t>5" Blade</t>
  </si>
  <si>
    <t>Sista Slit'chya</t>
  </si>
  <si>
    <t>Meryl Slaughterburgh</t>
  </si>
  <si>
    <t>4:20</t>
  </si>
  <si>
    <t>Princess Die</t>
  </si>
  <si>
    <t>32</t>
  </si>
  <si>
    <t>Rock'em Shock'em</t>
  </si>
  <si>
    <t>50</t>
  </si>
  <si>
    <t>Sam-I-Slam</t>
  </si>
  <si>
    <t>DY3</t>
  </si>
  <si>
    <t>Scizzor Bangz</t>
  </si>
  <si>
    <t>ShamWOW</t>
  </si>
  <si>
    <t>U.S.S. DentHerPrize</t>
  </si>
  <si>
    <t>9.81</t>
  </si>
  <si>
    <t>Uhura Belle Death</t>
  </si>
  <si>
    <t>Vera Toss</t>
  </si>
  <si>
    <t>193</t>
  </si>
  <si>
    <t>GT500</t>
  </si>
  <si>
    <t>212</t>
  </si>
  <si>
    <t>Naughty Nikita</t>
  </si>
  <si>
    <t>9MM</t>
  </si>
  <si>
    <t>Ana Matronique</t>
  </si>
  <si>
    <t>Roxanna Hardplace</t>
  </si>
  <si>
    <t>CH4</t>
  </si>
  <si>
    <t>Seoul Slayer</t>
  </si>
  <si>
    <t>213</t>
  </si>
  <si>
    <t>Violet-N-Deed</t>
  </si>
  <si>
    <t>1/4 Track Blocks</t>
  </si>
  <si>
    <t>Daya the Dread</t>
  </si>
  <si>
    <t>B00M</t>
  </si>
  <si>
    <t>Doom Shakalaka</t>
  </si>
  <si>
    <t>45G fat</t>
  </si>
  <si>
    <t>TAT2</t>
  </si>
  <si>
    <t>Offense</t>
  </si>
  <si>
    <t>CH6</t>
  </si>
  <si>
    <t>April O'Steel</t>
  </si>
  <si>
    <t>Lady MacDeath</t>
  </si>
  <si>
    <t>Loretta Synn</t>
  </si>
  <si>
    <t>3</t>
  </si>
  <si>
    <t>558</t>
  </si>
  <si>
    <t>Sufferin' Sucka Bash</t>
  </si>
  <si>
    <t>Terror Ettes</t>
  </si>
  <si>
    <t>Vicious Vixen</t>
  </si>
  <si>
    <t>0% Interest</t>
  </si>
  <si>
    <t>Pain MacGowan</t>
  </si>
  <si>
    <t>B/J</t>
  </si>
  <si>
    <t>B</t>
  </si>
  <si>
    <t>P/B</t>
  </si>
  <si>
    <t>B/P/J</t>
  </si>
  <si>
    <t>B/J/P</t>
  </si>
  <si>
    <t>J/B</t>
  </si>
  <si>
    <t>Total Assists</t>
  </si>
  <si>
    <t>Total KDs</t>
  </si>
  <si>
    <t>+/- Avg per Jam</t>
  </si>
  <si>
    <t>U-235</t>
  </si>
  <si>
    <t>Ann Atomic</t>
  </si>
  <si>
    <t>313</t>
  </si>
  <si>
    <t>303</t>
  </si>
  <si>
    <t>44</t>
  </si>
  <si>
    <t>9</t>
  </si>
  <si>
    <t>728</t>
  </si>
  <si>
    <t>Justass</t>
  </si>
  <si>
    <t>90028</t>
  </si>
  <si>
    <t>Kat Von D'Stroya</t>
  </si>
  <si>
    <t>669</t>
  </si>
  <si>
    <t>Maim West</t>
  </si>
  <si>
    <t>86</t>
  </si>
  <si>
    <t>770</t>
  </si>
  <si>
    <t>Peaches N. CreamYa</t>
  </si>
  <si>
    <t>I-V</t>
  </si>
  <si>
    <t>Rocky Brawlboa</t>
  </si>
  <si>
    <t>22</t>
  </si>
  <si>
    <t>124</t>
  </si>
  <si>
    <t>White Girl</t>
  </si>
  <si>
    <t>67</t>
  </si>
  <si>
    <t>20KN</t>
  </si>
  <si>
    <t>Kraken Whips</t>
  </si>
  <si>
    <t>3-17</t>
  </si>
  <si>
    <t>10</t>
  </si>
  <si>
    <t>27</t>
  </si>
  <si>
    <t>911</t>
  </si>
  <si>
    <t>!</t>
  </si>
  <si>
    <t>59</t>
  </si>
  <si>
    <t>Cookie Rumble</t>
  </si>
  <si>
    <t>Pivot Points</t>
  </si>
  <si>
    <t>A.O. Lesgo</t>
  </si>
  <si>
    <t>754</t>
  </si>
  <si>
    <t>Anne T. Orthodox</t>
  </si>
  <si>
    <t>.40 cal</t>
  </si>
  <si>
    <t>Betty Beretta</t>
  </si>
  <si>
    <t>886</t>
  </si>
  <si>
    <t>Formosa Fury</t>
  </si>
  <si>
    <t>428</t>
  </si>
  <si>
    <t>Penalties</t>
  </si>
  <si>
    <t>% of track time</t>
  </si>
  <si>
    <t>Pos</t>
  </si>
  <si>
    <t>420</t>
  </si>
  <si>
    <t>24</t>
  </si>
  <si>
    <t>Shelby Cobra</t>
  </si>
  <si>
    <t>O+</t>
  </si>
  <si>
    <t>Sookie Slaphouse</t>
  </si>
  <si>
    <t>10 to life</t>
  </si>
  <si>
    <t>Lead Jam</t>
  </si>
  <si>
    <t>W00T</t>
  </si>
  <si>
    <t>Wham!tramck</t>
  </si>
  <si>
    <t>888</t>
  </si>
  <si>
    <t>Yoko Razy</t>
  </si>
  <si>
    <t>Force Outs</t>
  </si>
  <si>
    <t>Jammer Hits</t>
  </si>
  <si>
    <t>Jammer KDs</t>
  </si>
  <si>
    <t>1871</t>
  </si>
  <si>
    <t>Ruby HeartBr8kHer</t>
  </si>
  <si>
    <t>7BC</t>
  </si>
  <si>
    <t>Bully Mammoth</t>
  </si>
  <si>
    <t>SOD</t>
  </si>
  <si>
    <t>37</t>
  </si>
  <si>
    <t>x</t>
  </si>
  <si>
    <t>00</t>
  </si>
  <si>
    <t>Ima Wrecker</t>
  </si>
  <si>
    <t>Vega Vendetta</t>
  </si>
  <si>
    <t># Jams</t>
  </si>
  <si>
    <t>Pivot +/-</t>
  </si>
  <si>
    <t>Del Bomber</t>
  </si>
  <si>
    <t>Diesel Doll</t>
  </si>
  <si>
    <t>I-75</t>
  </si>
  <si>
    <t>#</t>
  </si>
  <si>
    <t>Tara ToPieces</t>
  </si>
  <si>
    <t>Mean Streak</t>
  </si>
  <si>
    <t>42</t>
  </si>
  <si>
    <t>Malice Cooper</t>
  </si>
  <si>
    <t>Rock Candy</t>
  </si>
  <si>
    <t>Sass Knuckles</t>
  </si>
  <si>
    <t>Summers Eve-L</t>
  </si>
  <si>
    <t>Tiny Ninja</t>
  </si>
  <si>
    <t>GPM</t>
  </si>
  <si>
    <t>Mega Bloxx</t>
  </si>
  <si>
    <t>1821</t>
  </si>
  <si>
    <t>Mexi-Go</t>
  </si>
  <si>
    <t>Muffy Mafioso</t>
  </si>
  <si>
    <t>2.8</t>
  </si>
  <si>
    <t>1337</t>
  </si>
  <si>
    <t>Riot Nrrrd</t>
  </si>
  <si>
    <t>128</t>
  </si>
  <si>
    <t>Roxie Soxoff</t>
  </si>
  <si>
    <t>989</t>
  </si>
  <si>
    <t>267</t>
  </si>
  <si>
    <t>103°</t>
  </si>
  <si>
    <t>Catch La Fever</t>
  </si>
  <si>
    <t>165</t>
  </si>
  <si>
    <t>NOV2</t>
  </si>
  <si>
    <t>Midnite Vulture</t>
  </si>
  <si>
    <t>4 all</t>
  </si>
  <si>
    <t>.357</t>
  </si>
  <si>
    <t>Karma Shootya</t>
  </si>
  <si>
    <t>6.0</t>
  </si>
  <si>
    <t>Kristi YamaGotcha</t>
  </si>
  <si>
    <t>187</t>
  </si>
  <si>
    <t>VeroniKILL</t>
  </si>
  <si>
    <t>1879</t>
  </si>
  <si>
    <t>Belle Isle Hurtya</t>
  </si>
  <si>
    <t>008</t>
  </si>
  <si>
    <t>Kai'outi Krash</t>
  </si>
  <si>
    <t>31</t>
  </si>
  <si>
    <t>17</t>
  </si>
  <si>
    <t>Yo-Yo</t>
  </si>
  <si>
    <t>Crazy88</t>
  </si>
  <si>
    <t>Zooma Thurman</t>
  </si>
  <si>
    <t>Rude Awakening</t>
  </si>
  <si>
    <t>Shear Terror</t>
  </si>
  <si>
    <t>Skittle</t>
  </si>
  <si>
    <t>Slamher O'Guinness</t>
  </si>
  <si>
    <t>Smashing Darling</t>
  </si>
  <si>
    <t>Demona</t>
  </si>
  <si>
    <t>20</t>
  </si>
  <si>
    <t>4U</t>
  </si>
  <si>
    <t>ZoomzBYDABoomz</t>
  </si>
  <si>
    <t>1034</t>
  </si>
  <si>
    <t>282</t>
  </si>
  <si>
    <t>741</t>
  </si>
  <si>
    <t>$19.99</t>
  </si>
  <si>
    <t>Z28</t>
  </si>
  <si>
    <t>V8 Nightmare</t>
  </si>
  <si>
    <t>2¢</t>
  </si>
  <si>
    <t>Fifi La Foe</t>
  </si>
  <si>
    <t>Section 8</t>
  </si>
  <si>
    <t>Ghetto Barbie</t>
  </si>
  <si>
    <t>2012</t>
  </si>
  <si>
    <t>Goodnight Gracie</t>
  </si>
  <si>
    <t>45 rpm</t>
  </si>
  <si>
    <t>Holly Hitsville</t>
  </si>
  <si>
    <t>1974</t>
  </si>
  <si>
    <t>23</t>
  </si>
  <si>
    <t>Inky Gash</t>
  </si>
  <si>
    <t>35th Lady</t>
  </si>
  <si>
    <t>Jackie O. Noyoudidn't</t>
  </si>
  <si>
    <t>82.4 proof</t>
  </si>
  <si>
    <t>Jenn Ann Tonic</t>
  </si>
  <si>
    <t>24kt</t>
  </si>
  <si>
    <t>Golden Cruel, The</t>
  </si>
  <si>
    <t>3.14</t>
  </si>
  <si>
    <t>Pish Posh</t>
  </si>
  <si>
    <t>993</t>
  </si>
  <si>
    <t>625</t>
  </si>
  <si>
    <t>79</t>
  </si>
  <si>
    <t>41</t>
  </si>
  <si>
    <t>Mamma Jamma</t>
  </si>
  <si>
    <t>743</t>
  </si>
  <si>
    <t>CindaRailya</t>
  </si>
  <si>
    <t>260</t>
  </si>
  <si>
    <t>Slamborghini</t>
  </si>
  <si>
    <t>Lily I. Monster</t>
  </si>
  <si>
    <t>Jammer +/- Avg</t>
  </si>
  <si>
    <t>Pivot +/- Avg</t>
  </si>
  <si>
    <t>Blocker +/- Avg</t>
  </si>
  <si>
    <t>Total +/- Avg</t>
  </si>
  <si>
    <t># Games</t>
  </si>
  <si>
    <t>Team</t>
  </si>
  <si>
    <t>DP</t>
  </si>
  <si>
    <t>DF</t>
  </si>
  <si>
    <t>P/B/J</t>
  </si>
  <si>
    <t>PW</t>
  </si>
  <si>
    <t>MC5</t>
  </si>
  <si>
    <t>01</t>
  </si>
  <si>
    <t>B/P</t>
  </si>
  <si>
    <t>DND</t>
  </si>
  <si>
    <t>J/B/P</t>
  </si>
  <si>
    <t>Ally Sin Shoverland</t>
  </si>
  <si>
    <t>46&amp;2</t>
  </si>
  <si>
    <t>aNOMaly</t>
  </si>
  <si>
    <t>Ash Hol</t>
  </si>
  <si>
    <t>33 1/3</t>
  </si>
  <si>
    <t>Genniferal</t>
  </si>
  <si>
    <t>X0X0</t>
  </si>
  <si>
    <t>15</t>
  </si>
  <si>
    <t>Meli Ali</t>
  </si>
  <si>
    <t>MGS4</t>
  </si>
  <si>
    <t>lil' raskull</t>
  </si>
  <si>
    <t>Meg Phite</t>
  </si>
  <si>
    <t>Miss Canada</t>
  </si>
  <si>
    <t>Nice and Sleazy</t>
  </si>
  <si>
    <t>1759</t>
  </si>
  <si>
    <t>26</t>
  </si>
  <si>
    <t>66</t>
  </si>
  <si>
    <t>248</t>
  </si>
  <si>
    <t>7/16</t>
  </si>
  <si>
    <t>11</t>
  </si>
  <si>
    <t>?</t>
  </si>
  <si>
    <t>Real Lousewife</t>
  </si>
  <si>
    <t>Lead Jam %</t>
  </si>
  <si>
    <t>Points scored</t>
  </si>
  <si>
    <t>Avg points per jam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</si>
</sst>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  <numFmt numFmtId="176" formatCode="m/d/yyyy"/>
  </numFmts>
  <fonts count="6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2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center" textRotation="90" wrapText="1"/>
    </xf>
    <xf numFmtId="9" fontId="0" fillId="2" borderId="3" xfId="2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3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8" xfId="21" applyFill="1" applyBorder="1" applyAlignment="1">
      <alignment horizontal="center"/>
    </xf>
    <xf numFmtId="9" fontId="0" fillId="2" borderId="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5" xfId="0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2" borderId="13" xfId="0" applyFont="1" applyFill="1" applyBorder="1" applyAlignment="1">
      <alignment horizontal="center" textRotation="90" wrapText="1"/>
    </xf>
    <xf numFmtId="0" fontId="1" fillId="0" borderId="14" xfId="0" applyFont="1" applyFill="1" applyBorder="1" applyAlignment="1">
      <alignment horizontal="center" textRotation="90" wrapText="1"/>
    </xf>
    <xf numFmtId="1" fontId="0" fillId="3" borderId="7" xfId="21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1" fontId="0" fillId="3" borderId="4" xfId="21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13" xfId="0" applyFont="1" applyFill="1" applyBorder="1" applyAlignment="1">
      <alignment horizontal="left" wrapText="1"/>
    </xf>
    <xf numFmtId="0" fontId="0" fillId="2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 textRotation="90"/>
    </xf>
    <xf numFmtId="0" fontId="1" fillId="2" borderId="16" xfId="0" applyFont="1" applyFill="1" applyBorder="1" applyAlignment="1">
      <alignment horizontal="center" textRotation="90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19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9" fontId="5" fillId="2" borderId="3" xfId="21" applyFont="1" applyFill="1" applyBorder="1" applyAlignment="1">
      <alignment horizontal="center"/>
    </xf>
    <xf numFmtId="9" fontId="5" fillId="2" borderId="1" xfId="2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5" fillId="3" borderId="4" xfId="21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9" fontId="5" fillId="2" borderId="5" xfId="2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" fontId="5" fillId="3" borderId="2" xfId="2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3" borderId="2" xfId="21" applyNumberFormat="1" applyFont="1" applyFill="1" applyBorder="1" applyAlignment="1" quotePrefix="1">
      <alignment horizontal="center"/>
    </xf>
    <xf numFmtId="0" fontId="5" fillId="0" borderId="1" xfId="0" applyFont="1" applyFill="1" applyBorder="1" applyAlignment="1" quotePrefix="1">
      <alignment horizontal="center"/>
    </xf>
    <xf numFmtId="0" fontId="5" fillId="5" borderId="1" xfId="0" applyFont="1" applyFill="1" applyBorder="1" applyAlignment="1" quotePrefix="1">
      <alignment horizontal="center"/>
    </xf>
    <xf numFmtId="0" fontId="5" fillId="0" borderId="2" xfId="0" applyFont="1" applyFill="1" applyBorder="1" applyAlignment="1" quotePrefix="1">
      <alignment horizontal="center"/>
    </xf>
    <xf numFmtId="0" fontId="5" fillId="0" borderId="3" xfId="0" applyFont="1" applyFill="1" applyBorder="1" applyAlignment="1" quotePrefix="1">
      <alignment horizontal="center"/>
    </xf>
    <xf numFmtId="49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 horizontal="center" textRotation="90" wrapText="1"/>
    </xf>
    <xf numFmtId="49" fontId="0" fillId="0" borderId="8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1" xfId="0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9" fontId="5" fillId="2" borderId="23" xfId="21" applyFont="1" applyFill="1" applyBorder="1" applyAlignment="1">
      <alignment horizontal="center"/>
    </xf>
    <xf numFmtId="9" fontId="5" fillId="2" borderId="22" xfId="21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" fontId="5" fillId="3" borderId="21" xfId="21" applyNumberFormat="1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4" borderId="23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9" fontId="5" fillId="0" borderId="0" xfId="21" applyFont="1" applyFill="1" applyBorder="1" applyAlignment="1">
      <alignment horizontal="center"/>
    </xf>
    <xf numFmtId="1" fontId="5" fillId="0" borderId="0" xfId="21" applyNumberFormat="1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9" fontId="0" fillId="2" borderId="9" xfId="2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3" borderId="2" xfId="21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49" fontId="5" fillId="0" borderId="22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2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17"/>
  <sheetViews>
    <sheetView tabSelected="1" zoomScaleSheetLayoutView="70" workbookViewId="0" topLeftCell="A2">
      <pane ySplit="1260" topLeftCell="BM1" activePane="bottomLeft" state="split"/>
      <selection pane="topLeft" activeCell="D1" sqref="D1:D16384"/>
      <selection pane="bottomLeft" activeCell="A192" sqref="A192"/>
    </sheetView>
  </sheetViews>
  <sheetFormatPr defaultColWidth="8.8515625" defaultRowHeight="12.75"/>
  <cols>
    <col min="1" max="1" width="5.140625" style="142" bestFit="1" customWidth="1"/>
    <col min="2" max="2" width="13.140625" style="92" bestFit="1" customWidth="1"/>
    <col min="3" max="3" width="5.28125" style="0" bestFit="1" customWidth="1"/>
    <col min="4" max="4" width="3.140625" style="148" bestFit="1" customWidth="1"/>
    <col min="5" max="5" width="5.140625" style="138" bestFit="1" customWidth="1"/>
    <col min="6" max="6" width="18.8515625" style="0" bestFit="1" customWidth="1"/>
    <col min="7" max="9" width="4.140625" style="0" bestFit="1" customWidth="1"/>
    <col min="10" max="10" width="4.28125" style="0" bestFit="1" customWidth="1"/>
    <col min="11" max="11" width="4.8515625" style="0" bestFit="1" customWidth="1"/>
    <col min="12" max="12" width="4.140625" style="0" bestFit="1" customWidth="1"/>
    <col min="13" max="13" width="5.7109375" style="0" bestFit="1" customWidth="1"/>
    <col min="14" max="14" width="5.140625" style="0" bestFit="1" customWidth="1"/>
    <col min="15" max="15" width="3.140625" style="0" bestFit="1" customWidth="1"/>
    <col min="16" max="16" width="5.7109375" style="0" bestFit="1" customWidth="1"/>
    <col min="17" max="17" width="4.140625" style="0" bestFit="1" customWidth="1"/>
    <col min="18" max="18" width="4.140625" style="20" bestFit="1" customWidth="1"/>
    <col min="19" max="21" width="3.28125" style="0" bestFit="1" customWidth="1"/>
    <col min="22" max="22" width="3.140625" style="0" bestFit="1" customWidth="1"/>
    <col min="23" max="26" width="4.140625" style="0" bestFit="1" customWidth="1"/>
    <col min="27" max="27" width="3.28125" style="0" bestFit="1" customWidth="1"/>
    <col min="28" max="28" width="3.140625" style="0" bestFit="1" customWidth="1"/>
    <col min="29" max="29" width="4.28125" style="0" bestFit="1" customWidth="1"/>
    <col min="30" max="30" width="5.140625" style="0" bestFit="1" customWidth="1"/>
    <col min="31" max="32" width="4.140625" style="0" bestFit="1" customWidth="1"/>
    <col min="33" max="33" width="3.140625" style="0" bestFit="1" customWidth="1"/>
    <col min="34" max="34" width="4.140625" style="0" bestFit="1" customWidth="1"/>
    <col min="35" max="35" width="5.140625" style="0" bestFit="1" customWidth="1"/>
    <col min="36" max="37" width="4.7109375" style="0" bestFit="1" customWidth="1"/>
    <col min="38" max="39" width="4.8515625" style="0" bestFit="1" customWidth="1"/>
    <col min="40" max="43" width="6.140625" style="0" bestFit="1" customWidth="1"/>
    <col min="44" max="44" width="4.00390625" style="0" bestFit="1" customWidth="1"/>
  </cols>
  <sheetData>
    <row r="1" spans="5:43" ht="12.75" thickBot="1">
      <c r="E1" s="92"/>
      <c r="G1" s="158" t="s">
        <v>216</v>
      </c>
      <c r="H1" s="159"/>
      <c r="I1" s="159"/>
      <c r="J1" s="159"/>
      <c r="K1" s="160"/>
      <c r="L1" s="152" t="s">
        <v>217</v>
      </c>
      <c r="M1" s="153"/>
      <c r="N1" s="153"/>
      <c r="O1" s="153"/>
      <c r="P1" s="153"/>
      <c r="Q1" s="154"/>
      <c r="R1" s="152" t="s">
        <v>292</v>
      </c>
      <c r="S1" s="153"/>
      <c r="T1" s="153"/>
      <c r="U1" s="153"/>
      <c r="V1" s="153"/>
      <c r="W1" s="154"/>
      <c r="X1" s="152" t="s">
        <v>218</v>
      </c>
      <c r="Y1" s="153"/>
      <c r="Z1" s="153"/>
      <c r="AA1" s="153"/>
      <c r="AB1" s="153"/>
      <c r="AC1" s="153"/>
      <c r="AD1" s="153"/>
      <c r="AE1" s="154"/>
      <c r="AF1" s="152" t="s">
        <v>352</v>
      </c>
      <c r="AG1" s="153"/>
      <c r="AH1" s="154"/>
      <c r="AI1" s="152" t="s">
        <v>88</v>
      </c>
      <c r="AJ1" s="153"/>
      <c r="AK1" s="153"/>
      <c r="AL1" s="153"/>
      <c r="AM1" s="154"/>
      <c r="AN1" s="155" t="s">
        <v>312</v>
      </c>
      <c r="AO1" s="156"/>
      <c r="AP1" s="156"/>
      <c r="AQ1" s="157"/>
    </row>
    <row r="2" spans="1:44" s="1" customFormat="1" ht="49.5" customHeight="1" thickBot="1">
      <c r="A2" s="33" t="s">
        <v>475</v>
      </c>
      <c r="B2" s="93" t="s">
        <v>384</v>
      </c>
      <c r="C2" s="31" t="s">
        <v>354</v>
      </c>
      <c r="D2" s="31" t="s">
        <v>474</v>
      </c>
      <c r="E2" s="93" t="s">
        <v>379</v>
      </c>
      <c r="F2" s="52" t="s">
        <v>83</v>
      </c>
      <c r="G2" s="26" t="s">
        <v>86</v>
      </c>
      <c r="H2" s="25" t="s">
        <v>84</v>
      </c>
      <c r="I2" s="25" t="s">
        <v>85</v>
      </c>
      <c r="J2" s="60" t="s">
        <v>215</v>
      </c>
      <c r="K2" s="41" t="s">
        <v>353</v>
      </c>
      <c r="L2" s="26" t="s">
        <v>361</v>
      </c>
      <c r="M2" s="34" t="s">
        <v>507</v>
      </c>
      <c r="N2" s="37" t="s">
        <v>508</v>
      </c>
      <c r="O2" s="37" t="s">
        <v>343</v>
      </c>
      <c r="P2" s="34" t="s">
        <v>509</v>
      </c>
      <c r="Q2" s="28" t="s">
        <v>89</v>
      </c>
      <c r="R2" s="25" t="s">
        <v>223</v>
      </c>
      <c r="S2" s="54" t="s">
        <v>163</v>
      </c>
      <c r="T2" s="25" t="s">
        <v>81</v>
      </c>
      <c r="U2" s="25" t="s">
        <v>82</v>
      </c>
      <c r="V2" s="25" t="s">
        <v>87</v>
      </c>
      <c r="W2" s="41" t="s">
        <v>310</v>
      </c>
      <c r="X2" s="25" t="s">
        <v>286</v>
      </c>
      <c r="Y2" s="25" t="s">
        <v>366</v>
      </c>
      <c r="Z2" s="25" t="s">
        <v>367</v>
      </c>
      <c r="AA2" s="25" t="s">
        <v>368</v>
      </c>
      <c r="AB2" s="54" t="s">
        <v>239</v>
      </c>
      <c r="AC2" s="41" t="s">
        <v>79</v>
      </c>
      <c r="AD2" s="55" t="s">
        <v>80</v>
      </c>
      <c r="AE2" s="41" t="s">
        <v>311</v>
      </c>
      <c r="AF2" s="26" t="s">
        <v>253</v>
      </c>
      <c r="AG2" s="27" t="s">
        <v>90</v>
      </c>
      <c r="AH2" s="42" t="s">
        <v>219</v>
      </c>
      <c r="AI2" s="30" t="s">
        <v>17</v>
      </c>
      <c r="AJ2" s="31" t="s">
        <v>220</v>
      </c>
      <c r="AK2" s="31" t="s">
        <v>380</v>
      </c>
      <c r="AL2" s="31" t="s">
        <v>221</v>
      </c>
      <c r="AM2" s="32" t="s">
        <v>222</v>
      </c>
      <c r="AN2" s="33" t="s">
        <v>470</v>
      </c>
      <c r="AO2" s="31" t="s">
        <v>471</v>
      </c>
      <c r="AP2" s="31" t="s">
        <v>472</v>
      </c>
      <c r="AQ2" s="32" t="s">
        <v>473</v>
      </c>
      <c r="AR2" s="147"/>
    </row>
    <row r="3" spans="1:43" s="2" customFormat="1" ht="15.75" customHeight="1">
      <c r="A3" s="143" t="s">
        <v>479</v>
      </c>
      <c r="B3" s="94" t="s">
        <v>338</v>
      </c>
      <c r="C3" s="49" t="s">
        <v>308</v>
      </c>
      <c r="D3" s="23">
        <v>13</v>
      </c>
      <c r="E3" s="133" t="s">
        <v>92</v>
      </c>
      <c r="F3" s="50" t="s">
        <v>344</v>
      </c>
      <c r="G3" s="22">
        <v>6</v>
      </c>
      <c r="H3" s="23">
        <v>1</v>
      </c>
      <c r="I3" s="23">
        <v>157</v>
      </c>
      <c r="J3" s="127">
        <f aca="true" t="shared" si="0" ref="J3:J18">SUM(G3:I3)</f>
        <v>164</v>
      </c>
      <c r="K3" s="128">
        <f aca="true" t="shared" si="1" ref="K3:K18">SUM(G3:I3)/E3</f>
        <v>0.30943396226415093</v>
      </c>
      <c r="L3" s="22">
        <v>2</v>
      </c>
      <c r="M3" s="35">
        <f aca="true" t="shared" si="2" ref="M3:M54">IF(G3=0,"",L3/G3)</f>
        <v>0.3333333333333333</v>
      </c>
      <c r="N3" s="129">
        <v>24</v>
      </c>
      <c r="O3" s="129"/>
      <c r="P3" s="39">
        <f aca="true" t="shared" si="3" ref="P3:P52">IF(G3=0,"",(N3-O3)/G3)</f>
        <v>4</v>
      </c>
      <c r="Q3" s="24">
        <v>4</v>
      </c>
      <c r="R3" s="23">
        <v>13</v>
      </c>
      <c r="S3" s="23">
        <v>2</v>
      </c>
      <c r="T3" s="23"/>
      <c r="U3" s="23">
        <v>1</v>
      </c>
      <c r="V3" s="23"/>
      <c r="W3" s="18">
        <f aca="true" t="shared" si="4" ref="W3:W31">SUM(R3:V3)</f>
        <v>16</v>
      </c>
      <c r="X3" s="23">
        <v>35</v>
      </c>
      <c r="Y3" s="56">
        <v>16</v>
      </c>
      <c r="Z3" s="23">
        <v>46</v>
      </c>
      <c r="AA3" s="23">
        <v>7</v>
      </c>
      <c r="AB3" s="23">
        <v>2</v>
      </c>
      <c r="AC3" s="18">
        <f aca="true" t="shared" si="5" ref="AC3:AC27">SUM(X3:AB3)</f>
        <v>106</v>
      </c>
      <c r="AD3" s="58">
        <f aca="true" t="shared" si="6" ref="AD3:AD27">W3+AC3</f>
        <v>122</v>
      </c>
      <c r="AE3" s="18">
        <f aca="true" t="shared" si="7" ref="AE3:AE27">S3+AA3</f>
        <v>9</v>
      </c>
      <c r="AF3" s="22">
        <v>20</v>
      </c>
      <c r="AG3" s="23">
        <v>17</v>
      </c>
      <c r="AH3" s="24">
        <v>19</v>
      </c>
      <c r="AI3" s="43">
        <v>24</v>
      </c>
      <c r="AJ3" s="23">
        <v>6</v>
      </c>
      <c r="AK3" s="23">
        <v>0</v>
      </c>
      <c r="AL3" s="23">
        <v>-8</v>
      </c>
      <c r="AM3" s="44">
        <f aca="true" t="shared" si="8" ref="AM3:AM18">SUM(AJ3:AL3)</f>
        <v>-2</v>
      </c>
      <c r="AN3" s="14">
        <f>IF(G3&gt;0,AJ3/G3,"")</f>
        <v>1</v>
      </c>
      <c r="AO3" s="15">
        <f>IF(H3&gt;0,AK3/H3,"")</f>
        <v>0</v>
      </c>
      <c r="AP3" s="15">
        <f>IF(I3&gt;0,AL3/I3,"")</f>
        <v>-0.050955414012738856</v>
      </c>
      <c r="AQ3" s="46">
        <f aca="true" t="shared" si="9" ref="AQ3:AQ18">IF(AM3=0,"",AM3/SUM(G3:I3))</f>
        <v>-0.012195121951219513</v>
      </c>
    </row>
    <row r="4" spans="1:43" s="2" customFormat="1" ht="15.75" customHeight="1">
      <c r="A4" s="144" t="s">
        <v>483</v>
      </c>
      <c r="B4" s="95" t="s">
        <v>374</v>
      </c>
      <c r="C4" s="3" t="s">
        <v>305</v>
      </c>
      <c r="D4" s="4">
        <v>1</v>
      </c>
      <c r="E4" s="134">
        <v>35</v>
      </c>
      <c r="F4" s="51" t="s">
        <v>241</v>
      </c>
      <c r="G4" s="5"/>
      <c r="H4" s="4"/>
      <c r="I4" s="4">
        <v>9</v>
      </c>
      <c r="J4" s="130">
        <f t="shared" si="0"/>
        <v>9</v>
      </c>
      <c r="K4" s="29">
        <f t="shared" si="1"/>
        <v>0.2571428571428571</v>
      </c>
      <c r="L4" s="5"/>
      <c r="M4" s="36">
        <f>IF(G4=0,"",L4/G4)</f>
      </c>
      <c r="N4" s="131"/>
      <c r="O4" s="131"/>
      <c r="P4" s="40">
        <f t="shared" si="3"/>
      </c>
      <c r="Q4" s="6"/>
      <c r="R4" s="4"/>
      <c r="S4" s="4">
        <v>1</v>
      </c>
      <c r="T4" s="4"/>
      <c r="U4" s="4"/>
      <c r="V4" s="4"/>
      <c r="W4" s="19">
        <f t="shared" si="4"/>
        <v>1</v>
      </c>
      <c r="X4" s="4"/>
      <c r="Y4" s="57"/>
      <c r="Z4" s="4">
        <v>11</v>
      </c>
      <c r="AA4" s="4"/>
      <c r="AB4" s="4"/>
      <c r="AC4" s="19">
        <f t="shared" si="5"/>
        <v>11</v>
      </c>
      <c r="AD4" s="59">
        <f t="shared" si="6"/>
        <v>12</v>
      </c>
      <c r="AE4" s="19">
        <f t="shared" si="7"/>
        <v>1</v>
      </c>
      <c r="AF4" s="5">
        <v>5</v>
      </c>
      <c r="AG4" s="4"/>
      <c r="AH4" s="6">
        <v>1</v>
      </c>
      <c r="AI4" s="132"/>
      <c r="AJ4" s="4"/>
      <c r="AK4" s="4"/>
      <c r="AL4" s="4">
        <v>-15</v>
      </c>
      <c r="AM4" s="45">
        <f t="shared" si="8"/>
        <v>-15</v>
      </c>
      <c r="AN4" s="13">
        <f aca="true" t="shared" si="10" ref="AN4:AP5">IF(G4&gt;0,AJ4/G4,"")</f>
      </c>
      <c r="AO4" s="16">
        <f t="shared" si="10"/>
      </c>
      <c r="AP4" s="16">
        <f t="shared" si="10"/>
        <v>-1.6666666666666667</v>
      </c>
      <c r="AQ4" s="47">
        <f t="shared" si="9"/>
        <v>-1.6666666666666667</v>
      </c>
    </row>
    <row r="5" spans="1:43" s="2" customFormat="1" ht="15.75" customHeight="1">
      <c r="A5" s="144" t="s">
        <v>477</v>
      </c>
      <c r="B5" s="95" t="s">
        <v>246</v>
      </c>
      <c r="C5" s="3" t="s">
        <v>484</v>
      </c>
      <c r="D5" s="4">
        <v>10</v>
      </c>
      <c r="E5" s="134" t="s">
        <v>18</v>
      </c>
      <c r="F5" s="51" t="s">
        <v>485</v>
      </c>
      <c r="G5" s="5">
        <v>87</v>
      </c>
      <c r="H5" s="4">
        <v>11</v>
      </c>
      <c r="I5" s="4">
        <v>61</v>
      </c>
      <c r="J5" s="130">
        <f t="shared" si="0"/>
        <v>159</v>
      </c>
      <c r="K5" s="29">
        <f t="shared" si="1"/>
        <v>0.381294964028777</v>
      </c>
      <c r="L5" s="5">
        <v>53</v>
      </c>
      <c r="M5" s="36">
        <f>IF(G5=0,"",L5/G5)</f>
        <v>0.6091954022988506</v>
      </c>
      <c r="N5" s="131">
        <v>338</v>
      </c>
      <c r="O5" s="131"/>
      <c r="P5" s="40">
        <f>IF(G5=0,"",(N5-O5)/G5)</f>
        <v>3.8850574712643677</v>
      </c>
      <c r="Q5" s="6">
        <v>37</v>
      </c>
      <c r="R5" s="4">
        <v>6</v>
      </c>
      <c r="S5" s="4">
        <v>2</v>
      </c>
      <c r="T5" s="4"/>
      <c r="U5" s="4">
        <v>1</v>
      </c>
      <c r="V5" s="4"/>
      <c r="W5" s="19">
        <f>SUM(R5:V5)</f>
        <v>9</v>
      </c>
      <c r="X5" s="4">
        <v>11</v>
      </c>
      <c r="Y5" s="57">
        <v>14</v>
      </c>
      <c r="Z5" s="4">
        <v>30</v>
      </c>
      <c r="AA5" s="4">
        <v>7</v>
      </c>
      <c r="AB5" s="4">
        <v>2</v>
      </c>
      <c r="AC5" s="19">
        <f>SUM(X5:AB5)</f>
        <v>64</v>
      </c>
      <c r="AD5" s="59">
        <f>W5+AC5</f>
        <v>73</v>
      </c>
      <c r="AE5" s="19">
        <f>S5+AA5</f>
        <v>9</v>
      </c>
      <c r="AF5" s="5">
        <v>17</v>
      </c>
      <c r="AG5" s="4">
        <v>12</v>
      </c>
      <c r="AH5" s="6">
        <v>15</v>
      </c>
      <c r="AI5" s="132">
        <v>280</v>
      </c>
      <c r="AJ5" s="4">
        <v>91</v>
      </c>
      <c r="AK5" s="4">
        <v>47</v>
      </c>
      <c r="AL5" s="4">
        <v>12</v>
      </c>
      <c r="AM5" s="45">
        <f t="shared" si="8"/>
        <v>150</v>
      </c>
      <c r="AN5" s="13">
        <f t="shared" si="10"/>
        <v>1.0459770114942528</v>
      </c>
      <c r="AO5" s="16">
        <f t="shared" si="10"/>
        <v>4.2727272727272725</v>
      </c>
      <c r="AP5" s="16">
        <f t="shared" si="10"/>
        <v>0.19672131147540983</v>
      </c>
      <c r="AQ5" s="47">
        <f t="shared" si="9"/>
        <v>0.9433962264150944</v>
      </c>
    </row>
    <row r="6" spans="1:43" s="2" customFormat="1" ht="15.75" customHeight="1">
      <c r="A6" s="144" t="s">
        <v>393</v>
      </c>
      <c r="B6" s="95" t="s">
        <v>330</v>
      </c>
      <c r="C6" s="3" t="s">
        <v>305</v>
      </c>
      <c r="D6" s="4">
        <v>3</v>
      </c>
      <c r="E6" s="134" t="s">
        <v>19</v>
      </c>
      <c r="F6" s="51" t="s">
        <v>280</v>
      </c>
      <c r="G6" s="5"/>
      <c r="H6" s="4"/>
      <c r="I6" s="4">
        <v>9</v>
      </c>
      <c r="J6" s="130">
        <f>SUM(G6:I6)</f>
        <v>9</v>
      </c>
      <c r="K6" s="29">
        <f>SUM(G6:I6)/E6</f>
        <v>0.06976744186046512</v>
      </c>
      <c r="L6" s="5"/>
      <c r="M6" s="36">
        <f>IF(G6=0,"",L6/G6)</f>
      </c>
      <c r="N6" s="131"/>
      <c r="O6" s="131"/>
      <c r="P6" s="40">
        <f>IF(G6=0,"",(N6-O6)/G6)</f>
      </c>
      <c r="Q6" s="6"/>
      <c r="R6" s="4">
        <v>1</v>
      </c>
      <c r="S6" s="4"/>
      <c r="T6" s="4"/>
      <c r="U6" s="4"/>
      <c r="V6" s="4"/>
      <c r="W6" s="19">
        <f>SUM(R6:V6)</f>
        <v>1</v>
      </c>
      <c r="X6" s="4">
        <v>2</v>
      </c>
      <c r="Y6" s="57">
        <v>2</v>
      </c>
      <c r="Z6" s="4"/>
      <c r="AA6" s="4"/>
      <c r="AB6" s="4"/>
      <c r="AC6" s="19">
        <f>SUM(X6:AB6)</f>
        <v>4</v>
      </c>
      <c r="AD6" s="59">
        <f>W6+AC6</f>
        <v>5</v>
      </c>
      <c r="AE6" s="19">
        <f>S6+AA6</f>
        <v>0</v>
      </c>
      <c r="AF6" s="5"/>
      <c r="AG6" s="4">
        <v>1</v>
      </c>
      <c r="AH6" s="6">
        <v>1</v>
      </c>
      <c r="AI6" s="132"/>
      <c r="AJ6" s="4"/>
      <c r="AK6" s="4"/>
      <c r="AL6" s="4">
        <v>17</v>
      </c>
      <c r="AM6" s="45">
        <f>SUM(AJ6:AL6)</f>
        <v>17</v>
      </c>
      <c r="AN6" s="13">
        <f aca="true" t="shared" si="11" ref="AN6:AP7">IF(G6&gt;0,AJ6/G6,"")</f>
      </c>
      <c r="AO6" s="16">
        <f t="shared" si="11"/>
      </c>
      <c r="AP6" s="16">
        <f t="shared" si="11"/>
        <v>1.8888888888888888</v>
      </c>
      <c r="AQ6" s="47">
        <f>IF(AM6=0,"",AM6/SUM(G6:I6))</f>
        <v>1.8888888888888888</v>
      </c>
    </row>
    <row r="7" spans="1:43" s="2" customFormat="1" ht="15.75" customHeight="1">
      <c r="A7" s="144" t="s">
        <v>483</v>
      </c>
      <c r="B7" s="95" t="s">
        <v>313</v>
      </c>
      <c r="C7" s="3" t="s">
        <v>307</v>
      </c>
      <c r="D7" s="4">
        <v>17</v>
      </c>
      <c r="E7" s="134" t="s">
        <v>20</v>
      </c>
      <c r="F7" s="51" t="s">
        <v>314</v>
      </c>
      <c r="G7" s="5">
        <v>1</v>
      </c>
      <c r="H7" s="4">
        <v>86</v>
      </c>
      <c r="I7" s="4">
        <v>99</v>
      </c>
      <c r="J7" s="130">
        <v>186</v>
      </c>
      <c r="K7" s="29">
        <f t="shared" si="1"/>
        <v>0.2691751085383502</v>
      </c>
      <c r="L7" s="5">
        <v>1</v>
      </c>
      <c r="M7" s="36">
        <f t="shared" si="2"/>
        <v>1</v>
      </c>
      <c r="N7" s="131">
        <v>4</v>
      </c>
      <c r="O7" s="131"/>
      <c r="P7" s="40">
        <f t="shared" si="3"/>
        <v>4</v>
      </c>
      <c r="Q7" s="6"/>
      <c r="R7" s="4">
        <v>13</v>
      </c>
      <c r="S7" s="4"/>
      <c r="T7" s="4">
        <v>1</v>
      </c>
      <c r="U7" s="4">
        <v>3</v>
      </c>
      <c r="V7" s="4"/>
      <c r="W7" s="19">
        <f t="shared" si="4"/>
        <v>17</v>
      </c>
      <c r="X7" s="4">
        <v>37</v>
      </c>
      <c r="Y7" s="57">
        <v>16</v>
      </c>
      <c r="Z7" s="4">
        <v>58</v>
      </c>
      <c r="AA7" s="4">
        <v>12</v>
      </c>
      <c r="AB7" s="4">
        <v>2</v>
      </c>
      <c r="AC7" s="19">
        <f t="shared" si="5"/>
        <v>125</v>
      </c>
      <c r="AD7" s="59">
        <f t="shared" si="6"/>
        <v>142</v>
      </c>
      <c r="AE7" s="19">
        <f t="shared" si="7"/>
        <v>12</v>
      </c>
      <c r="AF7" s="5">
        <v>26</v>
      </c>
      <c r="AG7" s="4">
        <v>7</v>
      </c>
      <c r="AH7" s="6">
        <v>10</v>
      </c>
      <c r="AI7" s="132">
        <v>4</v>
      </c>
      <c r="AJ7" s="4">
        <v>4</v>
      </c>
      <c r="AK7" s="4">
        <v>-378</v>
      </c>
      <c r="AL7" s="4">
        <v>-147</v>
      </c>
      <c r="AM7" s="45">
        <f t="shared" si="8"/>
        <v>-521</v>
      </c>
      <c r="AN7" s="13">
        <f t="shared" si="11"/>
        <v>4</v>
      </c>
      <c r="AO7" s="16">
        <f t="shared" si="11"/>
        <v>-4.395348837209302</v>
      </c>
      <c r="AP7" s="16">
        <f t="shared" si="11"/>
        <v>-1.4848484848484849</v>
      </c>
      <c r="AQ7" s="47">
        <f t="shared" si="9"/>
        <v>-2.8010752688172045</v>
      </c>
    </row>
    <row r="8" spans="1:43" s="2" customFormat="1" ht="15.75" customHeight="1">
      <c r="A8" s="144" t="s">
        <v>476</v>
      </c>
      <c r="B8" s="95" t="s">
        <v>345</v>
      </c>
      <c r="C8" s="3" t="s">
        <v>305</v>
      </c>
      <c r="D8" s="4">
        <v>2</v>
      </c>
      <c r="E8" s="134">
        <v>75</v>
      </c>
      <c r="F8" s="51" t="s">
        <v>346</v>
      </c>
      <c r="G8" s="5"/>
      <c r="H8" s="4"/>
      <c r="I8" s="4">
        <v>5</v>
      </c>
      <c r="J8" s="130">
        <f t="shared" si="0"/>
        <v>5</v>
      </c>
      <c r="K8" s="29">
        <f t="shared" si="1"/>
        <v>0.06666666666666667</v>
      </c>
      <c r="L8" s="5"/>
      <c r="M8" s="36">
        <f>IF(G8=0,"",L8/G8)</f>
      </c>
      <c r="N8" s="131"/>
      <c r="O8" s="131"/>
      <c r="P8" s="40">
        <f t="shared" si="3"/>
      </c>
      <c r="Q8" s="6"/>
      <c r="R8" s="4"/>
      <c r="S8" s="4"/>
      <c r="T8" s="4"/>
      <c r="U8" s="4"/>
      <c r="V8" s="4"/>
      <c r="W8" s="19">
        <f t="shared" si="4"/>
        <v>0</v>
      </c>
      <c r="X8" s="4"/>
      <c r="Y8" s="57">
        <v>1</v>
      </c>
      <c r="Z8" s="4"/>
      <c r="AA8" s="4"/>
      <c r="AB8" s="4"/>
      <c r="AC8" s="19">
        <f t="shared" si="5"/>
        <v>1</v>
      </c>
      <c r="AD8" s="59">
        <f t="shared" si="6"/>
        <v>1</v>
      </c>
      <c r="AE8" s="19">
        <f t="shared" si="7"/>
        <v>0</v>
      </c>
      <c r="AF8" s="5">
        <v>1</v>
      </c>
      <c r="AG8" s="4">
        <v>1</v>
      </c>
      <c r="AH8" s="6">
        <v>1</v>
      </c>
      <c r="AI8" s="132"/>
      <c r="AJ8" s="4"/>
      <c r="AK8" s="4"/>
      <c r="AL8" s="4">
        <v>4</v>
      </c>
      <c r="AM8" s="45">
        <f t="shared" si="8"/>
        <v>4</v>
      </c>
      <c r="AN8" s="13">
        <f aca="true" t="shared" si="12" ref="AN8:AP12">IF(G8&gt;0,AJ8/G8,"")</f>
      </c>
      <c r="AO8" s="16">
        <f t="shared" si="12"/>
      </c>
      <c r="AP8" s="16">
        <f t="shared" si="12"/>
        <v>0.8</v>
      </c>
      <c r="AQ8" s="47">
        <f t="shared" si="9"/>
        <v>0.8</v>
      </c>
    </row>
    <row r="9" spans="1:43" s="2" customFormat="1" ht="15.75" customHeight="1">
      <c r="A9" s="144" t="s">
        <v>393</v>
      </c>
      <c r="B9" s="95" t="s">
        <v>486</v>
      </c>
      <c r="C9" s="3" t="s">
        <v>309</v>
      </c>
      <c r="D9" s="4">
        <v>10</v>
      </c>
      <c r="E9" s="134" t="s">
        <v>21</v>
      </c>
      <c r="F9" s="51" t="s">
        <v>487</v>
      </c>
      <c r="G9" s="5">
        <v>110</v>
      </c>
      <c r="H9" s="4"/>
      <c r="I9" s="4">
        <v>10</v>
      </c>
      <c r="J9" s="130">
        <f t="shared" si="0"/>
        <v>120</v>
      </c>
      <c r="K9" s="29">
        <f t="shared" si="1"/>
        <v>0.2891566265060241</v>
      </c>
      <c r="L9" s="5">
        <v>49</v>
      </c>
      <c r="M9" s="36">
        <f>IF(G9=0,"",L9/G9)</f>
        <v>0.44545454545454544</v>
      </c>
      <c r="N9" s="131">
        <v>411</v>
      </c>
      <c r="O9" s="131"/>
      <c r="P9" s="40">
        <f>IF(G9=0,"",(N9-O9)/G9)</f>
        <v>3.7363636363636363</v>
      </c>
      <c r="Q9" s="6">
        <v>50</v>
      </c>
      <c r="R9" s="4"/>
      <c r="S9" s="4"/>
      <c r="T9" s="4"/>
      <c r="U9" s="4"/>
      <c r="V9" s="4"/>
      <c r="W9" s="19">
        <f>SUM(R9:V9)</f>
        <v>0</v>
      </c>
      <c r="X9" s="4">
        <v>2</v>
      </c>
      <c r="Y9" s="57">
        <v>2</v>
      </c>
      <c r="Z9" s="4">
        <v>4</v>
      </c>
      <c r="AA9" s="4">
        <v>2</v>
      </c>
      <c r="AB9" s="4"/>
      <c r="AC9" s="19">
        <f>SUM(X9:AB9)</f>
        <v>10</v>
      </c>
      <c r="AD9" s="59">
        <f>W9+AC9</f>
        <v>10</v>
      </c>
      <c r="AE9" s="19">
        <f>S9+AA9</f>
        <v>2</v>
      </c>
      <c r="AF9" s="5">
        <v>29</v>
      </c>
      <c r="AG9" s="4">
        <v>17</v>
      </c>
      <c r="AH9" s="6">
        <v>22</v>
      </c>
      <c r="AI9" s="132">
        <v>278</v>
      </c>
      <c r="AJ9" s="4">
        <v>103</v>
      </c>
      <c r="AK9" s="4"/>
      <c r="AL9" s="4">
        <v>-18</v>
      </c>
      <c r="AM9" s="45">
        <f t="shared" si="8"/>
        <v>85</v>
      </c>
      <c r="AN9" s="13">
        <f t="shared" si="12"/>
        <v>0.9363636363636364</v>
      </c>
      <c r="AO9" s="16">
        <f t="shared" si="12"/>
      </c>
      <c r="AP9" s="16">
        <f t="shared" si="12"/>
        <v>-1.8</v>
      </c>
      <c r="AQ9" s="47">
        <f t="shared" si="9"/>
        <v>0.7083333333333334</v>
      </c>
    </row>
    <row r="10" spans="1:43" s="2" customFormat="1" ht="15.75" customHeight="1">
      <c r="A10" s="144" t="s">
        <v>476</v>
      </c>
      <c r="B10" s="95" t="s">
        <v>124</v>
      </c>
      <c r="C10" s="3" t="s">
        <v>304</v>
      </c>
      <c r="D10" s="4">
        <v>3</v>
      </c>
      <c r="E10" s="134" t="s">
        <v>22</v>
      </c>
      <c r="F10" s="51" t="s">
        <v>125</v>
      </c>
      <c r="G10" s="5">
        <v>1</v>
      </c>
      <c r="H10" s="4"/>
      <c r="I10" s="4">
        <v>16</v>
      </c>
      <c r="J10" s="130">
        <f>SUM(G10:I10)</f>
        <v>17</v>
      </c>
      <c r="K10" s="29">
        <f>SUM(G10:I10)/E10</f>
        <v>0.1297709923664122</v>
      </c>
      <c r="L10" s="5"/>
      <c r="M10" s="36">
        <f>IF(G10=0,"",L10/G10)</f>
        <v>0</v>
      </c>
      <c r="N10" s="131">
        <v>0</v>
      </c>
      <c r="O10" s="131"/>
      <c r="P10" s="40">
        <f>IF(G10=0,"",(N10-O10)/G10)</f>
        <v>0</v>
      </c>
      <c r="Q10" s="6"/>
      <c r="R10" s="4">
        <v>2</v>
      </c>
      <c r="S10" s="4"/>
      <c r="T10" s="4"/>
      <c r="U10" s="4"/>
      <c r="V10" s="4"/>
      <c r="W10" s="19">
        <f>SUM(R10:V10)</f>
        <v>2</v>
      </c>
      <c r="X10" s="4">
        <v>3</v>
      </c>
      <c r="Y10" s="57">
        <v>1</v>
      </c>
      <c r="Z10" s="4">
        <v>1</v>
      </c>
      <c r="AA10" s="4"/>
      <c r="AB10" s="4"/>
      <c r="AC10" s="19">
        <f>SUM(X10:AB10)</f>
        <v>5</v>
      </c>
      <c r="AD10" s="59">
        <f>W10+AC10</f>
        <v>7</v>
      </c>
      <c r="AE10" s="19">
        <f>S10+AA10</f>
        <v>0</v>
      </c>
      <c r="AF10" s="5"/>
      <c r="AG10" s="4"/>
      <c r="AH10" s="6"/>
      <c r="AI10" s="132"/>
      <c r="AJ10" s="4">
        <v>-9</v>
      </c>
      <c r="AK10" s="4"/>
      <c r="AL10" s="4">
        <v>41</v>
      </c>
      <c r="AM10" s="45">
        <f>SUM(AJ10:AL10)</f>
        <v>32</v>
      </c>
      <c r="AN10" s="13">
        <f aca="true" t="shared" si="13" ref="AN10:AP11">IF(G10&gt;0,AJ10/G10,"")</f>
        <v>-9</v>
      </c>
      <c r="AO10" s="16">
        <f t="shared" si="13"/>
      </c>
      <c r="AP10" s="16">
        <f t="shared" si="13"/>
        <v>2.5625</v>
      </c>
      <c r="AQ10" s="47">
        <f>IF(AM10=0,"",AM10/SUM(G10:I10))</f>
        <v>1.8823529411764706</v>
      </c>
    </row>
    <row r="11" spans="1:43" s="2" customFormat="1" ht="15.75" customHeight="1">
      <c r="A11" s="144" t="s">
        <v>393</v>
      </c>
      <c r="B11" s="95" t="s">
        <v>293</v>
      </c>
      <c r="C11" s="3" t="s">
        <v>305</v>
      </c>
      <c r="D11" s="4">
        <v>6</v>
      </c>
      <c r="E11" s="134" t="s">
        <v>104</v>
      </c>
      <c r="F11" s="51" t="s">
        <v>294</v>
      </c>
      <c r="G11" s="5"/>
      <c r="H11" s="4"/>
      <c r="I11" s="4">
        <v>34</v>
      </c>
      <c r="J11" s="130">
        <f t="shared" si="0"/>
        <v>34</v>
      </c>
      <c r="K11" s="29">
        <f t="shared" si="1"/>
        <v>0.13229571984435798</v>
      </c>
      <c r="L11" s="5"/>
      <c r="M11" s="36">
        <f>IF(G11=0,"",L11/G11)</f>
      </c>
      <c r="N11" s="131"/>
      <c r="O11" s="131"/>
      <c r="P11" s="40">
        <f>IF(G11=0,"",(N11-O11)/G11)</f>
      </c>
      <c r="Q11" s="6"/>
      <c r="R11" s="4">
        <v>2</v>
      </c>
      <c r="S11" s="4"/>
      <c r="T11" s="4"/>
      <c r="U11" s="4"/>
      <c r="V11" s="4"/>
      <c r="W11" s="19">
        <f>SUM(R11:V11)</f>
        <v>2</v>
      </c>
      <c r="X11" s="4">
        <v>7</v>
      </c>
      <c r="Y11" s="57">
        <v>1</v>
      </c>
      <c r="Z11" s="4">
        <v>3</v>
      </c>
      <c r="AA11" s="4">
        <v>1</v>
      </c>
      <c r="AB11" s="4"/>
      <c r="AC11" s="19">
        <f>SUM(X11:AB11)</f>
        <v>12</v>
      </c>
      <c r="AD11" s="59">
        <f>W11+AC11</f>
        <v>14</v>
      </c>
      <c r="AE11" s="19">
        <f>S11+AA11</f>
        <v>1</v>
      </c>
      <c r="AF11" s="5"/>
      <c r="AG11" s="4">
        <v>3</v>
      </c>
      <c r="AH11" s="6">
        <v>3</v>
      </c>
      <c r="AI11" s="132"/>
      <c r="AJ11" s="4"/>
      <c r="AK11" s="4"/>
      <c r="AL11" s="4">
        <v>24</v>
      </c>
      <c r="AM11" s="45">
        <f t="shared" si="8"/>
        <v>24</v>
      </c>
      <c r="AN11" s="13">
        <f t="shared" si="13"/>
      </c>
      <c r="AO11" s="16">
        <f t="shared" si="13"/>
      </c>
      <c r="AP11" s="16">
        <f t="shared" si="13"/>
        <v>0.7058823529411765</v>
      </c>
      <c r="AQ11" s="47">
        <f t="shared" si="9"/>
        <v>0.7058823529411765</v>
      </c>
    </row>
    <row r="12" spans="1:43" s="2" customFormat="1" ht="15.75" customHeight="1">
      <c r="A12" s="144" t="s">
        <v>393</v>
      </c>
      <c r="B12" s="95" t="s">
        <v>172</v>
      </c>
      <c r="C12" s="3" t="s">
        <v>304</v>
      </c>
      <c r="D12" s="4">
        <v>3</v>
      </c>
      <c r="E12" s="134">
        <v>118</v>
      </c>
      <c r="F12" s="51" t="s">
        <v>488</v>
      </c>
      <c r="G12" s="5">
        <v>3</v>
      </c>
      <c r="H12" s="4"/>
      <c r="I12" s="4">
        <v>11</v>
      </c>
      <c r="J12" s="130">
        <f t="shared" si="0"/>
        <v>14</v>
      </c>
      <c r="K12" s="29">
        <f t="shared" si="1"/>
        <v>0.11864406779661017</v>
      </c>
      <c r="L12" s="5">
        <v>1</v>
      </c>
      <c r="M12" s="36">
        <f>IF(G12=0,"",L12/G12)</f>
        <v>0.3333333333333333</v>
      </c>
      <c r="N12" s="131">
        <v>0</v>
      </c>
      <c r="O12" s="131"/>
      <c r="P12" s="40">
        <f>IF(G12=0,"",(N12-O12)/G12)</f>
        <v>0</v>
      </c>
      <c r="Q12" s="6"/>
      <c r="R12" s="4">
        <v>1</v>
      </c>
      <c r="S12" s="4"/>
      <c r="T12" s="4"/>
      <c r="U12" s="4"/>
      <c r="V12" s="4"/>
      <c r="W12" s="19">
        <f>SUM(R12:V12)</f>
        <v>1</v>
      </c>
      <c r="X12" s="4"/>
      <c r="Y12" s="57"/>
      <c r="Z12" s="4">
        <v>2</v>
      </c>
      <c r="AA12" s="4"/>
      <c r="AB12" s="4"/>
      <c r="AC12" s="19">
        <f>SUM(X12:AB12)</f>
        <v>2</v>
      </c>
      <c r="AD12" s="59">
        <f>W12+AC12</f>
        <v>3</v>
      </c>
      <c r="AE12" s="19">
        <f>S12+AA12</f>
        <v>0</v>
      </c>
      <c r="AF12" s="5">
        <v>2</v>
      </c>
      <c r="AG12" s="4"/>
      <c r="AH12" s="6"/>
      <c r="AI12" s="132">
        <v>0</v>
      </c>
      <c r="AJ12" s="4">
        <v>-18</v>
      </c>
      <c r="AK12" s="4"/>
      <c r="AL12" s="4">
        <v>61</v>
      </c>
      <c r="AM12" s="45">
        <f t="shared" si="8"/>
        <v>43</v>
      </c>
      <c r="AN12" s="13">
        <f t="shared" si="12"/>
        <v>-6</v>
      </c>
      <c r="AO12" s="16">
        <f t="shared" si="12"/>
      </c>
      <c r="AP12" s="16">
        <f t="shared" si="12"/>
        <v>5.545454545454546</v>
      </c>
      <c r="AQ12" s="47">
        <f t="shared" si="9"/>
        <v>3.0714285714285716</v>
      </c>
    </row>
    <row r="13" spans="1:43" s="2" customFormat="1" ht="15.75" customHeight="1">
      <c r="A13" s="144" t="s">
        <v>477</v>
      </c>
      <c r="B13" s="95" t="s">
        <v>181</v>
      </c>
      <c r="C13" s="3" t="s">
        <v>305</v>
      </c>
      <c r="D13" s="4">
        <v>5</v>
      </c>
      <c r="E13" s="134">
        <v>189</v>
      </c>
      <c r="F13" s="51" t="s">
        <v>242</v>
      </c>
      <c r="G13" s="5"/>
      <c r="H13" s="4"/>
      <c r="I13" s="4">
        <v>25</v>
      </c>
      <c r="J13" s="130">
        <f t="shared" si="0"/>
        <v>25</v>
      </c>
      <c r="K13" s="29">
        <f t="shared" si="1"/>
        <v>0.13227513227513227</v>
      </c>
      <c r="L13" s="5"/>
      <c r="M13" s="36">
        <f t="shared" si="2"/>
      </c>
      <c r="N13" s="131"/>
      <c r="O13" s="131"/>
      <c r="P13" s="40">
        <f t="shared" si="3"/>
      </c>
      <c r="Q13" s="6"/>
      <c r="R13" s="4">
        <v>4</v>
      </c>
      <c r="S13" s="4"/>
      <c r="T13" s="4">
        <v>1</v>
      </c>
      <c r="U13" s="4">
        <v>1</v>
      </c>
      <c r="V13" s="4"/>
      <c r="W13" s="19">
        <f t="shared" si="4"/>
        <v>6</v>
      </c>
      <c r="X13" s="4">
        <v>10</v>
      </c>
      <c r="Y13" s="57"/>
      <c r="Z13" s="4">
        <v>4</v>
      </c>
      <c r="AA13" s="4">
        <v>1</v>
      </c>
      <c r="AB13" s="4"/>
      <c r="AC13" s="19">
        <f t="shared" si="5"/>
        <v>15</v>
      </c>
      <c r="AD13" s="59">
        <f t="shared" si="6"/>
        <v>21</v>
      </c>
      <c r="AE13" s="19">
        <f t="shared" si="7"/>
        <v>1</v>
      </c>
      <c r="AF13" s="5">
        <v>7</v>
      </c>
      <c r="AG13" s="4"/>
      <c r="AH13" s="6"/>
      <c r="AI13" s="132"/>
      <c r="AJ13" s="4"/>
      <c r="AK13" s="4"/>
      <c r="AL13" s="4">
        <v>-18</v>
      </c>
      <c r="AM13" s="45">
        <f t="shared" si="8"/>
        <v>-18</v>
      </c>
      <c r="AN13" s="13">
        <f aca="true" t="shared" si="14" ref="AN13:AP18">IF(G13&gt;0,AJ13/G13,"")</f>
      </c>
      <c r="AO13" s="16">
        <f t="shared" si="14"/>
      </c>
      <c r="AP13" s="16">
        <f t="shared" si="14"/>
        <v>-0.72</v>
      </c>
      <c r="AQ13" s="47">
        <f t="shared" si="9"/>
        <v>-0.72</v>
      </c>
    </row>
    <row r="14" spans="1:43" s="2" customFormat="1" ht="15.75" customHeight="1">
      <c r="A14" s="144" t="s">
        <v>476</v>
      </c>
      <c r="B14" s="95" t="s">
        <v>182</v>
      </c>
      <c r="C14" s="3" t="s">
        <v>482</v>
      </c>
      <c r="D14" s="4">
        <v>2</v>
      </c>
      <c r="E14" s="134">
        <v>73</v>
      </c>
      <c r="F14" s="51" t="s">
        <v>243</v>
      </c>
      <c r="G14" s="5"/>
      <c r="H14" s="4">
        <v>1</v>
      </c>
      <c r="I14" s="4">
        <v>11</v>
      </c>
      <c r="J14" s="130">
        <f t="shared" si="0"/>
        <v>12</v>
      </c>
      <c r="K14" s="29">
        <f t="shared" si="1"/>
        <v>0.1643835616438356</v>
      </c>
      <c r="L14" s="5"/>
      <c r="M14" s="36">
        <f t="shared" si="2"/>
      </c>
      <c r="N14" s="131"/>
      <c r="O14" s="131"/>
      <c r="P14" s="40">
        <f t="shared" si="3"/>
      </c>
      <c r="Q14" s="6"/>
      <c r="R14" s="4">
        <v>5</v>
      </c>
      <c r="S14" s="4"/>
      <c r="T14" s="4">
        <v>1</v>
      </c>
      <c r="U14" s="4"/>
      <c r="V14" s="4"/>
      <c r="W14" s="19">
        <f t="shared" si="4"/>
        <v>6</v>
      </c>
      <c r="X14" s="4">
        <v>8</v>
      </c>
      <c r="Y14" s="57"/>
      <c r="Z14" s="4">
        <v>1</v>
      </c>
      <c r="AA14" s="4">
        <v>1</v>
      </c>
      <c r="AB14" s="4"/>
      <c r="AC14" s="19">
        <f t="shared" si="5"/>
        <v>10</v>
      </c>
      <c r="AD14" s="59">
        <f t="shared" si="6"/>
        <v>16</v>
      </c>
      <c r="AE14" s="19">
        <f t="shared" si="7"/>
        <v>1</v>
      </c>
      <c r="AF14" s="5">
        <v>3</v>
      </c>
      <c r="AG14" s="4"/>
      <c r="AH14" s="6"/>
      <c r="AI14" s="132"/>
      <c r="AJ14" s="4"/>
      <c r="AK14" s="4">
        <v>1</v>
      </c>
      <c r="AL14" s="4">
        <v>4</v>
      </c>
      <c r="AM14" s="45">
        <f t="shared" si="8"/>
        <v>5</v>
      </c>
      <c r="AN14" s="13">
        <f t="shared" si="14"/>
      </c>
      <c r="AO14" s="16">
        <f t="shared" si="14"/>
        <v>1</v>
      </c>
      <c r="AP14" s="16">
        <f t="shared" si="14"/>
        <v>0.36363636363636365</v>
      </c>
      <c r="AQ14" s="47">
        <f t="shared" si="9"/>
        <v>0.4166666666666667</v>
      </c>
    </row>
    <row r="15" spans="1:43" s="2" customFormat="1" ht="15.75" customHeight="1">
      <c r="A15" s="144" t="s">
        <v>476</v>
      </c>
      <c r="B15" s="95" t="s">
        <v>417</v>
      </c>
      <c r="C15" s="3" t="s">
        <v>305</v>
      </c>
      <c r="D15" s="4">
        <v>9</v>
      </c>
      <c r="E15" s="134" t="s">
        <v>23</v>
      </c>
      <c r="F15" s="51" t="s">
        <v>418</v>
      </c>
      <c r="G15" s="5"/>
      <c r="H15" s="4"/>
      <c r="I15" s="4">
        <v>35</v>
      </c>
      <c r="J15" s="130">
        <f t="shared" si="0"/>
        <v>35</v>
      </c>
      <c r="K15" s="29">
        <f t="shared" si="1"/>
        <v>0.09358288770053476</v>
      </c>
      <c r="L15" s="5"/>
      <c r="M15" s="36">
        <f>IF(G15=0,"",L15/G15)</f>
      </c>
      <c r="N15" s="131"/>
      <c r="O15" s="131"/>
      <c r="P15" s="40">
        <f>IF(G15=0,"",(N15-O15)/G15)</f>
      </c>
      <c r="Q15" s="6"/>
      <c r="R15" s="4">
        <v>3</v>
      </c>
      <c r="S15" s="4"/>
      <c r="T15" s="4"/>
      <c r="U15" s="4"/>
      <c r="V15" s="4"/>
      <c r="W15" s="19">
        <f>SUM(R15:V15)</f>
        <v>3</v>
      </c>
      <c r="X15" s="4">
        <v>7</v>
      </c>
      <c r="Y15" s="57">
        <v>1</v>
      </c>
      <c r="Z15" s="4">
        <v>3</v>
      </c>
      <c r="AA15" s="4">
        <v>2</v>
      </c>
      <c r="AB15" s="4"/>
      <c r="AC15" s="19">
        <f>SUM(X15:AB15)</f>
        <v>13</v>
      </c>
      <c r="AD15" s="59">
        <f>W15+AC15</f>
        <v>16</v>
      </c>
      <c r="AE15" s="19">
        <f>S15+AA15</f>
        <v>2</v>
      </c>
      <c r="AF15" s="5"/>
      <c r="AG15" s="4">
        <v>3</v>
      </c>
      <c r="AH15" s="6">
        <v>3</v>
      </c>
      <c r="AI15" s="132"/>
      <c r="AJ15" s="4"/>
      <c r="AK15" s="4"/>
      <c r="AL15" s="4">
        <v>66</v>
      </c>
      <c r="AM15" s="45">
        <f t="shared" si="8"/>
        <v>66</v>
      </c>
      <c r="AN15" s="13">
        <f t="shared" si="14"/>
      </c>
      <c r="AO15" s="16">
        <f t="shared" si="14"/>
      </c>
      <c r="AP15" s="16">
        <f t="shared" si="14"/>
        <v>1.8857142857142857</v>
      </c>
      <c r="AQ15" s="47">
        <f t="shared" si="9"/>
        <v>1.8857142857142857</v>
      </c>
    </row>
    <row r="16" spans="1:43" s="2" customFormat="1" ht="15.75" customHeight="1">
      <c r="A16" s="144" t="s">
        <v>483</v>
      </c>
      <c r="B16" s="95" t="s">
        <v>347</v>
      </c>
      <c r="C16" s="3" t="s">
        <v>478</v>
      </c>
      <c r="D16" s="4">
        <v>9</v>
      </c>
      <c r="E16" s="134">
        <v>353</v>
      </c>
      <c r="F16" s="51" t="s">
        <v>348</v>
      </c>
      <c r="G16" s="5">
        <v>9</v>
      </c>
      <c r="H16" s="4">
        <v>74</v>
      </c>
      <c r="I16" s="4">
        <v>43</v>
      </c>
      <c r="J16" s="130">
        <f t="shared" si="0"/>
        <v>126</v>
      </c>
      <c r="K16" s="29">
        <f t="shared" si="1"/>
        <v>0.35694050991501414</v>
      </c>
      <c r="L16" s="5">
        <v>2</v>
      </c>
      <c r="M16" s="36">
        <f>IF(G16=0,"",L16/G16)</f>
        <v>0.2222222222222222</v>
      </c>
      <c r="N16" s="131">
        <v>7</v>
      </c>
      <c r="O16" s="131"/>
      <c r="P16" s="40">
        <f t="shared" si="3"/>
        <v>0.7777777777777778</v>
      </c>
      <c r="Q16" s="6"/>
      <c r="R16" s="4">
        <v>22</v>
      </c>
      <c r="S16" s="4">
        <v>5</v>
      </c>
      <c r="T16" s="4">
        <v>1</v>
      </c>
      <c r="U16" s="4">
        <v>2</v>
      </c>
      <c r="V16" s="4">
        <v>2</v>
      </c>
      <c r="W16" s="19">
        <f t="shared" si="4"/>
        <v>32</v>
      </c>
      <c r="X16" s="4">
        <v>28</v>
      </c>
      <c r="Y16" s="57">
        <v>11</v>
      </c>
      <c r="Z16" s="4">
        <v>21</v>
      </c>
      <c r="AA16" s="4">
        <v>5</v>
      </c>
      <c r="AB16" s="4">
        <v>1</v>
      </c>
      <c r="AC16" s="19">
        <f t="shared" si="5"/>
        <v>66</v>
      </c>
      <c r="AD16" s="59">
        <f t="shared" si="6"/>
        <v>98</v>
      </c>
      <c r="AE16" s="19">
        <f t="shared" si="7"/>
        <v>10</v>
      </c>
      <c r="AF16" s="5">
        <v>52</v>
      </c>
      <c r="AG16" s="4">
        <v>5</v>
      </c>
      <c r="AH16" s="6">
        <v>13</v>
      </c>
      <c r="AI16" s="132">
        <v>-1</v>
      </c>
      <c r="AJ16" s="4">
        <v>-63</v>
      </c>
      <c r="AK16" s="4">
        <v>-237</v>
      </c>
      <c r="AL16" s="4">
        <v>-166</v>
      </c>
      <c r="AM16" s="45">
        <f t="shared" si="8"/>
        <v>-466</v>
      </c>
      <c r="AN16" s="13">
        <f t="shared" si="14"/>
        <v>-7</v>
      </c>
      <c r="AO16" s="16">
        <f t="shared" si="14"/>
        <v>-3.2027027027027026</v>
      </c>
      <c r="AP16" s="16">
        <f t="shared" si="14"/>
        <v>-3.86046511627907</v>
      </c>
      <c r="AQ16" s="47">
        <f t="shared" si="9"/>
        <v>-3.6984126984126986</v>
      </c>
    </row>
    <row r="17" spans="1:43" s="2" customFormat="1" ht="15.75" customHeight="1">
      <c r="A17" s="144" t="s">
        <v>476</v>
      </c>
      <c r="B17" s="95" t="s">
        <v>183</v>
      </c>
      <c r="C17" s="3" t="s">
        <v>478</v>
      </c>
      <c r="D17" s="4">
        <v>8</v>
      </c>
      <c r="E17" s="134">
        <v>285</v>
      </c>
      <c r="F17" s="51" t="s">
        <v>244</v>
      </c>
      <c r="G17" s="5">
        <v>7</v>
      </c>
      <c r="H17" s="4">
        <v>104</v>
      </c>
      <c r="I17" s="4">
        <v>87</v>
      </c>
      <c r="J17" s="130">
        <f t="shared" si="0"/>
        <v>198</v>
      </c>
      <c r="K17" s="29">
        <f t="shared" si="1"/>
        <v>0.6947368421052632</v>
      </c>
      <c r="L17" s="5">
        <v>3</v>
      </c>
      <c r="M17" s="36">
        <f t="shared" si="2"/>
        <v>0.42857142857142855</v>
      </c>
      <c r="N17" s="131">
        <v>37</v>
      </c>
      <c r="O17" s="131">
        <v>1</v>
      </c>
      <c r="P17" s="40">
        <f t="shared" si="3"/>
        <v>5.142857142857143</v>
      </c>
      <c r="Q17" s="6">
        <v>3</v>
      </c>
      <c r="R17" s="4">
        <v>51</v>
      </c>
      <c r="S17" s="4">
        <v>13</v>
      </c>
      <c r="T17" s="4">
        <v>19</v>
      </c>
      <c r="U17" s="4">
        <v>4</v>
      </c>
      <c r="V17" s="4">
        <v>11</v>
      </c>
      <c r="W17" s="19">
        <f t="shared" si="4"/>
        <v>98</v>
      </c>
      <c r="X17" s="4">
        <v>87</v>
      </c>
      <c r="Y17" s="57"/>
      <c r="Z17" s="4">
        <v>64</v>
      </c>
      <c r="AA17" s="4">
        <v>15</v>
      </c>
      <c r="AB17" s="4"/>
      <c r="AC17" s="19">
        <f t="shared" si="5"/>
        <v>166</v>
      </c>
      <c r="AD17" s="59">
        <f t="shared" si="6"/>
        <v>264</v>
      </c>
      <c r="AE17" s="19">
        <f t="shared" si="7"/>
        <v>28</v>
      </c>
      <c r="AF17" s="5">
        <v>61</v>
      </c>
      <c r="AG17" s="4">
        <v>3</v>
      </c>
      <c r="AH17" s="6">
        <v>16</v>
      </c>
      <c r="AI17" s="132">
        <v>9</v>
      </c>
      <c r="AJ17" s="4">
        <v>22</v>
      </c>
      <c r="AK17" s="4">
        <v>96</v>
      </c>
      <c r="AL17" s="4">
        <v>6</v>
      </c>
      <c r="AM17" s="45">
        <f t="shared" si="8"/>
        <v>124</v>
      </c>
      <c r="AN17" s="13">
        <f t="shared" si="14"/>
        <v>3.142857142857143</v>
      </c>
      <c r="AO17" s="16">
        <f t="shared" si="14"/>
        <v>0.9230769230769231</v>
      </c>
      <c r="AP17" s="16">
        <f t="shared" si="14"/>
        <v>0.06896551724137931</v>
      </c>
      <c r="AQ17" s="47">
        <f t="shared" si="9"/>
        <v>0.6262626262626263</v>
      </c>
    </row>
    <row r="18" spans="1:43" s="2" customFormat="1" ht="15.75" customHeight="1">
      <c r="A18" s="144" t="s">
        <v>477</v>
      </c>
      <c r="B18" s="95" t="s">
        <v>315</v>
      </c>
      <c r="C18" s="3" t="s">
        <v>307</v>
      </c>
      <c r="D18" s="4">
        <v>32</v>
      </c>
      <c r="E18" s="134" t="s">
        <v>24</v>
      </c>
      <c r="F18" s="51" t="s">
        <v>224</v>
      </c>
      <c r="G18" s="7">
        <v>25</v>
      </c>
      <c r="H18" s="8">
        <v>316</v>
      </c>
      <c r="I18" s="8">
        <v>372</v>
      </c>
      <c r="J18" s="53">
        <f t="shared" si="0"/>
        <v>713</v>
      </c>
      <c r="K18" s="29">
        <f t="shared" si="1"/>
        <v>0.5690343176376695</v>
      </c>
      <c r="L18" s="7">
        <v>17</v>
      </c>
      <c r="M18" s="36">
        <f t="shared" si="2"/>
        <v>0.68</v>
      </c>
      <c r="N18" s="38">
        <v>84</v>
      </c>
      <c r="O18" s="38">
        <v>6</v>
      </c>
      <c r="P18" s="40">
        <f t="shared" si="3"/>
        <v>3.12</v>
      </c>
      <c r="Q18" s="6">
        <v>11</v>
      </c>
      <c r="R18" s="4">
        <v>163</v>
      </c>
      <c r="S18" s="4">
        <v>33</v>
      </c>
      <c r="T18" s="4">
        <v>43</v>
      </c>
      <c r="U18" s="4">
        <v>14</v>
      </c>
      <c r="V18" s="4">
        <v>8</v>
      </c>
      <c r="W18" s="19">
        <f t="shared" si="4"/>
        <v>261</v>
      </c>
      <c r="X18" s="4">
        <v>221</v>
      </c>
      <c r="Y18" s="57">
        <v>130</v>
      </c>
      <c r="Z18" s="4">
        <v>262</v>
      </c>
      <c r="AA18" s="4">
        <v>79</v>
      </c>
      <c r="AB18" s="4">
        <v>8</v>
      </c>
      <c r="AC18" s="19">
        <f t="shared" si="5"/>
        <v>700</v>
      </c>
      <c r="AD18" s="59">
        <f t="shared" si="6"/>
        <v>961</v>
      </c>
      <c r="AE18" s="19">
        <f t="shared" si="7"/>
        <v>112</v>
      </c>
      <c r="AF18" s="7">
        <v>205</v>
      </c>
      <c r="AG18" s="8">
        <v>32</v>
      </c>
      <c r="AH18" s="9">
        <v>72</v>
      </c>
      <c r="AI18" s="48">
        <v>62</v>
      </c>
      <c r="AJ18" s="8">
        <v>44</v>
      </c>
      <c r="AK18" s="8">
        <v>114</v>
      </c>
      <c r="AL18" s="8">
        <v>309</v>
      </c>
      <c r="AM18" s="45">
        <f t="shared" si="8"/>
        <v>467</v>
      </c>
      <c r="AN18" s="13">
        <f t="shared" si="14"/>
        <v>1.76</v>
      </c>
      <c r="AO18" s="16">
        <f t="shared" si="14"/>
        <v>0.36075949367088606</v>
      </c>
      <c r="AP18" s="16">
        <f t="shared" si="14"/>
        <v>0.8306451612903226</v>
      </c>
      <c r="AQ18" s="47">
        <f t="shared" si="9"/>
        <v>0.6549789621318373</v>
      </c>
    </row>
    <row r="19" spans="1:43" s="2" customFormat="1" ht="15.75" customHeight="1">
      <c r="A19" s="144" t="s">
        <v>479</v>
      </c>
      <c r="B19" s="95" t="s">
        <v>7</v>
      </c>
      <c r="C19" s="3" t="s">
        <v>308</v>
      </c>
      <c r="D19" s="4">
        <v>24</v>
      </c>
      <c r="E19" s="134" t="s">
        <v>93</v>
      </c>
      <c r="F19" s="51" t="s">
        <v>8</v>
      </c>
      <c r="G19" s="7">
        <v>179</v>
      </c>
      <c r="H19" s="8">
        <v>14</v>
      </c>
      <c r="I19" s="8">
        <v>249</v>
      </c>
      <c r="J19" s="53">
        <f aca="true" t="shared" si="15" ref="J19:J30">SUM(G19:I19)</f>
        <v>442</v>
      </c>
      <c r="K19" s="29">
        <f aca="true" t="shared" si="16" ref="K19:K30">SUM(G19:I19)/E19</f>
        <v>0.46331236897274636</v>
      </c>
      <c r="L19" s="7">
        <v>96</v>
      </c>
      <c r="M19" s="36">
        <f t="shared" si="2"/>
        <v>0.5363128491620112</v>
      </c>
      <c r="N19" s="38">
        <v>472</v>
      </c>
      <c r="O19" s="38"/>
      <c r="P19" s="40">
        <f t="shared" si="3"/>
        <v>2.636871508379888</v>
      </c>
      <c r="Q19" s="6">
        <v>37</v>
      </c>
      <c r="R19" s="4">
        <v>91</v>
      </c>
      <c r="S19" s="4">
        <v>10</v>
      </c>
      <c r="T19" s="4">
        <v>9</v>
      </c>
      <c r="U19" s="4">
        <v>4</v>
      </c>
      <c r="V19" s="4">
        <v>3</v>
      </c>
      <c r="W19" s="19">
        <f t="shared" si="4"/>
        <v>117</v>
      </c>
      <c r="X19" s="4">
        <v>83</v>
      </c>
      <c r="Y19" s="57">
        <v>74</v>
      </c>
      <c r="Z19" s="4">
        <v>116</v>
      </c>
      <c r="AA19" s="4">
        <v>44</v>
      </c>
      <c r="AB19" s="4">
        <v>1</v>
      </c>
      <c r="AC19" s="19">
        <f t="shared" si="5"/>
        <v>318</v>
      </c>
      <c r="AD19" s="59">
        <f t="shared" si="6"/>
        <v>435</v>
      </c>
      <c r="AE19" s="19">
        <f t="shared" si="7"/>
        <v>54</v>
      </c>
      <c r="AF19" s="7">
        <v>125</v>
      </c>
      <c r="AG19" s="8">
        <v>34</v>
      </c>
      <c r="AH19" s="9">
        <v>59</v>
      </c>
      <c r="AI19" s="48">
        <v>310</v>
      </c>
      <c r="AJ19" s="8">
        <v>173</v>
      </c>
      <c r="AK19" s="8">
        <v>19</v>
      </c>
      <c r="AL19" s="8">
        <v>88</v>
      </c>
      <c r="AM19" s="45">
        <f aca="true" t="shared" si="17" ref="AM19:AM30">SUM(AJ19:AL19)</f>
        <v>280</v>
      </c>
      <c r="AN19" s="13">
        <f aca="true" t="shared" si="18" ref="AN19:AP21">IF(G19&gt;0,AJ19/G19,"")</f>
        <v>0.9664804469273743</v>
      </c>
      <c r="AO19" s="16">
        <f t="shared" si="18"/>
        <v>1.3571428571428572</v>
      </c>
      <c r="AP19" s="16">
        <f t="shared" si="18"/>
        <v>0.3534136546184739</v>
      </c>
      <c r="AQ19" s="47">
        <f aca="true" t="shared" si="19" ref="AQ19:AQ30">IF(AM19=0,"",AM19/SUM(G19:I19))</f>
        <v>0.6334841628959276</v>
      </c>
    </row>
    <row r="20" spans="1:43" s="2" customFormat="1" ht="15.75" customHeight="1">
      <c r="A20" s="144" t="s">
        <v>476</v>
      </c>
      <c r="B20" s="95" t="s">
        <v>316</v>
      </c>
      <c r="C20" s="3" t="s">
        <v>307</v>
      </c>
      <c r="D20" s="4">
        <v>25</v>
      </c>
      <c r="E20" s="134" t="s">
        <v>198</v>
      </c>
      <c r="F20" s="51" t="s">
        <v>202</v>
      </c>
      <c r="G20" s="7">
        <v>5</v>
      </c>
      <c r="H20" s="8">
        <v>112</v>
      </c>
      <c r="I20" s="8">
        <v>294</v>
      </c>
      <c r="J20" s="53">
        <f t="shared" si="15"/>
        <v>411</v>
      </c>
      <c r="K20" s="29">
        <f t="shared" si="16"/>
        <v>0.42767950052029136</v>
      </c>
      <c r="L20" s="7">
        <v>1</v>
      </c>
      <c r="M20" s="36">
        <f t="shared" si="2"/>
        <v>0.2</v>
      </c>
      <c r="N20" s="38">
        <v>7</v>
      </c>
      <c r="O20" s="38"/>
      <c r="P20" s="40">
        <f t="shared" si="3"/>
        <v>1.4</v>
      </c>
      <c r="Q20" s="6">
        <v>1</v>
      </c>
      <c r="R20" s="4">
        <v>107</v>
      </c>
      <c r="S20" s="4">
        <v>19</v>
      </c>
      <c r="T20" s="4">
        <v>13</v>
      </c>
      <c r="U20" s="4">
        <v>8</v>
      </c>
      <c r="V20" s="4">
        <v>1</v>
      </c>
      <c r="W20" s="19">
        <f t="shared" si="4"/>
        <v>148</v>
      </c>
      <c r="X20" s="4">
        <v>109</v>
      </c>
      <c r="Y20" s="57">
        <v>51</v>
      </c>
      <c r="Z20" s="4">
        <v>117</v>
      </c>
      <c r="AA20" s="4">
        <v>25</v>
      </c>
      <c r="AB20" s="4">
        <v>7</v>
      </c>
      <c r="AC20" s="19">
        <f t="shared" si="5"/>
        <v>309</v>
      </c>
      <c r="AD20" s="59">
        <f t="shared" si="6"/>
        <v>457</v>
      </c>
      <c r="AE20" s="19">
        <f t="shared" si="7"/>
        <v>44</v>
      </c>
      <c r="AF20" s="7">
        <v>146</v>
      </c>
      <c r="AG20" s="8">
        <v>34</v>
      </c>
      <c r="AH20" s="9">
        <v>58</v>
      </c>
      <c r="AI20" s="48">
        <v>5</v>
      </c>
      <c r="AJ20" s="8">
        <v>-10</v>
      </c>
      <c r="AK20" s="8">
        <v>-28</v>
      </c>
      <c r="AL20" s="8">
        <v>253</v>
      </c>
      <c r="AM20" s="45">
        <f t="shared" si="17"/>
        <v>215</v>
      </c>
      <c r="AN20" s="13">
        <f t="shared" si="18"/>
        <v>-2</v>
      </c>
      <c r="AO20" s="16">
        <f t="shared" si="18"/>
        <v>-0.25</v>
      </c>
      <c r="AP20" s="16">
        <f t="shared" si="18"/>
        <v>0.8605442176870748</v>
      </c>
      <c r="AQ20" s="47">
        <f t="shared" si="19"/>
        <v>0.5231143552311436</v>
      </c>
    </row>
    <row r="21" spans="1:43" s="2" customFormat="1" ht="15.75" customHeight="1">
      <c r="A21" s="144" t="s">
        <v>476</v>
      </c>
      <c r="B21" s="95" t="s">
        <v>371</v>
      </c>
      <c r="C21" s="3" t="s">
        <v>304</v>
      </c>
      <c r="D21" s="4">
        <v>7</v>
      </c>
      <c r="E21" s="134" t="s">
        <v>404</v>
      </c>
      <c r="F21" s="51" t="s">
        <v>372</v>
      </c>
      <c r="G21" s="7">
        <v>17</v>
      </c>
      <c r="H21" s="8"/>
      <c r="I21" s="8">
        <v>63</v>
      </c>
      <c r="J21" s="53">
        <f>SUM(G21:I21)</f>
        <v>80</v>
      </c>
      <c r="K21" s="29">
        <f>SUM(G21:I21)/E21</f>
        <v>0.299625468164794</v>
      </c>
      <c r="L21" s="7">
        <v>9</v>
      </c>
      <c r="M21" s="36">
        <f>IF(G21=0,"",L21/G21)</f>
        <v>0.5294117647058824</v>
      </c>
      <c r="N21" s="38">
        <v>82</v>
      </c>
      <c r="O21" s="38"/>
      <c r="P21" s="40">
        <f>IF(G21=0,"",(N21-O21)/G21)</f>
        <v>4.823529411764706</v>
      </c>
      <c r="Q21" s="6">
        <v>10</v>
      </c>
      <c r="R21" s="4">
        <v>1</v>
      </c>
      <c r="S21" s="4"/>
      <c r="T21" s="4"/>
      <c r="U21" s="4"/>
      <c r="V21" s="4"/>
      <c r="W21" s="19">
        <f>SUM(R21:V21)</f>
        <v>1</v>
      </c>
      <c r="X21" s="4">
        <v>12</v>
      </c>
      <c r="Y21" s="57">
        <v>3</v>
      </c>
      <c r="Z21" s="4">
        <v>12</v>
      </c>
      <c r="AA21" s="4">
        <v>1</v>
      </c>
      <c r="AB21" s="4">
        <v>2</v>
      </c>
      <c r="AC21" s="19">
        <f>SUM(X21:AB21)</f>
        <v>30</v>
      </c>
      <c r="AD21" s="59">
        <f>W21+AC21</f>
        <v>31</v>
      </c>
      <c r="AE21" s="19">
        <f>S21+AA21</f>
        <v>1</v>
      </c>
      <c r="AF21" s="7">
        <v>14</v>
      </c>
      <c r="AG21" s="8">
        <v>9</v>
      </c>
      <c r="AH21" s="9">
        <v>10</v>
      </c>
      <c r="AI21" s="48">
        <v>53</v>
      </c>
      <c r="AJ21" s="8">
        <v>53</v>
      </c>
      <c r="AK21" s="8"/>
      <c r="AL21" s="8">
        <v>65</v>
      </c>
      <c r="AM21" s="45">
        <f t="shared" si="17"/>
        <v>118</v>
      </c>
      <c r="AN21" s="13">
        <f t="shared" si="18"/>
        <v>3.1176470588235294</v>
      </c>
      <c r="AO21" s="16">
        <f t="shared" si="18"/>
      </c>
      <c r="AP21" s="16">
        <f t="shared" si="18"/>
        <v>1.0317460317460319</v>
      </c>
      <c r="AQ21" s="47">
        <f>IF(AM21=0,"",AM21/SUM(G21:I21))</f>
        <v>1.475</v>
      </c>
    </row>
    <row r="22" spans="1:43" s="2" customFormat="1" ht="15.75" customHeight="1">
      <c r="A22" s="144" t="s">
        <v>477</v>
      </c>
      <c r="B22" s="95" t="s">
        <v>317</v>
      </c>
      <c r="C22" s="3" t="s">
        <v>307</v>
      </c>
      <c r="D22" s="4">
        <v>21</v>
      </c>
      <c r="E22" s="134">
        <v>806</v>
      </c>
      <c r="F22" s="51" t="s">
        <v>2</v>
      </c>
      <c r="G22" s="7">
        <v>37</v>
      </c>
      <c r="H22" s="8">
        <v>56</v>
      </c>
      <c r="I22" s="8">
        <v>264</v>
      </c>
      <c r="J22" s="53">
        <f t="shared" si="15"/>
        <v>357</v>
      </c>
      <c r="K22" s="29">
        <f t="shared" si="16"/>
        <v>0.44292803970223327</v>
      </c>
      <c r="L22" s="7">
        <v>21</v>
      </c>
      <c r="M22" s="36">
        <f t="shared" si="2"/>
        <v>0.5675675675675675</v>
      </c>
      <c r="N22" s="38">
        <v>150</v>
      </c>
      <c r="O22" s="38"/>
      <c r="P22" s="40">
        <f t="shared" si="3"/>
        <v>4.054054054054054</v>
      </c>
      <c r="Q22" s="6">
        <v>20</v>
      </c>
      <c r="R22" s="4">
        <v>71</v>
      </c>
      <c r="S22" s="4">
        <v>7</v>
      </c>
      <c r="T22" s="4">
        <v>20</v>
      </c>
      <c r="U22" s="4">
        <v>2</v>
      </c>
      <c r="V22" s="4"/>
      <c r="W22" s="19">
        <f t="shared" si="4"/>
        <v>100</v>
      </c>
      <c r="X22" s="4">
        <v>90</v>
      </c>
      <c r="Y22" s="57">
        <v>45</v>
      </c>
      <c r="Z22" s="4">
        <v>115</v>
      </c>
      <c r="AA22" s="4">
        <v>15</v>
      </c>
      <c r="AB22" s="4"/>
      <c r="AC22" s="19">
        <f t="shared" si="5"/>
        <v>265</v>
      </c>
      <c r="AD22" s="59">
        <f t="shared" si="6"/>
        <v>365</v>
      </c>
      <c r="AE22" s="19">
        <f t="shared" si="7"/>
        <v>22</v>
      </c>
      <c r="AF22" s="7">
        <v>143</v>
      </c>
      <c r="AG22" s="8">
        <v>13</v>
      </c>
      <c r="AH22" s="9">
        <v>41</v>
      </c>
      <c r="AI22" s="48">
        <v>113</v>
      </c>
      <c r="AJ22" s="8">
        <v>47</v>
      </c>
      <c r="AK22" s="8">
        <v>-28</v>
      </c>
      <c r="AL22" s="8">
        <v>211</v>
      </c>
      <c r="AM22" s="45">
        <f t="shared" si="17"/>
        <v>230</v>
      </c>
      <c r="AN22" s="13">
        <f aca="true" t="shared" si="20" ref="AN22:AP24">IF(G22&gt;0,AJ22/G22,"")</f>
        <v>1.2702702702702702</v>
      </c>
      <c r="AO22" s="16">
        <f t="shared" si="20"/>
        <v>-0.5</v>
      </c>
      <c r="AP22" s="16">
        <f t="shared" si="20"/>
        <v>0.7992424242424242</v>
      </c>
      <c r="AQ22" s="47">
        <f t="shared" si="19"/>
        <v>0.6442577030812325</v>
      </c>
    </row>
    <row r="23" spans="1:43" s="2" customFormat="1" ht="15.75" customHeight="1">
      <c r="A23" s="144" t="s">
        <v>393</v>
      </c>
      <c r="B23" s="95" t="s">
        <v>108</v>
      </c>
      <c r="C23" s="3" t="s">
        <v>307</v>
      </c>
      <c r="D23" s="4">
        <v>15</v>
      </c>
      <c r="E23" s="134" t="s">
        <v>135</v>
      </c>
      <c r="F23" s="51" t="s">
        <v>109</v>
      </c>
      <c r="G23" s="7">
        <v>34</v>
      </c>
      <c r="H23" s="8">
        <v>56</v>
      </c>
      <c r="I23" s="8">
        <v>122</v>
      </c>
      <c r="J23" s="53">
        <f>SUM(G23:I23)</f>
        <v>212</v>
      </c>
      <c r="K23" s="29">
        <f>SUM(G23:I23)/E23</f>
        <v>0.34415584415584416</v>
      </c>
      <c r="L23" s="7">
        <v>7</v>
      </c>
      <c r="M23" s="36">
        <f>IF(G23=0,"",L23/G23)</f>
        <v>0.20588235294117646</v>
      </c>
      <c r="N23" s="38">
        <v>44</v>
      </c>
      <c r="O23" s="38"/>
      <c r="P23" s="40">
        <f>IF(G23=0,"",(N23-O23)/G23)</f>
        <v>1.2941176470588236</v>
      </c>
      <c r="Q23" s="6">
        <v>2</v>
      </c>
      <c r="R23" s="4">
        <v>6</v>
      </c>
      <c r="S23" s="4"/>
      <c r="T23" s="4">
        <v>1</v>
      </c>
      <c r="U23" s="4"/>
      <c r="V23" s="4">
        <v>1</v>
      </c>
      <c r="W23" s="19">
        <f>SUM(R23:V23)</f>
        <v>8</v>
      </c>
      <c r="X23" s="4">
        <v>49</v>
      </c>
      <c r="Y23" s="57">
        <v>8</v>
      </c>
      <c r="Z23" s="4">
        <v>40</v>
      </c>
      <c r="AA23" s="4">
        <v>8</v>
      </c>
      <c r="AB23" s="4">
        <v>2</v>
      </c>
      <c r="AC23" s="19">
        <f>SUM(X23:AB23)</f>
        <v>107</v>
      </c>
      <c r="AD23" s="59">
        <f>W23+AC23</f>
        <v>115</v>
      </c>
      <c r="AE23" s="19">
        <f>S23+AA23</f>
        <v>8</v>
      </c>
      <c r="AF23" s="7">
        <v>32</v>
      </c>
      <c r="AG23" s="8">
        <v>15</v>
      </c>
      <c r="AH23" s="9">
        <v>19</v>
      </c>
      <c r="AI23" s="48">
        <v>-12</v>
      </c>
      <c r="AJ23" s="8">
        <v>-164</v>
      </c>
      <c r="AK23" s="8">
        <v>-12</v>
      </c>
      <c r="AL23" s="8">
        <v>61</v>
      </c>
      <c r="AM23" s="45">
        <f t="shared" si="17"/>
        <v>-115</v>
      </c>
      <c r="AN23" s="13">
        <f>IF(G23&gt;0,AJ23/G23,"")</f>
        <v>-4.823529411764706</v>
      </c>
      <c r="AO23" s="16">
        <f>IF(H23&gt;0,AK23/H23,"")</f>
        <v>-0.21428571428571427</v>
      </c>
      <c r="AP23" s="16">
        <f>IF(I23&gt;0,AL23/I23,"")</f>
        <v>0.5</v>
      </c>
      <c r="AQ23" s="47">
        <f>IF(AM23=0,"",AM23/SUM(G23:I23))</f>
        <v>-0.5424528301886793</v>
      </c>
    </row>
    <row r="24" spans="1:43" s="2" customFormat="1" ht="15.75" customHeight="1">
      <c r="A24" s="144" t="s">
        <v>483</v>
      </c>
      <c r="B24" s="95" t="s">
        <v>184</v>
      </c>
      <c r="C24" s="3" t="s">
        <v>305</v>
      </c>
      <c r="D24" s="4">
        <v>2</v>
      </c>
      <c r="E24" s="134">
        <v>78</v>
      </c>
      <c r="F24" s="51" t="s">
        <v>144</v>
      </c>
      <c r="G24" s="7"/>
      <c r="H24" s="8"/>
      <c r="I24" s="8">
        <v>10</v>
      </c>
      <c r="J24" s="53">
        <f>SUM(G24:I24)</f>
        <v>10</v>
      </c>
      <c r="K24" s="29">
        <f>SUM(G24:I24)/E24</f>
        <v>0.1282051282051282</v>
      </c>
      <c r="L24" s="7"/>
      <c r="M24" s="36">
        <f t="shared" si="2"/>
      </c>
      <c r="N24" s="38"/>
      <c r="O24" s="38"/>
      <c r="P24" s="40">
        <f t="shared" si="3"/>
      </c>
      <c r="Q24" s="6"/>
      <c r="R24" s="4">
        <v>3</v>
      </c>
      <c r="S24" s="4"/>
      <c r="T24" s="4">
        <v>1</v>
      </c>
      <c r="U24" s="4">
        <v>1</v>
      </c>
      <c r="V24" s="4"/>
      <c r="W24" s="19">
        <f t="shared" si="4"/>
        <v>5</v>
      </c>
      <c r="X24" s="4">
        <v>2</v>
      </c>
      <c r="Y24" s="57"/>
      <c r="Z24" s="4">
        <v>1</v>
      </c>
      <c r="AA24" s="4"/>
      <c r="AB24" s="4"/>
      <c r="AC24" s="19">
        <f t="shared" si="5"/>
        <v>3</v>
      </c>
      <c r="AD24" s="59">
        <f t="shared" si="6"/>
        <v>8</v>
      </c>
      <c r="AE24" s="19">
        <f t="shared" si="7"/>
        <v>0</v>
      </c>
      <c r="AF24" s="7">
        <v>5</v>
      </c>
      <c r="AG24" s="8"/>
      <c r="AH24" s="9"/>
      <c r="AI24" s="48"/>
      <c r="AJ24" s="8"/>
      <c r="AK24" s="8"/>
      <c r="AL24" s="8">
        <v>-12</v>
      </c>
      <c r="AM24" s="45">
        <f t="shared" si="17"/>
        <v>-12</v>
      </c>
      <c r="AN24" s="13">
        <f t="shared" si="20"/>
      </c>
      <c r="AO24" s="16">
        <f t="shared" si="20"/>
      </c>
      <c r="AP24" s="16">
        <f t="shared" si="20"/>
        <v>-1.2</v>
      </c>
      <c r="AQ24" s="47">
        <f>IF(AM24=0,"",AM24/SUM(G24:I24))</f>
        <v>-1.2</v>
      </c>
    </row>
    <row r="25" spans="1:43" s="2" customFormat="1" ht="15.75" customHeight="1">
      <c r="A25" s="144" t="s">
        <v>483</v>
      </c>
      <c r="B25" s="95" t="s">
        <v>127</v>
      </c>
      <c r="C25" s="3" t="s">
        <v>305</v>
      </c>
      <c r="D25" s="4">
        <v>3</v>
      </c>
      <c r="E25" s="134" t="s">
        <v>25</v>
      </c>
      <c r="F25" s="51" t="s">
        <v>128</v>
      </c>
      <c r="G25" s="7"/>
      <c r="H25" s="8"/>
      <c r="I25" s="8">
        <v>28</v>
      </c>
      <c r="J25" s="53">
        <f>SUM(G25:I25)</f>
        <v>28</v>
      </c>
      <c r="K25" s="29">
        <f>SUM(G25:I25)/E25</f>
        <v>0.2</v>
      </c>
      <c r="L25" s="7"/>
      <c r="M25" s="36">
        <f>IF(G25=0,"",L25/G25)</f>
      </c>
      <c r="N25" s="38"/>
      <c r="O25" s="38"/>
      <c r="P25" s="40">
        <f>IF(G25=0,"",(N25-O25)/G25)</f>
      </c>
      <c r="Q25" s="6"/>
      <c r="R25" s="4">
        <v>1</v>
      </c>
      <c r="S25" s="4"/>
      <c r="T25" s="4"/>
      <c r="U25" s="4"/>
      <c r="V25" s="4"/>
      <c r="W25" s="19">
        <f>SUM(R25:V25)</f>
        <v>1</v>
      </c>
      <c r="X25" s="4">
        <v>7</v>
      </c>
      <c r="Y25" s="57"/>
      <c r="Z25" s="4">
        <v>1</v>
      </c>
      <c r="AA25" s="4"/>
      <c r="AB25" s="4"/>
      <c r="AC25" s="19">
        <f>SUM(X25:AB25)</f>
        <v>8</v>
      </c>
      <c r="AD25" s="59">
        <f>W25+AC25</f>
        <v>9</v>
      </c>
      <c r="AE25" s="19">
        <f>S25+AA25</f>
        <v>0</v>
      </c>
      <c r="AF25" s="7"/>
      <c r="AG25" s="8">
        <v>2</v>
      </c>
      <c r="AH25" s="9">
        <v>2</v>
      </c>
      <c r="AI25" s="48"/>
      <c r="AJ25" s="8"/>
      <c r="AK25" s="8"/>
      <c r="AL25" s="8">
        <v>-67</v>
      </c>
      <c r="AM25" s="45">
        <f t="shared" si="17"/>
        <v>-67</v>
      </c>
      <c r="AN25" s="13">
        <f aca="true" t="shared" si="21" ref="AN25:AP27">IF(G25&gt;0,AJ25/G25,"")</f>
      </c>
      <c r="AO25" s="16">
        <f t="shared" si="21"/>
      </c>
      <c r="AP25" s="16">
        <f t="shared" si="21"/>
        <v>-2.392857142857143</v>
      </c>
      <c r="AQ25" s="47">
        <f>IF(AM25=0,"",AM25/SUM(G25:I25))</f>
        <v>-2.392857142857143</v>
      </c>
    </row>
    <row r="26" spans="1:43" s="2" customFormat="1" ht="15.75" customHeight="1">
      <c r="A26" s="145" t="s">
        <v>479</v>
      </c>
      <c r="B26" s="96" t="s">
        <v>480</v>
      </c>
      <c r="C26" s="63" t="s">
        <v>308</v>
      </c>
      <c r="D26" s="73">
        <v>16</v>
      </c>
      <c r="E26" s="135">
        <v>596</v>
      </c>
      <c r="F26" s="64" t="s">
        <v>192</v>
      </c>
      <c r="G26" s="65">
        <v>26</v>
      </c>
      <c r="H26" s="66">
        <v>17</v>
      </c>
      <c r="I26" s="66">
        <v>214</v>
      </c>
      <c r="J26" s="67">
        <f t="shared" si="15"/>
        <v>257</v>
      </c>
      <c r="K26" s="68">
        <f t="shared" si="16"/>
        <v>0.4312080536912752</v>
      </c>
      <c r="L26" s="65">
        <v>12</v>
      </c>
      <c r="M26" s="69">
        <f t="shared" si="2"/>
        <v>0.46153846153846156</v>
      </c>
      <c r="N26" s="70">
        <v>43</v>
      </c>
      <c r="O26" s="70"/>
      <c r="P26" s="71">
        <f t="shared" si="3"/>
        <v>1.6538461538461537</v>
      </c>
      <c r="Q26" s="72">
        <v>1</v>
      </c>
      <c r="R26" s="73">
        <v>74</v>
      </c>
      <c r="S26" s="73">
        <v>15</v>
      </c>
      <c r="T26" s="73">
        <v>25</v>
      </c>
      <c r="U26" s="73">
        <v>13</v>
      </c>
      <c r="V26" s="73">
        <v>4</v>
      </c>
      <c r="W26" s="74">
        <f t="shared" si="4"/>
        <v>131</v>
      </c>
      <c r="X26" s="73">
        <v>66</v>
      </c>
      <c r="Y26" s="75">
        <v>14</v>
      </c>
      <c r="Z26" s="73">
        <v>101</v>
      </c>
      <c r="AA26" s="73">
        <v>8</v>
      </c>
      <c r="AB26" s="73"/>
      <c r="AC26" s="74">
        <f t="shared" si="5"/>
        <v>189</v>
      </c>
      <c r="AD26" s="76">
        <f t="shared" si="6"/>
        <v>320</v>
      </c>
      <c r="AE26" s="74">
        <f t="shared" si="7"/>
        <v>23</v>
      </c>
      <c r="AF26" s="65">
        <v>67</v>
      </c>
      <c r="AG26" s="66">
        <v>8</v>
      </c>
      <c r="AH26" s="77">
        <v>18</v>
      </c>
      <c r="AI26" s="78">
        <v>21</v>
      </c>
      <c r="AJ26" s="66">
        <v>-21</v>
      </c>
      <c r="AK26" s="66">
        <v>1</v>
      </c>
      <c r="AL26" s="66">
        <v>58</v>
      </c>
      <c r="AM26" s="79">
        <f t="shared" si="17"/>
        <v>38</v>
      </c>
      <c r="AN26" s="80">
        <f t="shared" si="21"/>
        <v>-0.8076923076923077</v>
      </c>
      <c r="AO26" s="81">
        <f t="shared" si="21"/>
        <v>0.058823529411764705</v>
      </c>
      <c r="AP26" s="81">
        <f t="shared" si="21"/>
        <v>0.27102803738317754</v>
      </c>
      <c r="AQ26" s="82">
        <f t="shared" si="19"/>
        <v>0.14785992217898833</v>
      </c>
    </row>
    <row r="27" spans="1:43" s="2" customFormat="1" ht="15.75" customHeight="1">
      <c r="A27" s="145" t="s">
        <v>477</v>
      </c>
      <c r="B27" s="96" t="s">
        <v>318</v>
      </c>
      <c r="C27" s="63" t="s">
        <v>308</v>
      </c>
      <c r="D27" s="73">
        <v>30</v>
      </c>
      <c r="E27" s="135" t="s">
        <v>26</v>
      </c>
      <c r="F27" s="64" t="s">
        <v>193</v>
      </c>
      <c r="G27" s="65">
        <v>28</v>
      </c>
      <c r="H27" s="66">
        <v>1</v>
      </c>
      <c r="I27" s="66">
        <v>431</v>
      </c>
      <c r="J27" s="67">
        <f t="shared" si="15"/>
        <v>460</v>
      </c>
      <c r="K27" s="68">
        <f t="shared" si="16"/>
        <v>0.39016115351993214</v>
      </c>
      <c r="L27" s="65">
        <v>17</v>
      </c>
      <c r="M27" s="69">
        <f t="shared" si="2"/>
        <v>0.6071428571428571</v>
      </c>
      <c r="N27" s="70">
        <v>143</v>
      </c>
      <c r="O27" s="70"/>
      <c r="P27" s="71">
        <f t="shared" si="3"/>
        <v>5.107142857142857</v>
      </c>
      <c r="Q27" s="72">
        <v>10</v>
      </c>
      <c r="R27" s="73">
        <v>87</v>
      </c>
      <c r="S27" s="73">
        <v>10</v>
      </c>
      <c r="T27" s="73">
        <v>2</v>
      </c>
      <c r="U27" s="73">
        <v>2</v>
      </c>
      <c r="V27" s="73">
        <v>1</v>
      </c>
      <c r="W27" s="74">
        <f t="shared" si="4"/>
        <v>102</v>
      </c>
      <c r="X27" s="73">
        <v>93</v>
      </c>
      <c r="Y27" s="75">
        <v>73</v>
      </c>
      <c r="Z27" s="73">
        <v>181</v>
      </c>
      <c r="AA27" s="73">
        <v>62</v>
      </c>
      <c r="AB27" s="73"/>
      <c r="AC27" s="74">
        <f t="shared" si="5"/>
        <v>409</v>
      </c>
      <c r="AD27" s="76">
        <f t="shared" si="6"/>
        <v>511</v>
      </c>
      <c r="AE27" s="74">
        <f t="shared" si="7"/>
        <v>72</v>
      </c>
      <c r="AF27" s="65">
        <v>149</v>
      </c>
      <c r="AG27" s="66">
        <v>40</v>
      </c>
      <c r="AH27" s="77">
        <v>69</v>
      </c>
      <c r="AI27" s="78">
        <v>77</v>
      </c>
      <c r="AJ27" s="66">
        <v>66</v>
      </c>
      <c r="AK27" s="66">
        <v>-5</v>
      </c>
      <c r="AL27" s="66">
        <v>161</v>
      </c>
      <c r="AM27" s="79">
        <f t="shared" si="17"/>
        <v>222</v>
      </c>
      <c r="AN27" s="80">
        <f t="shared" si="21"/>
        <v>2.357142857142857</v>
      </c>
      <c r="AO27" s="81">
        <f t="shared" si="21"/>
        <v>-5</v>
      </c>
      <c r="AP27" s="81">
        <f t="shared" si="21"/>
        <v>0.37354988399071926</v>
      </c>
      <c r="AQ27" s="82">
        <f t="shared" si="19"/>
        <v>0.4826086956521739</v>
      </c>
    </row>
    <row r="28" spans="1:43" s="2" customFormat="1" ht="15.75" customHeight="1">
      <c r="A28" s="145" t="s">
        <v>483</v>
      </c>
      <c r="B28" s="96" t="s">
        <v>405</v>
      </c>
      <c r="C28" s="63" t="s">
        <v>307</v>
      </c>
      <c r="D28" s="73">
        <v>4</v>
      </c>
      <c r="E28" s="135" t="s">
        <v>27</v>
      </c>
      <c r="F28" s="64" t="s">
        <v>406</v>
      </c>
      <c r="G28" s="65">
        <v>12</v>
      </c>
      <c r="H28" s="66">
        <v>13</v>
      </c>
      <c r="I28" s="66">
        <v>36</v>
      </c>
      <c r="J28" s="67">
        <f>SUM(G28:I28)</f>
        <v>61</v>
      </c>
      <c r="K28" s="68">
        <f>SUM(G28:I28)/E28</f>
        <v>0.3485714285714286</v>
      </c>
      <c r="L28" s="65">
        <v>4</v>
      </c>
      <c r="M28" s="69">
        <f>IF(G28=0,"",L28/G28)</f>
        <v>0.3333333333333333</v>
      </c>
      <c r="N28" s="70">
        <v>25</v>
      </c>
      <c r="O28" s="70"/>
      <c r="P28" s="71">
        <f>IF(G28=0,"",(N28-O28)/G28)</f>
        <v>2.0833333333333335</v>
      </c>
      <c r="Q28" s="72">
        <v>3</v>
      </c>
      <c r="R28" s="73">
        <v>6</v>
      </c>
      <c r="S28" s="73">
        <v>1</v>
      </c>
      <c r="T28" s="73"/>
      <c r="U28" s="73"/>
      <c r="V28" s="73"/>
      <c r="W28" s="74">
        <f>SUM(R28:V28)</f>
        <v>7</v>
      </c>
      <c r="X28" s="73">
        <v>7</v>
      </c>
      <c r="Y28" s="75">
        <v>4</v>
      </c>
      <c r="Z28" s="73">
        <v>7</v>
      </c>
      <c r="AA28" s="73">
        <v>5</v>
      </c>
      <c r="AB28" s="73">
        <v>1</v>
      </c>
      <c r="AC28" s="74">
        <f>SUM(X28:AB28)</f>
        <v>24</v>
      </c>
      <c r="AD28" s="76">
        <f>W28+AC28</f>
        <v>31</v>
      </c>
      <c r="AE28" s="74">
        <f>S28+AA28</f>
        <v>6</v>
      </c>
      <c r="AF28" s="65"/>
      <c r="AG28" s="66">
        <v>9</v>
      </c>
      <c r="AH28" s="77">
        <v>9</v>
      </c>
      <c r="AI28" s="78">
        <v>23</v>
      </c>
      <c r="AJ28" s="66">
        <v>-39</v>
      </c>
      <c r="AK28" s="66">
        <v>-57</v>
      </c>
      <c r="AL28" s="66">
        <v>-62</v>
      </c>
      <c r="AM28" s="79">
        <f t="shared" si="17"/>
        <v>-158</v>
      </c>
      <c r="AN28" s="80">
        <f aca="true" t="shared" si="22" ref="AN28:AP29">IF(G28&gt;0,AJ28/G28,"")</f>
        <v>-3.25</v>
      </c>
      <c r="AO28" s="81">
        <f t="shared" si="22"/>
        <v>-4.384615384615385</v>
      </c>
      <c r="AP28" s="81">
        <f t="shared" si="22"/>
        <v>-1.7222222222222223</v>
      </c>
      <c r="AQ28" s="82">
        <f>IF(AM28=0,"0.00",AM28/SUM(G28:I28))</f>
        <v>-2.5901639344262297</v>
      </c>
    </row>
    <row r="29" spans="1:43" s="2" customFormat="1" ht="15.75" customHeight="1">
      <c r="A29" s="145" t="s">
        <v>393</v>
      </c>
      <c r="B29" s="96" t="s">
        <v>196</v>
      </c>
      <c r="C29" s="63" t="s">
        <v>308</v>
      </c>
      <c r="D29" s="73">
        <v>13</v>
      </c>
      <c r="E29" s="135" t="s">
        <v>28</v>
      </c>
      <c r="F29" s="64" t="s">
        <v>466</v>
      </c>
      <c r="G29" s="65">
        <v>42</v>
      </c>
      <c r="H29" s="66">
        <v>10</v>
      </c>
      <c r="I29" s="66">
        <v>66</v>
      </c>
      <c r="J29" s="67">
        <f>SUM(G29:I29)</f>
        <v>118</v>
      </c>
      <c r="K29" s="68">
        <f>SUM(G29:I29)/E29</f>
        <v>0.2209737827715356</v>
      </c>
      <c r="L29" s="65">
        <v>15</v>
      </c>
      <c r="M29" s="69">
        <f>IF(G29=0,"",L29/G29)</f>
        <v>0.35714285714285715</v>
      </c>
      <c r="N29" s="70">
        <v>96</v>
      </c>
      <c r="O29" s="70"/>
      <c r="P29" s="71">
        <f>IF(G29=0,"",(N29-O29)/G29)</f>
        <v>2.2857142857142856</v>
      </c>
      <c r="Q29" s="72">
        <v>10</v>
      </c>
      <c r="R29" s="73">
        <v>2</v>
      </c>
      <c r="S29" s="73"/>
      <c r="T29" s="73"/>
      <c r="U29" s="73"/>
      <c r="V29" s="73"/>
      <c r="W29" s="74">
        <f>SUM(R29:V29)</f>
        <v>2</v>
      </c>
      <c r="X29" s="73">
        <v>14</v>
      </c>
      <c r="Y29" s="75">
        <v>3</v>
      </c>
      <c r="Z29" s="73">
        <v>11</v>
      </c>
      <c r="AA29" s="73">
        <v>2</v>
      </c>
      <c r="AB29" s="73">
        <v>3</v>
      </c>
      <c r="AC29" s="74">
        <f>SUM(X29:AB29)</f>
        <v>33</v>
      </c>
      <c r="AD29" s="76">
        <f>W29+AC29</f>
        <v>35</v>
      </c>
      <c r="AE29" s="74">
        <f>S29+AA29</f>
        <v>2</v>
      </c>
      <c r="AF29" s="65">
        <v>16</v>
      </c>
      <c r="AG29" s="66">
        <v>1</v>
      </c>
      <c r="AH29" s="77">
        <v>1</v>
      </c>
      <c r="AI29" s="78">
        <v>52</v>
      </c>
      <c r="AJ29" s="66">
        <v>-74</v>
      </c>
      <c r="AK29" s="66">
        <v>9</v>
      </c>
      <c r="AL29" s="66">
        <v>67</v>
      </c>
      <c r="AM29" s="79">
        <f t="shared" si="17"/>
        <v>2</v>
      </c>
      <c r="AN29" s="80">
        <f t="shared" si="22"/>
        <v>-1.7619047619047619</v>
      </c>
      <c r="AO29" s="81">
        <f t="shared" si="22"/>
        <v>0.9</v>
      </c>
      <c r="AP29" s="81">
        <f t="shared" si="22"/>
        <v>1.0151515151515151</v>
      </c>
      <c r="AQ29" s="82">
        <f>IF(AM29=0,"",AM29/SUM(G29:I29))</f>
        <v>0.01694915254237288</v>
      </c>
    </row>
    <row r="30" spans="1:43" s="2" customFormat="1" ht="15.75" customHeight="1">
      <c r="A30" s="145" t="s">
        <v>479</v>
      </c>
      <c r="B30" s="96" t="s">
        <v>481</v>
      </c>
      <c r="C30" s="63" t="s">
        <v>482</v>
      </c>
      <c r="D30" s="73">
        <v>15</v>
      </c>
      <c r="E30" s="135">
        <v>558</v>
      </c>
      <c r="F30" s="64" t="s">
        <v>194</v>
      </c>
      <c r="G30" s="65"/>
      <c r="H30" s="66">
        <v>75</v>
      </c>
      <c r="I30" s="66">
        <v>197</v>
      </c>
      <c r="J30" s="67">
        <f t="shared" si="15"/>
        <v>272</v>
      </c>
      <c r="K30" s="68">
        <f t="shared" si="16"/>
        <v>0.4874551971326165</v>
      </c>
      <c r="L30" s="65"/>
      <c r="M30" s="69">
        <f t="shared" si="2"/>
      </c>
      <c r="N30" s="70"/>
      <c r="O30" s="70"/>
      <c r="P30" s="71">
        <f t="shared" si="3"/>
      </c>
      <c r="Q30" s="72"/>
      <c r="R30" s="73">
        <v>75</v>
      </c>
      <c r="S30" s="73">
        <v>8</v>
      </c>
      <c r="T30" s="73">
        <v>26</v>
      </c>
      <c r="U30" s="73">
        <v>17</v>
      </c>
      <c r="V30" s="73"/>
      <c r="W30" s="74">
        <f t="shared" si="4"/>
        <v>126</v>
      </c>
      <c r="X30" s="73">
        <v>94</v>
      </c>
      <c r="Y30" s="75">
        <v>10</v>
      </c>
      <c r="Z30" s="73">
        <v>91</v>
      </c>
      <c r="AA30" s="73">
        <v>2</v>
      </c>
      <c r="AB30" s="73"/>
      <c r="AC30" s="74">
        <f aca="true" t="shared" si="23" ref="AC30:AC73">SUM(X30:AB30)</f>
        <v>197</v>
      </c>
      <c r="AD30" s="76">
        <f aca="true" t="shared" si="24" ref="AD30:AD73">W30+AC30</f>
        <v>323</v>
      </c>
      <c r="AE30" s="74">
        <f aca="true" t="shared" si="25" ref="AE30:AE73">S30+AA30</f>
        <v>10</v>
      </c>
      <c r="AF30" s="65">
        <v>98</v>
      </c>
      <c r="AG30" s="66">
        <v>9</v>
      </c>
      <c r="AH30" s="77">
        <v>28</v>
      </c>
      <c r="AI30" s="78"/>
      <c r="AJ30" s="66"/>
      <c r="AK30" s="66">
        <v>8</v>
      </c>
      <c r="AL30" s="66">
        <v>30</v>
      </c>
      <c r="AM30" s="79">
        <f t="shared" si="17"/>
        <v>38</v>
      </c>
      <c r="AN30" s="80">
        <f aca="true" t="shared" si="26" ref="AN30:AN53">IF(G30&gt;0,AJ30/G30,"")</f>
      </c>
      <c r="AO30" s="81">
        <f aca="true" t="shared" si="27" ref="AO30:AO53">IF(H30&gt;0,AK30/H30,"")</f>
        <v>0.10666666666666667</v>
      </c>
      <c r="AP30" s="81">
        <f aca="true" t="shared" si="28" ref="AP30:AP53">IF(I30&gt;0,AL30/I30,"")</f>
        <v>0.15228426395939088</v>
      </c>
      <c r="AQ30" s="82">
        <f t="shared" si="19"/>
        <v>0.13970588235294118</v>
      </c>
    </row>
    <row r="31" spans="1:43" s="2" customFormat="1" ht="15.75" customHeight="1">
      <c r="A31" s="145" t="s">
        <v>476</v>
      </c>
      <c r="B31" s="96" t="s">
        <v>319</v>
      </c>
      <c r="C31" s="63" t="s">
        <v>308</v>
      </c>
      <c r="D31" s="73">
        <v>23</v>
      </c>
      <c r="E31" s="135" t="s">
        <v>29</v>
      </c>
      <c r="F31" s="64" t="s">
        <v>69</v>
      </c>
      <c r="G31" s="65">
        <v>155</v>
      </c>
      <c r="H31" s="66">
        <v>15</v>
      </c>
      <c r="I31" s="66">
        <v>243</v>
      </c>
      <c r="J31" s="67">
        <f aca="true" t="shared" si="29" ref="J31:J74">SUM(G31:I31)</f>
        <v>413</v>
      </c>
      <c r="K31" s="68">
        <f aca="true" t="shared" si="30" ref="K31:K74">SUM(G31:I31)/E31</f>
        <v>0.456353591160221</v>
      </c>
      <c r="L31" s="65">
        <v>70</v>
      </c>
      <c r="M31" s="69">
        <f t="shared" si="2"/>
        <v>0.45161290322580644</v>
      </c>
      <c r="N31" s="70">
        <v>422</v>
      </c>
      <c r="O31" s="70"/>
      <c r="P31" s="71">
        <f t="shared" si="3"/>
        <v>2.7225806451612904</v>
      </c>
      <c r="Q31" s="72">
        <v>46</v>
      </c>
      <c r="R31" s="73">
        <v>53</v>
      </c>
      <c r="S31" s="73">
        <v>8</v>
      </c>
      <c r="T31" s="73">
        <v>4</v>
      </c>
      <c r="U31" s="73">
        <v>4</v>
      </c>
      <c r="V31" s="73">
        <v>3</v>
      </c>
      <c r="W31" s="74">
        <f t="shared" si="4"/>
        <v>72</v>
      </c>
      <c r="X31" s="73">
        <v>68</v>
      </c>
      <c r="Y31" s="75">
        <v>46</v>
      </c>
      <c r="Z31" s="73">
        <v>99</v>
      </c>
      <c r="AA31" s="73">
        <v>21</v>
      </c>
      <c r="AB31" s="73">
        <v>3</v>
      </c>
      <c r="AC31" s="74">
        <f t="shared" si="23"/>
        <v>237</v>
      </c>
      <c r="AD31" s="76">
        <f t="shared" si="24"/>
        <v>309</v>
      </c>
      <c r="AE31" s="74">
        <f t="shared" si="25"/>
        <v>29</v>
      </c>
      <c r="AF31" s="65">
        <v>100</v>
      </c>
      <c r="AG31" s="66">
        <v>27</v>
      </c>
      <c r="AH31" s="77">
        <v>45</v>
      </c>
      <c r="AI31" s="78">
        <v>255</v>
      </c>
      <c r="AJ31" s="66">
        <v>3</v>
      </c>
      <c r="AK31" s="66">
        <v>-2</v>
      </c>
      <c r="AL31" s="66">
        <v>347</v>
      </c>
      <c r="AM31" s="79">
        <f aca="true" t="shared" si="31" ref="AM31:AM74">SUM(AJ31:AL31)</f>
        <v>348</v>
      </c>
      <c r="AN31" s="80">
        <f t="shared" si="26"/>
        <v>0.01935483870967742</v>
      </c>
      <c r="AO31" s="81">
        <f t="shared" si="27"/>
        <v>-0.13333333333333333</v>
      </c>
      <c r="AP31" s="81">
        <f t="shared" si="28"/>
        <v>1.4279835390946503</v>
      </c>
      <c r="AQ31" s="82">
        <f aca="true" t="shared" si="32" ref="AQ31:AQ90">IF(AM31=0,"",AM31/SUM(G31:I31))</f>
        <v>0.8426150121065376</v>
      </c>
    </row>
    <row r="32" spans="1:43" s="2" customFormat="1" ht="15.75" customHeight="1">
      <c r="A32" s="145" t="s">
        <v>476</v>
      </c>
      <c r="B32" s="96" t="s">
        <v>489</v>
      </c>
      <c r="C32" s="63" t="s">
        <v>308</v>
      </c>
      <c r="D32" s="73">
        <v>32</v>
      </c>
      <c r="E32" s="135" t="s">
        <v>30</v>
      </c>
      <c r="F32" s="64" t="s">
        <v>342</v>
      </c>
      <c r="G32" s="65">
        <v>233</v>
      </c>
      <c r="H32" s="66">
        <v>51</v>
      </c>
      <c r="I32" s="66">
        <v>479</v>
      </c>
      <c r="J32" s="67">
        <f t="shared" si="29"/>
        <v>763</v>
      </c>
      <c r="K32" s="68">
        <f t="shared" si="30"/>
        <v>0.6213355048859935</v>
      </c>
      <c r="L32" s="65">
        <v>143</v>
      </c>
      <c r="M32" s="69">
        <f t="shared" si="2"/>
        <v>0.6137339055793991</v>
      </c>
      <c r="N32" s="70">
        <v>910</v>
      </c>
      <c r="O32" s="70"/>
      <c r="P32" s="71">
        <f t="shared" si="3"/>
        <v>3.9055793991416308</v>
      </c>
      <c r="Q32" s="72">
        <v>85</v>
      </c>
      <c r="R32" s="73">
        <v>180</v>
      </c>
      <c r="S32" s="73">
        <v>34</v>
      </c>
      <c r="T32" s="73">
        <v>34</v>
      </c>
      <c r="U32" s="73">
        <v>45</v>
      </c>
      <c r="V32" s="73">
        <v>12</v>
      </c>
      <c r="W32" s="74">
        <f aca="true" t="shared" si="33" ref="W32:W75">SUM(R32:V32)</f>
        <v>305</v>
      </c>
      <c r="X32" s="73">
        <v>331</v>
      </c>
      <c r="Y32" s="75">
        <v>179</v>
      </c>
      <c r="Z32" s="73">
        <v>249</v>
      </c>
      <c r="AA32" s="73">
        <v>74</v>
      </c>
      <c r="AB32" s="73">
        <v>13</v>
      </c>
      <c r="AC32" s="74">
        <f t="shared" si="23"/>
        <v>846</v>
      </c>
      <c r="AD32" s="76">
        <f t="shared" si="24"/>
        <v>1151</v>
      </c>
      <c r="AE32" s="74">
        <f t="shared" si="25"/>
        <v>108</v>
      </c>
      <c r="AF32" s="65">
        <v>252</v>
      </c>
      <c r="AG32" s="66">
        <v>25</v>
      </c>
      <c r="AH32" s="77">
        <v>78</v>
      </c>
      <c r="AI32" s="78">
        <v>639</v>
      </c>
      <c r="AJ32" s="66">
        <v>570</v>
      </c>
      <c r="AK32" s="66">
        <v>23</v>
      </c>
      <c r="AL32" s="66">
        <v>686</v>
      </c>
      <c r="AM32" s="79">
        <f t="shared" si="31"/>
        <v>1279</v>
      </c>
      <c r="AN32" s="80">
        <f t="shared" si="26"/>
        <v>2.4463519313304722</v>
      </c>
      <c r="AO32" s="81">
        <f t="shared" si="27"/>
        <v>0.45098039215686275</v>
      </c>
      <c r="AP32" s="81">
        <f t="shared" si="28"/>
        <v>1.432150313152401</v>
      </c>
      <c r="AQ32" s="82">
        <f t="shared" si="32"/>
        <v>1.6762778505897773</v>
      </c>
    </row>
    <row r="33" spans="1:43" s="2" customFormat="1" ht="15.75" customHeight="1">
      <c r="A33" s="145" t="s">
        <v>479</v>
      </c>
      <c r="B33" s="96" t="s">
        <v>70</v>
      </c>
      <c r="C33" s="63" t="s">
        <v>307</v>
      </c>
      <c r="D33" s="73">
        <v>22</v>
      </c>
      <c r="E33" s="135" t="s">
        <v>94</v>
      </c>
      <c r="F33" s="64" t="s">
        <v>71</v>
      </c>
      <c r="G33" s="65">
        <v>3</v>
      </c>
      <c r="H33" s="66">
        <v>127</v>
      </c>
      <c r="I33" s="66">
        <v>280</v>
      </c>
      <c r="J33" s="67">
        <f t="shared" si="29"/>
        <v>410</v>
      </c>
      <c r="K33" s="68">
        <f t="shared" si="30"/>
        <v>0.4664391353811149</v>
      </c>
      <c r="L33" s="65"/>
      <c r="M33" s="69">
        <f t="shared" si="2"/>
        <v>0</v>
      </c>
      <c r="N33" s="70">
        <v>0</v>
      </c>
      <c r="O33" s="70"/>
      <c r="P33" s="71">
        <f t="shared" si="3"/>
        <v>0</v>
      </c>
      <c r="Q33" s="72"/>
      <c r="R33" s="73">
        <v>50</v>
      </c>
      <c r="S33" s="73">
        <v>3</v>
      </c>
      <c r="T33" s="73">
        <v>7</v>
      </c>
      <c r="U33" s="73">
        <v>13</v>
      </c>
      <c r="V33" s="73">
        <v>1</v>
      </c>
      <c r="W33" s="74">
        <f t="shared" si="33"/>
        <v>74</v>
      </c>
      <c r="X33" s="73">
        <v>142</v>
      </c>
      <c r="Y33" s="75">
        <v>90</v>
      </c>
      <c r="Z33" s="73">
        <v>146</v>
      </c>
      <c r="AA33" s="73">
        <v>41</v>
      </c>
      <c r="AB33" s="73">
        <v>6</v>
      </c>
      <c r="AC33" s="74">
        <f t="shared" si="23"/>
        <v>425</v>
      </c>
      <c r="AD33" s="76">
        <f t="shared" si="24"/>
        <v>499</v>
      </c>
      <c r="AE33" s="74">
        <f t="shared" si="25"/>
        <v>44</v>
      </c>
      <c r="AF33" s="65">
        <v>118</v>
      </c>
      <c r="AG33" s="66">
        <v>45</v>
      </c>
      <c r="AH33" s="77">
        <v>67</v>
      </c>
      <c r="AI33" s="78"/>
      <c r="AJ33" s="66">
        <v>-30</v>
      </c>
      <c r="AK33" s="66">
        <v>23</v>
      </c>
      <c r="AL33" s="66">
        <v>-60</v>
      </c>
      <c r="AM33" s="79">
        <f t="shared" si="31"/>
        <v>-67</v>
      </c>
      <c r="AN33" s="80">
        <f t="shared" si="26"/>
        <v>-10</v>
      </c>
      <c r="AO33" s="81">
        <f t="shared" si="27"/>
        <v>0.18110236220472442</v>
      </c>
      <c r="AP33" s="81">
        <f t="shared" si="28"/>
        <v>-0.21428571428571427</v>
      </c>
      <c r="AQ33" s="82">
        <f t="shared" si="32"/>
        <v>-0.16341463414634147</v>
      </c>
    </row>
    <row r="34" spans="1:43" s="2" customFormat="1" ht="15.75" customHeight="1">
      <c r="A34" s="145" t="s">
        <v>479</v>
      </c>
      <c r="B34" s="96" t="s">
        <v>152</v>
      </c>
      <c r="C34" s="63" t="s">
        <v>307</v>
      </c>
      <c r="D34" s="73">
        <v>7</v>
      </c>
      <c r="E34" s="135" t="s">
        <v>95</v>
      </c>
      <c r="F34" s="64" t="s">
        <v>254</v>
      </c>
      <c r="G34" s="65">
        <v>3</v>
      </c>
      <c r="H34" s="66">
        <v>13</v>
      </c>
      <c r="I34" s="66">
        <v>114</v>
      </c>
      <c r="J34" s="67">
        <f>SUM(G34:I34)</f>
        <v>130</v>
      </c>
      <c r="K34" s="68">
        <f>SUM(G34:I34)/E34</f>
        <v>0.43478260869565216</v>
      </c>
      <c r="L34" s="65"/>
      <c r="M34" s="69">
        <f>IF(G34=0,"",L34/G34)</f>
        <v>0</v>
      </c>
      <c r="N34" s="70">
        <v>0</v>
      </c>
      <c r="O34" s="70"/>
      <c r="P34" s="71">
        <f>IF(G34=0,"",(N34-O34)/G34)</f>
        <v>0</v>
      </c>
      <c r="Q34" s="72"/>
      <c r="R34" s="73">
        <v>4</v>
      </c>
      <c r="S34" s="73">
        <v>3</v>
      </c>
      <c r="T34" s="73"/>
      <c r="U34" s="73">
        <v>2</v>
      </c>
      <c r="V34" s="73"/>
      <c r="W34" s="74">
        <f>SUM(R34:V34)</f>
        <v>9</v>
      </c>
      <c r="X34" s="73">
        <v>30</v>
      </c>
      <c r="Y34" s="75">
        <v>28</v>
      </c>
      <c r="Z34" s="73">
        <v>42</v>
      </c>
      <c r="AA34" s="73">
        <v>5</v>
      </c>
      <c r="AB34" s="73">
        <v>2</v>
      </c>
      <c r="AC34" s="74">
        <f>SUM(X34:AB34)</f>
        <v>107</v>
      </c>
      <c r="AD34" s="76">
        <f>W34+AC34</f>
        <v>116</v>
      </c>
      <c r="AE34" s="74">
        <f>S34+AA34</f>
        <v>8</v>
      </c>
      <c r="AF34" s="65">
        <v>20</v>
      </c>
      <c r="AG34" s="66">
        <v>13</v>
      </c>
      <c r="AH34" s="77">
        <v>18</v>
      </c>
      <c r="AI34" s="78"/>
      <c r="AJ34" s="66">
        <v>-19</v>
      </c>
      <c r="AK34" s="66">
        <v>-16</v>
      </c>
      <c r="AL34" s="66">
        <v>-75</v>
      </c>
      <c r="AM34" s="79">
        <f>SUM(AJ34:AL34)</f>
        <v>-110</v>
      </c>
      <c r="AN34" s="80">
        <f>IF(G34&gt;0,AJ34/G34,"")</f>
        <v>-6.333333333333333</v>
      </c>
      <c r="AO34" s="81">
        <f>IF(H34&gt;0,AK34/H34,"")</f>
        <v>-1.2307692307692308</v>
      </c>
      <c r="AP34" s="81">
        <f>IF(I34&gt;0,AL34/I34,"")</f>
        <v>-0.6578947368421053</v>
      </c>
      <c r="AQ34" s="82">
        <f>IF(AM34=0,"",AM34/SUM(G34:I34))</f>
        <v>-0.8461538461538461</v>
      </c>
    </row>
    <row r="35" spans="1:43" s="2" customFormat="1" ht="15.75" customHeight="1">
      <c r="A35" s="145" t="s">
        <v>483</v>
      </c>
      <c r="B35" s="96" t="s">
        <v>152</v>
      </c>
      <c r="C35" s="63" t="s">
        <v>309</v>
      </c>
      <c r="D35" s="73">
        <v>3</v>
      </c>
      <c r="E35" s="135">
        <v>97</v>
      </c>
      <c r="F35" s="64" t="s">
        <v>145</v>
      </c>
      <c r="G35" s="65">
        <v>19</v>
      </c>
      <c r="H35" s="66"/>
      <c r="I35" s="66">
        <v>13</v>
      </c>
      <c r="J35" s="67">
        <f t="shared" si="29"/>
        <v>32</v>
      </c>
      <c r="K35" s="68">
        <f t="shared" si="30"/>
        <v>0.32989690721649484</v>
      </c>
      <c r="L35" s="65">
        <v>2</v>
      </c>
      <c r="M35" s="69">
        <f t="shared" si="2"/>
        <v>0.10526315789473684</v>
      </c>
      <c r="N35" s="70">
        <v>29</v>
      </c>
      <c r="O35" s="70"/>
      <c r="P35" s="71">
        <f t="shared" si="3"/>
        <v>1.5263157894736843</v>
      </c>
      <c r="Q35" s="72"/>
      <c r="R35" s="73">
        <v>1</v>
      </c>
      <c r="S35" s="73">
        <v>1</v>
      </c>
      <c r="T35" s="73"/>
      <c r="U35" s="73"/>
      <c r="V35" s="73"/>
      <c r="W35" s="74">
        <f t="shared" si="33"/>
        <v>2</v>
      </c>
      <c r="X35" s="73">
        <v>1</v>
      </c>
      <c r="Y35" s="75"/>
      <c r="Z35" s="73">
        <v>8</v>
      </c>
      <c r="AA35" s="73"/>
      <c r="AB35" s="73"/>
      <c r="AC35" s="74">
        <f t="shared" si="23"/>
        <v>9</v>
      </c>
      <c r="AD35" s="76">
        <f t="shared" si="24"/>
        <v>11</v>
      </c>
      <c r="AE35" s="74">
        <f t="shared" si="25"/>
        <v>1</v>
      </c>
      <c r="AF35" s="65">
        <v>16</v>
      </c>
      <c r="AG35" s="66"/>
      <c r="AH35" s="77">
        <v>2</v>
      </c>
      <c r="AI35" s="78">
        <v>-4</v>
      </c>
      <c r="AJ35" s="66">
        <v>-52</v>
      </c>
      <c r="AK35" s="66"/>
      <c r="AL35" s="66">
        <v>-20</v>
      </c>
      <c r="AM35" s="79">
        <f t="shared" si="31"/>
        <v>-72</v>
      </c>
      <c r="AN35" s="80">
        <f t="shared" si="26"/>
        <v>-2.736842105263158</v>
      </c>
      <c r="AO35" s="81">
        <f t="shared" si="27"/>
      </c>
      <c r="AP35" s="81">
        <f t="shared" si="28"/>
        <v>-1.5384615384615385</v>
      </c>
      <c r="AQ35" s="82">
        <f t="shared" si="32"/>
        <v>-2.25</v>
      </c>
    </row>
    <row r="36" spans="1:43" s="2" customFormat="1" ht="15.75" customHeight="1">
      <c r="A36" s="145" t="s">
        <v>477</v>
      </c>
      <c r="B36" s="96" t="s">
        <v>185</v>
      </c>
      <c r="C36" s="63" t="s">
        <v>308</v>
      </c>
      <c r="D36" s="73">
        <v>8</v>
      </c>
      <c r="E36" s="135">
        <v>297</v>
      </c>
      <c r="F36" s="64" t="s">
        <v>146</v>
      </c>
      <c r="G36" s="65">
        <v>26</v>
      </c>
      <c r="H36" s="66">
        <v>1</v>
      </c>
      <c r="I36" s="66">
        <v>100</v>
      </c>
      <c r="J36" s="67">
        <f t="shared" si="29"/>
        <v>127</v>
      </c>
      <c r="K36" s="68">
        <f t="shared" si="30"/>
        <v>0.4276094276094276</v>
      </c>
      <c r="L36" s="65">
        <v>11</v>
      </c>
      <c r="M36" s="69">
        <f t="shared" si="2"/>
        <v>0.4230769230769231</v>
      </c>
      <c r="N36" s="70">
        <v>49</v>
      </c>
      <c r="O36" s="70"/>
      <c r="P36" s="71">
        <f t="shared" si="3"/>
        <v>1.8846153846153846</v>
      </c>
      <c r="Q36" s="72">
        <v>1</v>
      </c>
      <c r="R36" s="73">
        <v>14</v>
      </c>
      <c r="S36" s="73">
        <v>4</v>
      </c>
      <c r="T36" s="73">
        <v>5</v>
      </c>
      <c r="U36" s="73">
        <v>1</v>
      </c>
      <c r="V36" s="73"/>
      <c r="W36" s="74">
        <f t="shared" si="33"/>
        <v>24</v>
      </c>
      <c r="X36" s="73">
        <v>47</v>
      </c>
      <c r="Y36" s="75"/>
      <c r="Z36" s="73">
        <v>22</v>
      </c>
      <c r="AA36" s="73">
        <v>1</v>
      </c>
      <c r="AB36" s="73"/>
      <c r="AC36" s="74">
        <f t="shared" si="23"/>
        <v>70</v>
      </c>
      <c r="AD36" s="76">
        <f t="shared" si="24"/>
        <v>94</v>
      </c>
      <c r="AE36" s="74">
        <f t="shared" si="25"/>
        <v>5</v>
      </c>
      <c r="AF36" s="65">
        <v>50</v>
      </c>
      <c r="AG36" s="66">
        <v>3</v>
      </c>
      <c r="AH36" s="77">
        <v>13</v>
      </c>
      <c r="AI36" s="78">
        <v>11</v>
      </c>
      <c r="AJ36" s="66">
        <v>-39</v>
      </c>
      <c r="AK36" s="66">
        <v>-1</v>
      </c>
      <c r="AL36" s="66">
        <v>-83</v>
      </c>
      <c r="AM36" s="79">
        <f t="shared" si="31"/>
        <v>-123</v>
      </c>
      <c r="AN36" s="80">
        <f t="shared" si="26"/>
        <v>-1.5</v>
      </c>
      <c r="AO36" s="81">
        <f t="shared" si="27"/>
        <v>-1</v>
      </c>
      <c r="AP36" s="81">
        <f t="shared" si="28"/>
        <v>-0.83</v>
      </c>
      <c r="AQ36" s="82">
        <f t="shared" si="32"/>
        <v>-0.968503937007874</v>
      </c>
    </row>
    <row r="37" spans="1:43" s="2" customFormat="1" ht="15.75" customHeight="1">
      <c r="A37" s="145" t="s">
        <v>483</v>
      </c>
      <c r="B37" s="96" t="s">
        <v>408</v>
      </c>
      <c r="C37" s="63" t="s">
        <v>307</v>
      </c>
      <c r="D37" s="73">
        <v>9</v>
      </c>
      <c r="E37" s="135" t="s">
        <v>31</v>
      </c>
      <c r="F37" s="64" t="s">
        <v>287</v>
      </c>
      <c r="G37" s="65">
        <v>1</v>
      </c>
      <c r="H37" s="66">
        <v>3</v>
      </c>
      <c r="I37" s="66">
        <v>116</v>
      </c>
      <c r="J37" s="67">
        <f>SUM(G37:I37)</f>
        <v>120</v>
      </c>
      <c r="K37" s="68">
        <f>SUM(G37:I37)/E37</f>
        <v>0.3133159268929504</v>
      </c>
      <c r="L37" s="65"/>
      <c r="M37" s="69">
        <f>IF(G37=0,"",L37/G37)</f>
        <v>0</v>
      </c>
      <c r="N37" s="70">
        <v>0</v>
      </c>
      <c r="O37" s="70"/>
      <c r="P37" s="71">
        <f>IF(G37=0,"",(N37-O37)/G37)</f>
        <v>0</v>
      </c>
      <c r="Q37" s="72"/>
      <c r="R37" s="73">
        <v>10</v>
      </c>
      <c r="S37" s="73"/>
      <c r="T37" s="73"/>
      <c r="U37" s="73">
        <v>1</v>
      </c>
      <c r="V37" s="73"/>
      <c r="W37" s="74">
        <f>SUM(R37:V37)</f>
        <v>11</v>
      </c>
      <c r="X37" s="73">
        <v>18</v>
      </c>
      <c r="Y37" s="75">
        <v>8</v>
      </c>
      <c r="Z37" s="73">
        <v>35</v>
      </c>
      <c r="AA37" s="73">
        <v>17</v>
      </c>
      <c r="AB37" s="73">
        <v>1</v>
      </c>
      <c r="AC37" s="74">
        <f>SUM(X37:AB37)</f>
        <v>79</v>
      </c>
      <c r="AD37" s="76">
        <f>W37+AC37</f>
        <v>90</v>
      </c>
      <c r="AE37" s="74">
        <f>S37+AA37</f>
        <v>17</v>
      </c>
      <c r="AF37" s="65">
        <v>15</v>
      </c>
      <c r="AG37" s="66">
        <v>8</v>
      </c>
      <c r="AH37" s="77">
        <v>10</v>
      </c>
      <c r="AI37" s="78"/>
      <c r="AJ37" s="66">
        <v>-6</v>
      </c>
      <c r="AK37" s="66">
        <v>5</v>
      </c>
      <c r="AL37" s="66">
        <v>-256</v>
      </c>
      <c r="AM37" s="79">
        <f>SUM(AJ37:AL37)</f>
        <v>-257</v>
      </c>
      <c r="AN37" s="80">
        <f>IF(G37&gt;0,AJ37/G37,"")</f>
        <v>-6</v>
      </c>
      <c r="AO37" s="81">
        <f>IF(H37&gt;0,AK37/H37,"")</f>
        <v>1.6666666666666667</v>
      </c>
      <c r="AP37" s="81">
        <f>IF(I37&gt;0,AL37/I37,"")</f>
        <v>-2.206896551724138</v>
      </c>
      <c r="AQ37" s="82">
        <f>IF(AM37=0,"",AM37/SUM(G37:I37))</f>
        <v>-2.1416666666666666</v>
      </c>
    </row>
    <row r="38" spans="1:43" s="2" customFormat="1" ht="15.75" customHeight="1">
      <c r="A38" s="145" t="s">
        <v>476</v>
      </c>
      <c r="B38" s="96" t="s">
        <v>186</v>
      </c>
      <c r="C38" s="63" t="s">
        <v>309</v>
      </c>
      <c r="D38" s="73">
        <v>3</v>
      </c>
      <c r="E38" s="135">
        <v>100</v>
      </c>
      <c r="F38" s="64" t="s">
        <v>147</v>
      </c>
      <c r="G38" s="65">
        <v>27</v>
      </c>
      <c r="H38" s="66"/>
      <c r="I38" s="66">
        <v>8</v>
      </c>
      <c r="J38" s="67">
        <f t="shared" si="29"/>
        <v>35</v>
      </c>
      <c r="K38" s="68">
        <f t="shared" si="30"/>
        <v>0.35</v>
      </c>
      <c r="L38" s="65">
        <v>16</v>
      </c>
      <c r="M38" s="69">
        <f t="shared" si="2"/>
        <v>0.5925925925925926</v>
      </c>
      <c r="N38" s="70">
        <v>143</v>
      </c>
      <c r="O38" s="70"/>
      <c r="P38" s="71">
        <f t="shared" si="3"/>
        <v>5.296296296296297</v>
      </c>
      <c r="Q38" s="72">
        <v>8</v>
      </c>
      <c r="R38" s="73">
        <v>2</v>
      </c>
      <c r="S38" s="73">
        <v>1</v>
      </c>
      <c r="T38" s="73">
        <v>1</v>
      </c>
      <c r="U38" s="73"/>
      <c r="V38" s="73"/>
      <c r="W38" s="74">
        <f t="shared" si="33"/>
        <v>4</v>
      </c>
      <c r="X38" s="73">
        <v>1</v>
      </c>
      <c r="Y38" s="75"/>
      <c r="Z38" s="73">
        <v>4</v>
      </c>
      <c r="AA38" s="73"/>
      <c r="AB38" s="73"/>
      <c r="AC38" s="74">
        <f t="shared" si="23"/>
        <v>5</v>
      </c>
      <c r="AD38" s="76">
        <f t="shared" si="24"/>
        <v>9</v>
      </c>
      <c r="AE38" s="74">
        <f t="shared" si="25"/>
        <v>1</v>
      </c>
      <c r="AF38" s="65">
        <v>12</v>
      </c>
      <c r="AG38" s="66"/>
      <c r="AH38" s="77">
        <v>2</v>
      </c>
      <c r="AI38" s="78">
        <v>41</v>
      </c>
      <c r="AJ38" s="66">
        <v>41</v>
      </c>
      <c r="AK38" s="66"/>
      <c r="AL38" s="66">
        <v>-19</v>
      </c>
      <c r="AM38" s="79">
        <f t="shared" si="31"/>
        <v>22</v>
      </c>
      <c r="AN38" s="80">
        <f t="shared" si="26"/>
        <v>1.5185185185185186</v>
      </c>
      <c r="AO38" s="81">
        <f t="shared" si="27"/>
      </c>
      <c r="AP38" s="81">
        <f t="shared" si="28"/>
        <v>-2.375</v>
      </c>
      <c r="AQ38" s="82">
        <f t="shared" si="32"/>
        <v>0.6285714285714286</v>
      </c>
    </row>
    <row r="39" spans="1:43" s="2" customFormat="1" ht="15.75" customHeight="1">
      <c r="A39" s="145" t="s">
        <v>479</v>
      </c>
      <c r="B39" s="96" t="s">
        <v>72</v>
      </c>
      <c r="C39" s="63" t="s">
        <v>307</v>
      </c>
      <c r="D39" s="73">
        <v>22</v>
      </c>
      <c r="E39" s="135">
        <v>835</v>
      </c>
      <c r="F39" s="64" t="s">
        <v>381</v>
      </c>
      <c r="G39" s="65">
        <v>59</v>
      </c>
      <c r="H39" s="66">
        <v>180</v>
      </c>
      <c r="I39" s="66">
        <v>235</v>
      </c>
      <c r="J39" s="67">
        <f t="shared" si="29"/>
        <v>474</v>
      </c>
      <c r="K39" s="68">
        <f t="shared" si="30"/>
        <v>0.5676646706586826</v>
      </c>
      <c r="L39" s="65">
        <v>26</v>
      </c>
      <c r="M39" s="69">
        <f t="shared" si="2"/>
        <v>0.4406779661016949</v>
      </c>
      <c r="N39" s="70">
        <v>134</v>
      </c>
      <c r="O39" s="70"/>
      <c r="P39" s="71">
        <f t="shared" si="3"/>
        <v>2.2711864406779663</v>
      </c>
      <c r="Q39" s="72">
        <v>7</v>
      </c>
      <c r="R39" s="73">
        <v>105</v>
      </c>
      <c r="S39" s="73">
        <v>30</v>
      </c>
      <c r="T39" s="73">
        <v>38</v>
      </c>
      <c r="U39" s="73">
        <v>11</v>
      </c>
      <c r="V39" s="73">
        <v>2</v>
      </c>
      <c r="W39" s="74">
        <f t="shared" si="33"/>
        <v>186</v>
      </c>
      <c r="X39" s="73">
        <v>149</v>
      </c>
      <c r="Y39" s="75">
        <v>62</v>
      </c>
      <c r="Z39" s="73">
        <v>158</v>
      </c>
      <c r="AA39" s="73">
        <v>35</v>
      </c>
      <c r="AB39" s="73">
        <v>1</v>
      </c>
      <c r="AC39" s="74">
        <f t="shared" si="23"/>
        <v>405</v>
      </c>
      <c r="AD39" s="76">
        <f t="shared" si="24"/>
        <v>591</v>
      </c>
      <c r="AE39" s="74">
        <f t="shared" si="25"/>
        <v>65</v>
      </c>
      <c r="AF39" s="65">
        <v>142</v>
      </c>
      <c r="AG39" s="66">
        <v>24</v>
      </c>
      <c r="AH39" s="77">
        <v>52</v>
      </c>
      <c r="AI39" s="78">
        <v>55</v>
      </c>
      <c r="AJ39" s="66">
        <v>-33</v>
      </c>
      <c r="AK39" s="66">
        <v>56</v>
      </c>
      <c r="AL39" s="66">
        <v>-9</v>
      </c>
      <c r="AM39" s="79">
        <f t="shared" si="31"/>
        <v>14</v>
      </c>
      <c r="AN39" s="80">
        <f t="shared" si="26"/>
        <v>-0.559322033898305</v>
      </c>
      <c r="AO39" s="81">
        <f t="shared" si="27"/>
        <v>0.3111111111111111</v>
      </c>
      <c r="AP39" s="81">
        <f t="shared" si="28"/>
        <v>-0.03829787234042553</v>
      </c>
      <c r="AQ39" s="82">
        <f t="shared" si="32"/>
        <v>0.029535864978902954</v>
      </c>
    </row>
    <row r="40" spans="1:43" s="2" customFormat="1" ht="15.75" customHeight="1">
      <c r="A40" s="145" t="s">
        <v>479</v>
      </c>
      <c r="B40" s="96" t="s">
        <v>187</v>
      </c>
      <c r="C40" s="63" t="s">
        <v>305</v>
      </c>
      <c r="D40" s="73">
        <v>1</v>
      </c>
      <c r="E40" s="135">
        <v>39</v>
      </c>
      <c r="F40" s="64" t="s">
        <v>431</v>
      </c>
      <c r="G40" s="65"/>
      <c r="H40" s="66"/>
      <c r="I40" s="66">
        <v>4</v>
      </c>
      <c r="J40" s="67">
        <f t="shared" si="29"/>
        <v>4</v>
      </c>
      <c r="K40" s="68">
        <f t="shared" si="30"/>
        <v>0.10256410256410256</v>
      </c>
      <c r="L40" s="65"/>
      <c r="M40" s="69">
        <f t="shared" si="2"/>
      </c>
      <c r="N40" s="70"/>
      <c r="O40" s="70"/>
      <c r="P40" s="71">
        <f t="shared" si="3"/>
      </c>
      <c r="Q40" s="72"/>
      <c r="R40" s="73"/>
      <c r="S40" s="73"/>
      <c r="T40" s="73"/>
      <c r="U40" s="73"/>
      <c r="V40" s="73"/>
      <c r="W40" s="74">
        <f t="shared" si="33"/>
        <v>0</v>
      </c>
      <c r="X40" s="73"/>
      <c r="Y40" s="75"/>
      <c r="Z40" s="73"/>
      <c r="AA40" s="73"/>
      <c r="AB40" s="73"/>
      <c r="AC40" s="74">
        <f t="shared" si="23"/>
        <v>0</v>
      </c>
      <c r="AD40" s="76">
        <f t="shared" si="24"/>
        <v>0</v>
      </c>
      <c r="AE40" s="74">
        <f t="shared" si="25"/>
        <v>0</v>
      </c>
      <c r="AF40" s="65"/>
      <c r="AG40" s="66"/>
      <c r="AH40" s="77"/>
      <c r="AI40" s="78"/>
      <c r="AJ40" s="66"/>
      <c r="AK40" s="66"/>
      <c r="AL40" s="66">
        <v>-6</v>
      </c>
      <c r="AM40" s="79">
        <f t="shared" si="31"/>
        <v>-6</v>
      </c>
      <c r="AN40" s="80">
        <f t="shared" si="26"/>
      </c>
      <c r="AO40" s="81">
        <f t="shared" si="27"/>
      </c>
      <c r="AP40" s="81">
        <f t="shared" si="28"/>
        <v>-1.5</v>
      </c>
      <c r="AQ40" s="82">
        <f t="shared" si="32"/>
        <v>-1.5</v>
      </c>
    </row>
    <row r="41" spans="1:43" s="2" customFormat="1" ht="15.75" customHeight="1">
      <c r="A41" s="145" t="s">
        <v>479</v>
      </c>
      <c r="B41" s="96" t="s">
        <v>129</v>
      </c>
      <c r="C41" s="63" t="s">
        <v>304</v>
      </c>
      <c r="D41" s="73">
        <v>2</v>
      </c>
      <c r="E41" s="135" t="s">
        <v>96</v>
      </c>
      <c r="F41" s="64" t="s">
        <v>130</v>
      </c>
      <c r="G41" s="65">
        <v>1</v>
      </c>
      <c r="H41" s="66"/>
      <c r="I41" s="66">
        <v>16</v>
      </c>
      <c r="J41" s="67">
        <f>SUM(G41:I41)</f>
        <v>17</v>
      </c>
      <c r="K41" s="68">
        <f>SUM(G41:I41)/E41</f>
        <v>0.19101123595505617</v>
      </c>
      <c r="L41" s="65">
        <v>1</v>
      </c>
      <c r="M41" s="69">
        <f>IF(G41=0,"",L41/G41)</f>
        <v>1</v>
      </c>
      <c r="N41" s="70">
        <v>0</v>
      </c>
      <c r="O41" s="70"/>
      <c r="P41" s="71">
        <f>IF(G41=0,"",(N41-O41)/G41)</f>
        <v>0</v>
      </c>
      <c r="Q41" s="72"/>
      <c r="R41" s="73"/>
      <c r="S41" s="73"/>
      <c r="T41" s="73"/>
      <c r="U41" s="73"/>
      <c r="V41" s="73"/>
      <c r="W41" s="74">
        <f>SUM(R41:V41)</f>
        <v>0</v>
      </c>
      <c r="X41" s="73">
        <v>6</v>
      </c>
      <c r="Y41" s="75">
        <v>1</v>
      </c>
      <c r="Z41" s="73">
        <v>4</v>
      </c>
      <c r="AA41" s="73">
        <v>1</v>
      </c>
      <c r="AB41" s="73"/>
      <c r="AC41" s="74">
        <f>SUM(X41:AB41)</f>
        <v>12</v>
      </c>
      <c r="AD41" s="76">
        <f>W41+AC41</f>
        <v>12</v>
      </c>
      <c r="AE41" s="74">
        <f>S41+AA41</f>
        <v>1</v>
      </c>
      <c r="AF41" s="65"/>
      <c r="AG41" s="66"/>
      <c r="AH41" s="77"/>
      <c r="AI41" s="78">
        <v>-12</v>
      </c>
      <c r="AJ41" s="66">
        <v>-12</v>
      </c>
      <c r="AK41" s="66"/>
      <c r="AL41" s="66">
        <v>-18</v>
      </c>
      <c r="AM41" s="79">
        <f>SUM(AJ41:AL41)</f>
        <v>-30</v>
      </c>
      <c r="AN41" s="80">
        <f aca="true" t="shared" si="34" ref="AN41:AP42">IF(G41&gt;0,AJ41/G41,"")</f>
        <v>-12</v>
      </c>
      <c r="AO41" s="81">
        <f t="shared" si="34"/>
      </c>
      <c r="AP41" s="81">
        <f t="shared" si="34"/>
        <v>-1.125</v>
      </c>
      <c r="AQ41" s="82">
        <f>IF(AM41=0,"",AM41/SUM(G41:I41))</f>
        <v>-1.7647058823529411</v>
      </c>
    </row>
    <row r="42" spans="1:43" s="2" customFormat="1" ht="15.75" customHeight="1">
      <c r="A42" s="145" t="s">
        <v>393</v>
      </c>
      <c r="B42" s="96" t="s">
        <v>232</v>
      </c>
      <c r="C42" s="63" t="s">
        <v>305</v>
      </c>
      <c r="D42" s="73">
        <v>3</v>
      </c>
      <c r="E42" s="135" t="s">
        <v>401</v>
      </c>
      <c r="F42" s="64" t="s">
        <v>233</v>
      </c>
      <c r="G42" s="65"/>
      <c r="H42" s="66"/>
      <c r="I42" s="66">
        <v>5</v>
      </c>
      <c r="J42" s="67">
        <f>SUM(G42:I42)</f>
        <v>5</v>
      </c>
      <c r="K42" s="68">
        <f>SUM(G42:I42)/E42</f>
        <v>0.0390625</v>
      </c>
      <c r="L42" s="65"/>
      <c r="M42" s="69">
        <f>IF(G42=0,"",L42/G42)</f>
      </c>
      <c r="N42" s="70"/>
      <c r="O42" s="70"/>
      <c r="P42" s="71">
        <f>IF(G42=0,"",(N42-O42)/G42)</f>
      </c>
      <c r="Q42" s="72"/>
      <c r="R42" s="73"/>
      <c r="S42" s="73"/>
      <c r="T42" s="73"/>
      <c r="U42" s="73"/>
      <c r="V42" s="73"/>
      <c r="W42" s="74">
        <f>SUM(R42:V42)</f>
        <v>0</v>
      </c>
      <c r="X42" s="73"/>
      <c r="Y42" s="75"/>
      <c r="Z42" s="73"/>
      <c r="AA42" s="73"/>
      <c r="AB42" s="73"/>
      <c r="AC42" s="74">
        <f>SUM(X42:AB42)</f>
        <v>0</v>
      </c>
      <c r="AD42" s="76">
        <f>W42+AC42</f>
        <v>0</v>
      </c>
      <c r="AE42" s="74">
        <f>S42+AA42</f>
        <v>0</v>
      </c>
      <c r="AF42" s="65"/>
      <c r="AG42" s="66"/>
      <c r="AH42" s="77"/>
      <c r="AI42" s="78"/>
      <c r="AJ42" s="66"/>
      <c r="AK42" s="66"/>
      <c r="AL42" s="66">
        <v>-18</v>
      </c>
      <c r="AM42" s="79">
        <f>SUM(AJ42:AL42)</f>
        <v>-18</v>
      </c>
      <c r="AN42" s="80">
        <f t="shared" si="34"/>
      </c>
      <c r="AO42" s="81">
        <f t="shared" si="34"/>
      </c>
      <c r="AP42" s="81">
        <f t="shared" si="34"/>
        <v>-3.6</v>
      </c>
      <c r="AQ42" s="82">
        <f>IF(AM42=0,"",AM42/SUM(G42:I42))</f>
        <v>-3.6</v>
      </c>
    </row>
    <row r="43" spans="1:43" s="2" customFormat="1" ht="15.75" customHeight="1">
      <c r="A43" s="145" t="s">
        <v>476</v>
      </c>
      <c r="B43" s="96" t="s">
        <v>432</v>
      </c>
      <c r="C43" s="63" t="s">
        <v>478</v>
      </c>
      <c r="D43" s="73">
        <v>27</v>
      </c>
      <c r="E43" s="135" t="s">
        <v>32</v>
      </c>
      <c r="F43" s="64" t="s">
        <v>225</v>
      </c>
      <c r="G43" s="65">
        <v>9</v>
      </c>
      <c r="H43" s="66">
        <v>297</v>
      </c>
      <c r="I43" s="66">
        <v>174</v>
      </c>
      <c r="J43" s="67">
        <f t="shared" si="29"/>
        <v>480</v>
      </c>
      <c r="K43" s="68">
        <f t="shared" si="30"/>
        <v>0.4580152671755725</v>
      </c>
      <c r="L43" s="65">
        <v>2</v>
      </c>
      <c r="M43" s="69">
        <f t="shared" si="2"/>
        <v>0.2222222222222222</v>
      </c>
      <c r="N43" s="70">
        <v>21</v>
      </c>
      <c r="O43" s="70"/>
      <c r="P43" s="71">
        <f t="shared" si="3"/>
        <v>2.3333333333333335</v>
      </c>
      <c r="Q43" s="72">
        <v>1</v>
      </c>
      <c r="R43" s="73">
        <v>59</v>
      </c>
      <c r="S43" s="73">
        <v>6</v>
      </c>
      <c r="T43" s="73">
        <v>27</v>
      </c>
      <c r="U43" s="73">
        <v>17</v>
      </c>
      <c r="V43" s="73">
        <v>3</v>
      </c>
      <c r="W43" s="74">
        <f t="shared" si="33"/>
        <v>112</v>
      </c>
      <c r="X43" s="73">
        <v>66</v>
      </c>
      <c r="Y43" s="75">
        <v>45</v>
      </c>
      <c r="Z43" s="73">
        <v>65</v>
      </c>
      <c r="AA43" s="73">
        <v>6</v>
      </c>
      <c r="AB43" s="73">
        <v>6</v>
      </c>
      <c r="AC43" s="74">
        <f t="shared" si="23"/>
        <v>188</v>
      </c>
      <c r="AD43" s="76">
        <f t="shared" si="24"/>
        <v>300</v>
      </c>
      <c r="AE43" s="74">
        <f t="shared" si="25"/>
        <v>12</v>
      </c>
      <c r="AF43" s="65">
        <v>62</v>
      </c>
      <c r="AG43" s="66">
        <v>14</v>
      </c>
      <c r="AH43" s="77">
        <v>22</v>
      </c>
      <c r="AI43" s="78">
        <v>6</v>
      </c>
      <c r="AJ43" s="66">
        <v>-12</v>
      </c>
      <c r="AK43" s="66">
        <v>79</v>
      </c>
      <c r="AL43" s="66">
        <v>99</v>
      </c>
      <c r="AM43" s="79">
        <f t="shared" si="31"/>
        <v>166</v>
      </c>
      <c r="AN43" s="80">
        <f t="shared" si="26"/>
        <v>-1.3333333333333333</v>
      </c>
      <c r="AO43" s="81">
        <f t="shared" si="27"/>
        <v>0.265993265993266</v>
      </c>
      <c r="AP43" s="81">
        <f t="shared" si="28"/>
        <v>0.5689655172413793</v>
      </c>
      <c r="AQ43" s="82">
        <f t="shared" si="32"/>
        <v>0.3458333333333333</v>
      </c>
    </row>
    <row r="44" spans="1:43" s="2" customFormat="1" ht="15.75" customHeight="1">
      <c r="A44" s="145" t="s">
        <v>479</v>
      </c>
      <c r="B44" s="96" t="s">
        <v>383</v>
      </c>
      <c r="C44" s="63" t="s">
        <v>478</v>
      </c>
      <c r="D44" s="73">
        <v>32</v>
      </c>
      <c r="E44" s="135" t="s">
        <v>97</v>
      </c>
      <c r="F44" s="64" t="s">
        <v>382</v>
      </c>
      <c r="G44" s="65">
        <v>30</v>
      </c>
      <c r="H44" s="66">
        <v>379</v>
      </c>
      <c r="I44" s="66">
        <v>241</v>
      </c>
      <c r="J44" s="67">
        <f t="shared" si="29"/>
        <v>650</v>
      </c>
      <c r="K44" s="68">
        <f t="shared" si="30"/>
        <v>0.5229283990345938</v>
      </c>
      <c r="L44" s="65">
        <v>7</v>
      </c>
      <c r="M44" s="69">
        <f t="shared" si="2"/>
        <v>0.23333333333333334</v>
      </c>
      <c r="N44" s="70">
        <v>47</v>
      </c>
      <c r="O44" s="70"/>
      <c r="P44" s="71">
        <f t="shared" si="3"/>
        <v>1.5666666666666667</v>
      </c>
      <c r="Q44" s="72">
        <v>2</v>
      </c>
      <c r="R44" s="73">
        <v>107</v>
      </c>
      <c r="S44" s="73">
        <v>32</v>
      </c>
      <c r="T44" s="73">
        <v>21</v>
      </c>
      <c r="U44" s="73">
        <v>11</v>
      </c>
      <c r="V44" s="73">
        <v>3</v>
      </c>
      <c r="W44" s="74">
        <f t="shared" si="33"/>
        <v>174</v>
      </c>
      <c r="X44" s="73">
        <v>189</v>
      </c>
      <c r="Y44" s="75">
        <v>94</v>
      </c>
      <c r="Z44" s="73">
        <v>238</v>
      </c>
      <c r="AA44" s="73">
        <v>55</v>
      </c>
      <c r="AB44" s="73">
        <v>8</v>
      </c>
      <c r="AC44" s="74">
        <f t="shared" si="23"/>
        <v>584</v>
      </c>
      <c r="AD44" s="76">
        <f t="shared" si="24"/>
        <v>758</v>
      </c>
      <c r="AE44" s="74">
        <f t="shared" si="25"/>
        <v>87</v>
      </c>
      <c r="AF44" s="65">
        <v>252</v>
      </c>
      <c r="AG44" s="66">
        <v>36</v>
      </c>
      <c r="AH44" s="77">
        <v>89</v>
      </c>
      <c r="AI44" s="78">
        <v>16</v>
      </c>
      <c r="AJ44" s="66">
        <v>-69</v>
      </c>
      <c r="AK44" s="66">
        <v>4</v>
      </c>
      <c r="AL44" s="66">
        <v>104</v>
      </c>
      <c r="AM44" s="79">
        <f t="shared" si="31"/>
        <v>39</v>
      </c>
      <c r="AN44" s="80">
        <f t="shared" si="26"/>
        <v>-2.3</v>
      </c>
      <c r="AO44" s="81">
        <f t="shared" si="27"/>
        <v>0.010554089709762533</v>
      </c>
      <c r="AP44" s="81">
        <f t="shared" si="28"/>
        <v>0.4315352697095436</v>
      </c>
      <c r="AQ44" s="82">
        <f t="shared" si="32"/>
        <v>0.06</v>
      </c>
    </row>
    <row r="45" spans="1:43" s="2" customFormat="1" ht="15.75" customHeight="1">
      <c r="A45" s="145" t="s">
        <v>483</v>
      </c>
      <c r="B45" s="96" t="s">
        <v>188</v>
      </c>
      <c r="C45" s="63" t="s">
        <v>308</v>
      </c>
      <c r="D45" s="73">
        <v>8</v>
      </c>
      <c r="E45" s="135">
        <v>303</v>
      </c>
      <c r="F45" s="64" t="s">
        <v>148</v>
      </c>
      <c r="G45" s="65">
        <v>11</v>
      </c>
      <c r="H45" s="66">
        <v>1</v>
      </c>
      <c r="I45" s="66">
        <v>88</v>
      </c>
      <c r="J45" s="67">
        <f t="shared" si="29"/>
        <v>100</v>
      </c>
      <c r="K45" s="68">
        <f t="shared" si="30"/>
        <v>0.33003300330033003</v>
      </c>
      <c r="L45" s="65">
        <v>3</v>
      </c>
      <c r="M45" s="69">
        <f t="shared" si="2"/>
        <v>0.2727272727272727</v>
      </c>
      <c r="N45" s="70">
        <v>16</v>
      </c>
      <c r="O45" s="70"/>
      <c r="P45" s="71">
        <f t="shared" si="3"/>
        <v>1.4545454545454546</v>
      </c>
      <c r="Q45" s="72">
        <v>1</v>
      </c>
      <c r="R45" s="73">
        <v>28</v>
      </c>
      <c r="S45" s="73">
        <v>2</v>
      </c>
      <c r="T45" s="73">
        <v>2</v>
      </c>
      <c r="U45" s="73"/>
      <c r="V45" s="73">
        <v>2</v>
      </c>
      <c r="W45" s="74">
        <f t="shared" si="33"/>
        <v>34</v>
      </c>
      <c r="X45" s="73">
        <v>7</v>
      </c>
      <c r="Y45" s="75"/>
      <c r="Z45" s="73">
        <v>25</v>
      </c>
      <c r="AA45" s="73">
        <v>4</v>
      </c>
      <c r="AB45" s="73"/>
      <c r="AC45" s="74">
        <f t="shared" si="23"/>
        <v>36</v>
      </c>
      <c r="AD45" s="76">
        <f t="shared" si="24"/>
        <v>70</v>
      </c>
      <c r="AE45" s="74">
        <f t="shared" si="25"/>
        <v>6</v>
      </c>
      <c r="AF45" s="65">
        <v>26</v>
      </c>
      <c r="AG45" s="66"/>
      <c r="AH45" s="77">
        <v>4</v>
      </c>
      <c r="AI45" s="78">
        <v>-7</v>
      </c>
      <c r="AJ45" s="66">
        <v>-36</v>
      </c>
      <c r="AK45" s="66">
        <v>-4</v>
      </c>
      <c r="AL45" s="66">
        <v>-48</v>
      </c>
      <c r="AM45" s="79">
        <f t="shared" si="31"/>
        <v>-88</v>
      </c>
      <c r="AN45" s="80">
        <f t="shared" si="26"/>
        <v>-3.272727272727273</v>
      </c>
      <c r="AO45" s="81">
        <f t="shared" si="27"/>
        <v>-4</v>
      </c>
      <c r="AP45" s="81">
        <f t="shared" si="28"/>
        <v>-0.5454545454545454</v>
      </c>
      <c r="AQ45" s="82">
        <f t="shared" si="32"/>
        <v>-0.88</v>
      </c>
    </row>
    <row r="46" spans="1:43" s="2" customFormat="1" ht="15.75" customHeight="1">
      <c r="A46" s="145" t="s">
        <v>476</v>
      </c>
      <c r="B46" s="96" t="s">
        <v>135</v>
      </c>
      <c r="C46" s="63" t="s">
        <v>484</v>
      </c>
      <c r="D46" s="73">
        <v>2</v>
      </c>
      <c r="E46" s="135">
        <v>73</v>
      </c>
      <c r="F46" s="64" t="s">
        <v>136</v>
      </c>
      <c r="G46" s="65">
        <v>15</v>
      </c>
      <c r="H46" s="66">
        <v>1</v>
      </c>
      <c r="I46" s="66">
        <v>10</v>
      </c>
      <c r="J46" s="67">
        <f t="shared" si="29"/>
        <v>26</v>
      </c>
      <c r="K46" s="68">
        <f t="shared" si="30"/>
        <v>0.3561643835616438</v>
      </c>
      <c r="L46" s="65">
        <v>10</v>
      </c>
      <c r="M46" s="69">
        <f t="shared" si="2"/>
        <v>0.6666666666666666</v>
      </c>
      <c r="N46" s="70">
        <v>44</v>
      </c>
      <c r="O46" s="70"/>
      <c r="P46" s="71">
        <f t="shared" si="3"/>
        <v>2.933333333333333</v>
      </c>
      <c r="Q46" s="72">
        <v>2</v>
      </c>
      <c r="R46" s="73">
        <v>11</v>
      </c>
      <c r="S46" s="73">
        <v>1</v>
      </c>
      <c r="T46" s="73">
        <v>6</v>
      </c>
      <c r="U46" s="73">
        <v>1</v>
      </c>
      <c r="V46" s="73">
        <v>1</v>
      </c>
      <c r="W46" s="74">
        <f t="shared" si="33"/>
        <v>20</v>
      </c>
      <c r="X46" s="73"/>
      <c r="Y46" s="75"/>
      <c r="Z46" s="73">
        <v>2</v>
      </c>
      <c r="AA46" s="73"/>
      <c r="AB46" s="73"/>
      <c r="AC46" s="74">
        <f t="shared" si="23"/>
        <v>2</v>
      </c>
      <c r="AD46" s="76">
        <f t="shared" si="24"/>
        <v>22</v>
      </c>
      <c r="AE46" s="74">
        <f t="shared" si="25"/>
        <v>1</v>
      </c>
      <c r="AF46" s="65">
        <v>10</v>
      </c>
      <c r="AG46" s="66">
        <v>2</v>
      </c>
      <c r="AH46" s="77">
        <v>4</v>
      </c>
      <c r="AI46" s="78">
        <v>8</v>
      </c>
      <c r="AJ46" s="66">
        <v>1</v>
      </c>
      <c r="AK46" s="66">
        <v>4</v>
      </c>
      <c r="AL46" s="66">
        <v>-16</v>
      </c>
      <c r="AM46" s="79">
        <f t="shared" si="31"/>
        <v>-11</v>
      </c>
      <c r="AN46" s="80">
        <f t="shared" si="26"/>
        <v>0.06666666666666667</v>
      </c>
      <c r="AO46" s="81">
        <f t="shared" si="27"/>
        <v>4</v>
      </c>
      <c r="AP46" s="81">
        <f t="shared" si="28"/>
        <v>-1.6</v>
      </c>
      <c r="AQ46" s="82">
        <f t="shared" si="32"/>
        <v>-0.4230769230769231</v>
      </c>
    </row>
    <row r="47" spans="1:43" s="2" customFormat="1" ht="15.75" customHeight="1">
      <c r="A47" s="145" t="s">
        <v>483</v>
      </c>
      <c r="B47" s="96" t="s">
        <v>137</v>
      </c>
      <c r="C47" s="63" t="s">
        <v>308</v>
      </c>
      <c r="D47" s="73">
        <v>16</v>
      </c>
      <c r="E47" s="135">
        <v>613</v>
      </c>
      <c r="F47" s="64" t="s">
        <v>142</v>
      </c>
      <c r="G47" s="65">
        <v>77</v>
      </c>
      <c r="H47" s="66">
        <v>17</v>
      </c>
      <c r="I47" s="66">
        <v>111</v>
      </c>
      <c r="J47" s="67">
        <f t="shared" si="29"/>
        <v>205</v>
      </c>
      <c r="K47" s="68">
        <f t="shared" si="30"/>
        <v>0.33442088091353994</v>
      </c>
      <c r="L47" s="65">
        <v>21</v>
      </c>
      <c r="M47" s="69">
        <f t="shared" si="2"/>
        <v>0.2727272727272727</v>
      </c>
      <c r="N47" s="70">
        <v>140</v>
      </c>
      <c r="O47" s="70">
        <v>0</v>
      </c>
      <c r="P47" s="71">
        <f t="shared" si="3"/>
        <v>1.8181818181818181</v>
      </c>
      <c r="Q47" s="72">
        <v>14</v>
      </c>
      <c r="R47" s="73">
        <v>25</v>
      </c>
      <c r="S47" s="73">
        <v>2</v>
      </c>
      <c r="T47" s="73"/>
      <c r="U47" s="73">
        <v>1</v>
      </c>
      <c r="V47" s="73">
        <v>1</v>
      </c>
      <c r="W47" s="74">
        <f t="shared" si="33"/>
        <v>29</v>
      </c>
      <c r="X47" s="73">
        <v>34</v>
      </c>
      <c r="Y47" s="75">
        <v>13</v>
      </c>
      <c r="Z47" s="73">
        <v>37</v>
      </c>
      <c r="AA47" s="73">
        <v>12</v>
      </c>
      <c r="AB47" s="73"/>
      <c r="AC47" s="74">
        <f t="shared" si="23"/>
        <v>96</v>
      </c>
      <c r="AD47" s="76">
        <f t="shared" si="24"/>
        <v>125</v>
      </c>
      <c r="AE47" s="74">
        <f t="shared" si="25"/>
        <v>14</v>
      </c>
      <c r="AF47" s="65">
        <v>92</v>
      </c>
      <c r="AG47" s="66">
        <v>9</v>
      </c>
      <c r="AH47" s="77">
        <v>26</v>
      </c>
      <c r="AI47" s="78">
        <v>99</v>
      </c>
      <c r="AJ47" s="66">
        <v>-173</v>
      </c>
      <c r="AK47" s="66">
        <v>-76</v>
      </c>
      <c r="AL47" s="66">
        <v>-349</v>
      </c>
      <c r="AM47" s="79">
        <f t="shared" si="31"/>
        <v>-598</v>
      </c>
      <c r="AN47" s="80">
        <f t="shared" si="26"/>
        <v>-2.2467532467532467</v>
      </c>
      <c r="AO47" s="81">
        <f t="shared" si="27"/>
        <v>-4.470588235294118</v>
      </c>
      <c r="AP47" s="81">
        <f t="shared" si="28"/>
        <v>-3.144144144144144</v>
      </c>
      <c r="AQ47" s="82">
        <f t="shared" si="32"/>
        <v>-2.9170731707317072</v>
      </c>
    </row>
    <row r="48" spans="1:43" s="2" customFormat="1" ht="15.75" customHeight="1">
      <c r="A48" s="145" t="s">
        <v>483</v>
      </c>
      <c r="B48" s="96" t="s">
        <v>288</v>
      </c>
      <c r="C48" s="63" t="s">
        <v>484</v>
      </c>
      <c r="D48" s="73">
        <v>9</v>
      </c>
      <c r="E48" s="135" t="s">
        <v>31</v>
      </c>
      <c r="F48" s="64" t="s">
        <v>289</v>
      </c>
      <c r="G48" s="65">
        <v>66</v>
      </c>
      <c r="H48" s="66">
        <v>40</v>
      </c>
      <c r="I48" s="66">
        <v>52</v>
      </c>
      <c r="J48" s="67">
        <f>SUM(G48:I48)</f>
        <v>158</v>
      </c>
      <c r="K48" s="68">
        <f>SUM(G48:I48)/E48</f>
        <v>0.412532637075718</v>
      </c>
      <c r="L48" s="65">
        <v>26</v>
      </c>
      <c r="M48" s="69">
        <f>IF(G48=0,"",L48/G48)</f>
        <v>0.3939393939393939</v>
      </c>
      <c r="N48" s="70">
        <v>102</v>
      </c>
      <c r="O48" s="70">
        <v>0</v>
      </c>
      <c r="P48" s="71">
        <f>IF(G48=0,"",(N48-O48)/G48)</f>
        <v>1.5454545454545454</v>
      </c>
      <c r="Q48" s="72">
        <v>7</v>
      </c>
      <c r="R48" s="73">
        <v>11</v>
      </c>
      <c r="S48" s="73">
        <v>2</v>
      </c>
      <c r="T48" s="73"/>
      <c r="U48" s="73">
        <v>1</v>
      </c>
      <c r="V48" s="73">
        <v>1</v>
      </c>
      <c r="W48" s="74">
        <f>SUM(R48:V48)</f>
        <v>15</v>
      </c>
      <c r="X48" s="73">
        <v>19</v>
      </c>
      <c r="Y48" s="75">
        <v>16</v>
      </c>
      <c r="Z48" s="73">
        <v>31</v>
      </c>
      <c r="AA48" s="73">
        <v>17</v>
      </c>
      <c r="AB48" s="73">
        <v>1</v>
      </c>
      <c r="AC48" s="74">
        <f>SUM(X48:AB48)</f>
        <v>84</v>
      </c>
      <c r="AD48" s="76">
        <f>W48+AC48</f>
        <v>99</v>
      </c>
      <c r="AE48" s="74">
        <f>S48+AA48</f>
        <v>19</v>
      </c>
      <c r="AF48" s="65">
        <v>17</v>
      </c>
      <c r="AG48" s="66">
        <v>17</v>
      </c>
      <c r="AH48" s="77">
        <v>20</v>
      </c>
      <c r="AI48" s="78">
        <v>52</v>
      </c>
      <c r="AJ48" s="66">
        <v>-230</v>
      </c>
      <c r="AK48" s="66">
        <v>-110</v>
      </c>
      <c r="AL48" s="66">
        <v>-121</v>
      </c>
      <c r="AM48" s="79">
        <f>SUM(AJ48:AL48)</f>
        <v>-461</v>
      </c>
      <c r="AN48" s="80">
        <f>IF(G48&gt;0,AJ48/G48,"")</f>
        <v>-3.484848484848485</v>
      </c>
      <c r="AO48" s="81">
        <f>IF(H48&gt;0,AK48/H48,"")</f>
        <v>-2.75</v>
      </c>
      <c r="AP48" s="81">
        <f>IF(I48&gt;0,AL48/I48,"")</f>
        <v>-2.326923076923077</v>
      </c>
      <c r="AQ48" s="82">
        <f>IF(AM48=0,"",AM48/SUM(G48:I48))</f>
        <v>-2.9177215189873418</v>
      </c>
    </row>
    <row r="49" spans="1:43" s="2" customFormat="1" ht="15.75" customHeight="1">
      <c r="A49" s="145" t="s">
        <v>479</v>
      </c>
      <c r="B49" s="96" t="s">
        <v>336</v>
      </c>
      <c r="C49" s="63" t="s">
        <v>304</v>
      </c>
      <c r="D49" s="73">
        <v>2</v>
      </c>
      <c r="E49" s="135">
        <v>70</v>
      </c>
      <c r="F49" s="64" t="s">
        <v>149</v>
      </c>
      <c r="G49" s="65">
        <v>2</v>
      </c>
      <c r="H49" s="66"/>
      <c r="I49" s="66">
        <v>15</v>
      </c>
      <c r="J49" s="67">
        <f t="shared" si="29"/>
        <v>17</v>
      </c>
      <c r="K49" s="68">
        <f t="shared" si="30"/>
        <v>0.24285714285714285</v>
      </c>
      <c r="L49" s="65"/>
      <c r="M49" s="69">
        <f t="shared" si="2"/>
        <v>0</v>
      </c>
      <c r="N49" s="70">
        <v>1</v>
      </c>
      <c r="O49" s="70"/>
      <c r="P49" s="71">
        <f t="shared" si="3"/>
        <v>0.5</v>
      </c>
      <c r="Q49" s="72"/>
      <c r="R49" s="73">
        <v>1</v>
      </c>
      <c r="S49" s="73">
        <v>1</v>
      </c>
      <c r="T49" s="73"/>
      <c r="U49" s="73"/>
      <c r="V49" s="73"/>
      <c r="W49" s="74">
        <f t="shared" si="33"/>
        <v>2</v>
      </c>
      <c r="X49" s="73">
        <v>2</v>
      </c>
      <c r="Y49" s="75"/>
      <c r="Z49" s="73"/>
      <c r="AA49" s="73"/>
      <c r="AB49" s="73"/>
      <c r="AC49" s="74">
        <f t="shared" si="23"/>
        <v>2</v>
      </c>
      <c r="AD49" s="76">
        <f t="shared" si="24"/>
        <v>4</v>
      </c>
      <c r="AE49" s="74">
        <f t="shared" si="25"/>
        <v>1</v>
      </c>
      <c r="AF49" s="65">
        <v>4</v>
      </c>
      <c r="AG49" s="66"/>
      <c r="AH49" s="77">
        <v>1</v>
      </c>
      <c r="AI49" s="78"/>
      <c r="AJ49" s="66">
        <v>-6</v>
      </c>
      <c r="AK49" s="66"/>
      <c r="AL49" s="66">
        <v>-9</v>
      </c>
      <c r="AM49" s="79">
        <f t="shared" si="31"/>
        <v>-15</v>
      </c>
      <c r="AN49" s="80">
        <f t="shared" si="26"/>
        <v>-3</v>
      </c>
      <c r="AO49" s="81">
        <f t="shared" si="27"/>
      </c>
      <c r="AP49" s="81">
        <f t="shared" si="28"/>
        <v>-0.6</v>
      </c>
      <c r="AQ49" s="82">
        <f t="shared" si="32"/>
        <v>-0.8823529411764706</v>
      </c>
    </row>
    <row r="50" spans="1:43" s="2" customFormat="1" ht="15.75" customHeight="1">
      <c r="A50" s="145" t="s">
        <v>483</v>
      </c>
      <c r="B50" s="96" t="s">
        <v>245</v>
      </c>
      <c r="C50" s="63" t="s">
        <v>306</v>
      </c>
      <c r="D50" s="73">
        <v>7</v>
      </c>
      <c r="E50" s="135">
        <v>248</v>
      </c>
      <c r="F50" s="64" t="s">
        <v>150</v>
      </c>
      <c r="G50" s="65"/>
      <c r="H50" s="66">
        <v>65</v>
      </c>
      <c r="I50" s="66">
        <v>53</v>
      </c>
      <c r="J50" s="67">
        <f t="shared" si="29"/>
        <v>118</v>
      </c>
      <c r="K50" s="68">
        <f t="shared" si="30"/>
        <v>0.47580645161290325</v>
      </c>
      <c r="L50" s="65"/>
      <c r="M50" s="69">
        <f t="shared" si="2"/>
      </c>
      <c r="N50" s="70"/>
      <c r="O50" s="70"/>
      <c r="P50" s="71">
        <f t="shared" si="3"/>
      </c>
      <c r="Q50" s="72"/>
      <c r="R50" s="73">
        <v>5</v>
      </c>
      <c r="S50" s="73">
        <v>3</v>
      </c>
      <c r="T50" s="73">
        <v>10</v>
      </c>
      <c r="U50" s="73">
        <v>1</v>
      </c>
      <c r="V50" s="73">
        <v>2</v>
      </c>
      <c r="W50" s="74">
        <f t="shared" si="33"/>
        <v>21</v>
      </c>
      <c r="X50" s="73">
        <v>15</v>
      </c>
      <c r="Y50" s="75"/>
      <c r="Z50" s="73">
        <v>8</v>
      </c>
      <c r="AA50" s="73">
        <v>1</v>
      </c>
      <c r="AB50" s="73"/>
      <c r="AC50" s="74">
        <f t="shared" si="23"/>
        <v>24</v>
      </c>
      <c r="AD50" s="76">
        <f t="shared" si="24"/>
        <v>45</v>
      </c>
      <c r="AE50" s="74">
        <f t="shared" si="25"/>
        <v>4</v>
      </c>
      <c r="AF50" s="65">
        <v>46</v>
      </c>
      <c r="AG50" s="66"/>
      <c r="AH50" s="77">
        <v>9</v>
      </c>
      <c r="AI50" s="78"/>
      <c r="AJ50" s="66"/>
      <c r="AK50" s="66">
        <v>7</v>
      </c>
      <c r="AL50" s="66">
        <v>-25</v>
      </c>
      <c r="AM50" s="79">
        <f t="shared" si="31"/>
        <v>-18</v>
      </c>
      <c r="AN50" s="80">
        <f t="shared" si="26"/>
      </c>
      <c r="AO50" s="81">
        <f t="shared" si="27"/>
        <v>0.1076923076923077</v>
      </c>
      <c r="AP50" s="81">
        <f t="shared" si="28"/>
        <v>-0.4716981132075472</v>
      </c>
      <c r="AQ50" s="82">
        <f t="shared" si="32"/>
        <v>-0.15254237288135594</v>
      </c>
    </row>
    <row r="51" spans="1:43" s="2" customFormat="1" ht="15.75" customHeight="1">
      <c r="A51" s="145" t="s">
        <v>476</v>
      </c>
      <c r="B51" s="96" t="s">
        <v>3</v>
      </c>
      <c r="C51" s="63" t="s">
        <v>309</v>
      </c>
      <c r="D51" s="73">
        <v>18</v>
      </c>
      <c r="E51" s="135">
        <v>681</v>
      </c>
      <c r="F51" s="64" t="s">
        <v>4</v>
      </c>
      <c r="G51" s="65">
        <v>179</v>
      </c>
      <c r="H51" s="66"/>
      <c r="I51" s="66">
        <v>79</v>
      </c>
      <c r="J51" s="67">
        <f t="shared" si="29"/>
        <v>258</v>
      </c>
      <c r="K51" s="68">
        <f t="shared" si="30"/>
        <v>0.3788546255506608</v>
      </c>
      <c r="L51" s="65">
        <v>74</v>
      </c>
      <c r="M51" s="69">
        <f t="shared" si="2"/>
        <v>0.4134078212290503</v>
      </c>
      <c r="N51" s="70">
        <v>442</v>
      </c>
      <c r="O51" s="70"/>
      <c r="P51" s="71">
        <f t="shared" si="3"/>
        <v>2.46927374301676</v>
      </c>
      <c r="Q51" s="72">
        <v>30</v>
      </c>
      <c r="R51" s="73">
        <v>16</v>
      </c>
      <c r="S51" s="73">
        <v>12</v>
      </c>
      <c r="T51" s="73">
        <v>6</v>
      </c>
      <c r="U51" s="73">
        <v>1</v>
      </c>
      <c r="V51" s="73">
        <v>3</v>
      </c>
      <c r="W51" s="74">
        <f t="shared" si="33"/>
        <v>38</v>
      </c>
      <c r="X51" s="73">
        <v>29</v>
      </c>
      <c r="Y51" s="75">
        <v>15</v>
      </c>
      <c r="Z51" s="73">
        <v>24</v>
      </c>
      <c r="AA51" s="73">
        <v>3</v>
      </c>
      <c r="AB51" s="73"/>
      <c r="AC51" s="74">
        <f t="shared" si="23"/>
        <v>71</v>
      </c>
      <c r="AD51" s="76">
        <f t="shared" si="24"/>
        <v>109</v>
      </c>
      <c r="AE51" s="74">
        <f t="shared" si="25"/>
        <v>15</v>
      </c>
      <c r="AF51" s="65">
        <v>82</v>
      </c>
      <c r="AG51" s="66">
        <v>11</v>
      </c>
      <c r="AH51" s="77">
        <v>23</v>
      </c>
      <c r="AI51" s="78">
        <v>199</v>
      </c>
      <c r="AJ51" s="66">
        <v>38</v>
      </c>
      <c r="AK51" s="66"/>
      <c r="AL51" s="66">
        <v>13</v>
      </c>
      <c r="AM51" s="79">
        <f t="shared" si="31"/>
        <v>51</v>
      </c>
      <c r="AN51" s="80">
        <f t="shared" si="26"/>
        <v>0.2122905027932961</v>
      </c>
      <c r="AO51" s="81">
        <f t="shared" si="27"/>
      </c>
      <c r="AP51" s="81">
        <f t="shared" si="28"/>
        <v>0.16455696202531644</v>
      </c>
      <c r="AQ51" s="82">
        <f t="shared" si="32"/>
        <v>0.19767441860465115</v>
      </c>
    </row>
    <row r="52" spans="1:43" s="2" customFormat="1" ht="15.75" customHeight="1">
      <c r="A52" s="145" t="s">
        <v>477</v>
      </c>
      <c r="B52" s="96" t="s">
        <v>9</v>
      </c>
      <c r="C52" s="63" t="s">
        <v>308</v>
      </c>
      <c r="D52" s="73">
        <v>20</v>
      </c>
      <c r="E52" s="135" t="s">
        <v>33</v>
      </c>
      <c r="F52" s="64" t="s">
        <v>10</v>
      </c>
      <c r="G52" s="65">
        <v>24</v>
      </c>
      <c r="H52" s="66">
        <v>23</v>
      </c>
      <c r="I52" s="66">
        <v>153</v>
      </c>
      <c r="J52" s="67">
        <f t="shared" si="29"/>
        <v>200</v>
      </c>
      <c r="K52" s="68">
        <f t="shared" si="30"/>
        <v>0.25125628140703515</v>
      </c>
      <c r="L52" s="65">
        <v>7</v>
      </c>
      <c r="M52" s="69">
        <f t="shared" si="2"/>
        <v>0.2916666666666667</v>
      </c>
      <c r="N52" s="70">
        <v>56</v>
      </c>
      <c r="O52" s="70"/>
      <c r="P52" s="71">
        <f t="shared" si="3"/>
        <v>2.3333333333333335</v>
      </c>
      <c r="Q52" s="72">
        <v>6</v>
      </c>
      <c r="R52" s="73">
        <v>15</v>
      </c>
      <c r="S52" s="73">
        <v>5</v>
      </c>
      <c r="T52" s="73">
        <v>2</v>
      </c>
      <c r="U52" s="73">
        <v>1</v>
      </c>
      <c r="V52" s="73">
        <v>2</v>
      </c>
      <c r="W52" s="74">
        <f t="shared" si="33"/>
        <v>25</v>
      </c>
      <c r="X52" s="73">
        <v>32</v>
      </c>
      <c r="Y52" s="75">
        <v>11</v>
      </c>
      <c r="Z52" s="73">
        <v>25</v>
      </c>
      <c r="AA52" s="73">
        <v>7</v>
      </c>
      <c r="AB52" s="73">
        <v>2</v>
      </c>
      <c r="AC52" s="74">
        <f t="shared" si="23"/>
        <v>77</v>
      </c>
      <c r="AD52" s="76">
        <f t="shared" si="24"/>
        <v>102</v>
      </c>
      <c r="AE52" s="74">
        <f t="shared" si="25"/>
        <v>12</v>
      </c>
      <c r="AF52" s="65">
        <v>46</v>
      </c>
      <c r="AG52" s="66">
        <v>13</v>
      </c>
      <c r="AH52" s="77">
        <v>19</v>
      </c>
      <c r="AI52" s="78">
        <v>40</v>
      </c>
      <c r="AJ52" s="66">
        <v>-41</v>
      </c>
      <c r="AK52" s="66">
        <v>-27</v>
      </c>
      <c r="AL52" s="66">
        <v>62</v>
      </c>
      <c r="AM52" s="79">
        <f t="shared" si="31"/>
        <v>-6</v>
      </c>
      <c r="AN52" s="80">
        <f t="shared" si="26"/>
        <v>-1.7083333333333333</v>
      </c>
      <c r="AO52" s="81">
        <f t="shared" si="27"/>
        <v>-1.173913043478261</v>
      </c>
      <c r="AP52" s="81">
        <f t="shared" si="28"/>
        <v>0.40522875816993464</v>
      </c>
      <c r="AQ52" s="82">
        <f t="shared" si="32"/>
        <v>-0.03</v>
      </c>
    </row>
    <row r="53" spans="1:43" s="2" customFormat="1" ht="15.75" customHeight="1">
      <c r="A53" s="145" t="s">
        <v>477</v>
      </c>
      <c r="B53" s="96" t="s">
        <v>337</v>
      </c>
      <c r="C53" s="63" t="s">
        <v>308</v>
      </c>
      <c r="D53" s="73">
        <v>5</v>
      </c>
      <c r="E53" s="135">
        <v>174</v>
      </c>
      <c r="F53" s="64" t="s">
        <v>151</v>
      </c>
      <c r="G53" s="65">
        <v>6</v>
      </c>
      <c r="H53" s="66">
        <v>1</v>
      </c>
      <c r="I53" s="66">
        <v>68</v>
      </c>
      <c r="J53" s="67">
        <f t="shared" si="29"/>
        <v>75</v>
      </c>
      <c r="K53" s="68">
        <f t="shared" si="30"/>
        <v>0.43103448275862066</v>
      </c>
      <c r="L53" s="65"/>
      <c r="M53" s="69">
        <f t="shared" si="2"/>
        <v>0</v>
      </c>
      <c r="N53" s="70">
        <v>5</v>
      </c>
      <c r="O53" s="70"/>
      <c r="P53" s="71">
        <f aca="true" t="shared" si="35" ref="P53:P64">IF(G53=0,"",(N53-O53)/G53)</f>
        <v>0.8333333333333334</v>
      </c>
      <c r="Q53" s="72"/>
      <c r="R53" s="73">
        <v>2</v>
      </c>
      <c r="S53" s="73">
        <v>7</v>
      </c>
      <c r="T53" s="73">
        <v>15</v>
      </c>
      <c r="U53" s="73">
        <v>1</v>
      </c>
      <c r="V53" s="73">
        <v>1</v>
      </c>
      <c r="W53" s="74">
        <f t="shared" si="33"/>
        <v>26</v>
      </c>
      <c r="X53" s="73">
        <v>7</v>
      </c>
      <c r="Y53" s="75"/>
      <c r="Z53" s="73">
        <v>5</v>
      </c>
      <c r="AA53" s="73"/>
      <c r="AB53" s="73"/>
      <c r="AC53" s="74">
        <f t="shared" si="23"/>
        <v>12</v>
      </c>
      <c r="AD53" s="76">
        <f t="shared" si="24"/>
        <v>38</v>
      </c>
      <c r="AE53" s="74">
        <f t="shared" si="25"/>
        <v>7</v>
      </c>
      <c r="AF53" s="65">
        <v>39</v>
      </c>
      <c r="AG53" s="66">
        <v>2</v>
      </c>
      <c r="AH53" s="77">
        <v>11</v>
      </c>
      <c r="AI53" s="78"/>
      <c r="AJ53" s="66">
        <v>-17</v>
      </c>
      <c r="AK53" s="66">
        <v>5</v>
      </c>
      <c r="AL53" s="66">
        <v>26</v>
      </c>
      <c r="AM53" s="79">
        <f t="shared" si="31"/>
        <v>14</v>
      </c>
      <c r="AN53" s="80">
        <f t="shared" si="26"/>
        <v>-2.8333333333333335</v>
      </c>
      <c r="AO53" s="81">
        <f t="shared" si="27"/>
        <v>5</v>
      </c>
      <c r="AP53" s="81">
        <f t="shared" si="28"/>
        <v>0.38235294117647056</v>
      </c>
      <c r="AQ53" s="82">
        <f t="shared" si="32"/>
        <v>0.18666666666666668</v>
      </c>
    </row>
    <row r="54" spans="1:43" s="2" customFormat="1" ht="15.75" customHeight="1">
      <c r="A54" s="145" t="s">
        <v>479</v>
      </c>
      <c r="B54" s="99">
        <v>11</v>
      </c>
      <c r="C54" s="63" t="s">
        <v>307</v>
      </c>
      <c r="D54" s="73">
        <v>15</v>
      </c>
      <c r="E54" s="135">
        <v>583</v>
      </c>
      <c r="F54" s="64" t="s">
        <v>11</v>
      </c>
      <c r="G54" s="65">
        <v>15</v>
      </c>
      <c r="H54" s="66">
        <v>23</v>
      </c>
      <c r="I54" s="66">
        <v>235</v>
      </c>
      <c r="J54" s="67">
        <f t="shared" si="29"/>
        <v>273</v>
      </c>
      <c r="K54" s="68">
        <f t="shared" si="30"/>
        <v>0.46826758147512865</v>
      </c>
      <c r="L54" s="65">
        <v>5</v>
      </c>
      <c r="M54" s="69">
        <f t="shared" si="2"/>
        <v>0.3333333333333333</v>
      </c>
      <c r="N54" s="70">
        <v>33</v>
      </c>
      <c r="O54" s="70"/>
      <c r="P54" s="71">
        <f t="shared" si="35"/>
        <v>2.2</v>
      </c>
      <c r="Q54" s="72">
        <v>4</v>
      </c>
      <c r="R54" s="73">
        <v>53</v>
      </c>
      <c r="S54" s="73">
        <v>15</v>
      </c>
      <c r="T54" s="73">
        <v>10</v>
      </c>
      <c r="U54" s="73">
        <v>1</v>
      </c>
      <c r="V54" s="73">
        <v>3</v>
      </c>
      <c r="W54" s="74">
        <f t="shared" si="33"/>
        <v>82</v>
      </c>
      <c r="X54" s="73">
        <v>95</v>
      </c>
      <c r="Y54" s="75">
        <v>69</v>
      </c>
      <c r="Z54" s="73">
        <v>110</v>
      </c>
      <c r="AA54" s="73">
        <v>25</v>
      </c>
      <c r="AB54" s="73"/>
      <c r="AC54" s="74">
        <f t="shared" si="23"/>
        <v>299</v>
      </c>
      <c r="AD54" s="76">
        <f t="shared" si="24"/>
        <v>381</v>
      </c>
      <c r="AE54" s="74">
        <f t="shared" si="25"/>
        <v>40</v>
      </c>
      <c r="AF54" s="65">
        <v>74</v>
      </c>
      <c r="AG54" s="66">
        <v>14</v>
      </c>
      <c r="AH54" s="77">
        <v>27</v>
      </c>
      <c r="AI54" s="78">
        <v>24</v>
      </c>
      <c r="AJ54" s="66">
        <v>-15</v>
      </c>
      <c r="AK54" s="66">
        <v>7</v>
      </c>
      <c r="AL54" s="66">
        <v>179</v>
      </c>
      <c r="AM54" s="79">
        <f t="shared" si="31"/>
        <v>171</v>
      </c>
      <c r="AN54" s="80">
        <f aca="true" t="shared" si="36" ref="AN54:AP59">IF(G54&gt;0,AJ54/G54,"")</f>
        <v>-1</v>
      </c>
      <c r="AO54" s="81">
        <f t="shared" si="36"/>
        <v>0.30434782608695654</v>
      </c>
      <c r="AP54" s="81">
        <f t="shared" si="36"/>
        <v>0.7617021276595745</v>
      </c>
      <c r="AQ54" s="82">
        <f t="shared" si="32"/>
        <v>0.6263736263736264</v>
      </c>
    </row>
    <row r="55" spans="1:43" s="2" customFormat="1" ht="15.75" customHeight="1">
      <c r="A55" s="145" t="s">
        <v>476</v>
      </c>
      <c r="B55" s="96" t="s">
        <v>12</v>
      </c>
      <c r="C55" s="63" t="s">
        <v>13</v>
      </c>
      <c r="D55" s="73">
        <v>31</v>
      </c>
      <c r="E55" s="135" t="s">
        <v>34</v>
      </c>
      <c r="F55" s="64" t="s">
        <v>226</v>
      </c>
      <c r="G55" s="65">
        <v>102</v>
      </c>
      <c r="H55" s="66">
        <v>475</v>
      </c>
      <c r="I55" s="66">
        <v>89</v>
      </c>
      <c r="J55" s="67">
        <f t="shared" si="29"/>
        <v>666</v>
      </c>
      <c r="K55" s="68">
        <f t="shared" si="30"/>
        <v>0.5582564962279967</v>
      </c>
      <c r="L55" s="65">
        <v>46</v>
      </c>
      <c r="M55" s="69">
        <f aca="true" t="shared" si="37" ref="M55:M109">IF(G55=0,"",L55/G55)</f>
        <v>0.45098039215686275</v>
      </c>
      <c r="N55" s="70">
        <v>337</v>
      </c>
      <c r="O55" s="70">
        <v>0</v>
      </c>
      <c r="P55" s="71">
        <f t="shared" si="35"/>
        <v>3.303921568627451</v>
      </c>
      <c r="Q55" s="72">
        <v>29</v>
      </c>
      <c r="R55" s="73">
        <v>129</v>
      </c>
      <c r="S55" s="73">
        <v>29</v>
      </c>
      <c r="T55" s="73">
        <v>49</v>
      </c>
      <c r="U55" s="73">
        <v>14</v>
      </c>
      <c r="V55" s="73">
        <v>9</v>
      </c>
      <c r="W55" s="74">
        <f t="shared" si="33"/>
        <v>230</v>
      </c>
      <c r="X55" s="73">
        <v>312</v>
      </c>
      <c r="Y55" s="75">
        <v>74</v>
      </c>
      <c r="Z55" s="73">
        <v>185</v>
      </c>
      <c r="AA55" s="73">
        <v>56</v>
      </c>
      <c r="AB55" s="73">
        <v>10</v>
      </c>
      <c r="AC55" s="74">
        <f t="shared" si="23"/>
        <v>637</v>
      </c>
      <c r="AD55" s="76">
        <f t="shared" si="24"/>
        <v>867</v>
      </c>
      <c r="AE55" s="74">
        <f t="shared" si="25"/>
        <v>85</v>
      </c>
      <c r="AF55" s="65">
        <v>198</v>
      </c>
      <c r="AG55" s="66">
        <v>56</v>
      </c>
      <c r="AH55" s="77">
        <v>97</v>
      </c>
      <c r="AI55" s="78">
        <v>183</v>
      </c>
      <c r="AJ55" s="66">
        <v>65</v>
      </c>
      <c r="AK55" s="66">
        <v>649</v>
      </c>
      <c r="AL55" s="66">
        <v>123</v>
      </c>
      <c r="AM55" s="79">
        <f t="shared" si="31"/>
        <v>837</v>
      </c>
      <c r="AN55" s="80">
        <f t="shared" si="36"/>
        <v>0.6372549019607843</v>
      </c>
      <c r="AO55" s="81">
        <f t="shared" si="36"/>
        <v>1.3663157894736842</v>
      </c>
      <c r="AP55" s="81">
        <f t="shared" si="36"/>
        <v>1.3820224719101124</v>
      </c>
      <c r="AQ55" s="82">
        <f t="shared" si="32"/>
        <v>1.2567567567567568</v>
      </c>
    </row>
    <row r="56" spans="1:43" s="2" customFormat="1" ht="15.75" customHeight="1">
      <c r="A56" s="145" t="s">
        <v>477</v>
      </c>
      <c r="B56" s="96" t="s">
        <v>338</v>
      </c>
      <c r="C56" s="63" t="s">
        <v>306</v>
      </c>
      <c r="D56" s="73">
        <v>4</v>
      </c>
      <c r="E56" s="135">
        <v>135</v>
      </c>
      <c r="F56" s="64" t="s">
        <v>153</v>
      </c>
      <c r="G56" s="65"/>
      <c r="H56" s="66">
        <v>52</v>
      </c>
      <c r="I56" s="66">
        <v>3</v>
      </c>
      <c r="J56" s="67">
        <f t="shared" si="29"/>
        <v>55</v>
      </c>
      <c r="K56" s="68">
        <f t="shared" si="30"/>
        <v>0.4074074074074074</v>
      </c>
      <c r="L56" s="65"/>
      <c r="M56" s="69">
        <f t="shared" si="37"/>
      </c>
      <c r="N56" s="70"/>
      <c r="O56" s="70"/>
      <c r="P56" s="71">
        <f t="shared" si="35"/>
      </c>
      <c r="Q56" s="72"/>
      <c r="R56" s="73">
        <v>30</v>
      </c>
      <c r="S56" s="73">
        <v>7</v>
      </c>
      <c r="T56" s="73">
        <v>11</v>
      </c>
      <c r="U56" s="73">
        <v>1</v>
      </c>
      <c r="V56" s="73">
        <v>2</v>
      </c>
      <c r="W56" s="74">
        <f t="shared" si="33"/>
        <v>51</v>
      </c>
      <c r="X56" s="73">
        <v>45</v>
      </c>
      <c r="Y56" s="75"/>
      <c r="Z56" s="73">
        <v>7</v>
      </c>
      <c r="AA56" s="73">
        <v>4</v>
      </c>
      <c r="AB56" s="73"/>
      <c r="AC56" s="74">
        <f t="shared" si="23"/>
        <v>56</v>
      </c>
      <c r="AD56" s="76">
        <f t="shared" si="24"/>
        <v>107</v>
      </c>
      <c r="AE56" s="74">
        <f t="shared" si="25"/>
        <v>11</v>
      </c>
      <c r="AF56" s="65">
        <v>24</v>
      </c>
      <c r="AG56" s="66"/>
      <c r="AH56" s="77">
        <v>5</v>
      </c>
      <c r="AI56" s="78"/>
      <c r="AJ56" s="66"/>
      <c r="AK56" s="66">
        <v>-83</v>
      </c>
      <c r="AL56" s="66">
        <v>1</v>
      </c>
      <c r="AM56" s="79">
        <f t="shared" si="31"/>
        <v>-82</v>
      </c>
      <c r="AN56" s="80">
        <f t="shared" si="36"/>
      </c>
      <c r="AO56" s="81">
        <f t="shared" si="36"/>
        <v>-1.5961538461538463</v>
      </c>
      <c r="AP56" s="81">
        <f t="shared" si="36"/>
        <v>0.3333333333333333</v>
      </c>
      <c r="AQ56" s="82">
        <f t="shared" si="32"/>
        <v>-1.490909090909091</v>
      </c>
    </row>
    <row r="57" spans="1:43" s="2" customFormat="1" ht="15.75" customHeight="1">
      <c r="A57" s="145" t="s">
        <v>477</v>
      </c>
      <c r="B57" s="96" t="s">
        <v>15</v>
      </c>
      <c r="C57" s="63" t="s">
        <v>478</v>
      </c>
      <c r="D57" s="73">
        <v>27</v>
      </c>
      <c r="E57" s="135" t="s">
        <v>35</v>
      </c>
      <c r="F57" s="64" t="s">
        <v>14</v>
      </c>
      <c r="G57" s="65">
        <v>15</v>
      </c>
      <c r="H57" s="66">
        <v>438</v>
      </c>
      <c r="I57" s="66">
        <v>188</v>
      </c>
      <c r="J57" s="67">
        <f t="shared" si="29"/>
        <v>641</v>
      </c>
      <c r="K57" s="68">
        <f t="shared" si="30"/>
        <v>0.5940685820203893</v>
      </c>
      <c r="L57" s="65">
        <v>5</v>
      </c>
      <c r="M57" s="69">
        <f t="shared" si="37"/>
        <v>0.3333333333333333</v>
      </c>
      <c r="N57" s="70">
        <v>37</v>
      </c>
      <c r="O57" s="70">
        <v>2</v>
      </c>
      <c r="P57" s="71">
        <f t="shared" si="35"/>
        <v>2.3333333333333335</v>
      </c>
      <c r="Q57" s="72">
        <v>3</v>
      </c>
      <c r="R57" s="73">
        <v>148</v>
      </c>
      <c r="S57" s="73">
        <v>21</v>
      </c>
      <c r="T57" s="73">
        <v>29</v>
      </c>
      <c r="U57" s="73">
        <v>21</v>
      </c>
      <c r="V57" s="73">
        <v>7</v>
      </c>
      <c r="W57" s="74">
        <f t="shared" si="33"/>
        <v>226</v>
      </c>
      <c r="X57" s="73">
        <v>214</v>
      </c>
      <c r="Y57" s="75">
        <v>129</v>
      </c>
      <c r="Z57" s="73">
        <v>188</v>
      </c>
      <c r="AA57" s="73">
        <v>40</v>
      </c>
      <c r="AB57" s="73">
        <v>5</v>
      </c>
      <c r="AC57" s="74">
        <f t="shared" si="23"/>
        <v>576</v>
      </c>
      <c r="AD57" s="76">
        <f t="shared" si="24"/>
        <v>802</v>
      </c>
      <c r="AE57" s="74">
        <f t="shared" si="25"/>
        <v>61</v>
      </c>
      <c r="AF57" s="65">
        <v>141</v>
      </c>
      <c r="AG57" s="66">
        <v>39</v>
      </c>
      <c r="AH57" s="77">
        <v>64</v>
      </c>
      <c r="AI57" s="78">
        <v>29</v>
      </c>
      <c r="AJ57" s="66">
        <v>-28</v>
      </c>
      <c r="AK57" s="66">
        <v>308</v>
      </c>
      <c r="AL57" s="66">
        <v>28</v>
      </c>
      <c r="AM57" s="79">
        <f t="shared" si="31"/>
        <v>308</v>
      </c>
      <c r="AN57" s="80">
        <f t="shared" si="36"/>
        <v>-1.8666666666666667</v>
      </c>
      <c r="AO57" s="81">
        <f t="shared" si="36"/>
        <v>0.7031963470319634</v>
      </c>
      <c r="AP57" s="81">
        <f t="shared" si="36"/>
        <v>0.14893617021276595</v>
      </c>
      <c r="AQ57" s="82">
        <f t="shared" si="32"/>
        <v>0.48049921996879874</v>
      </c>
    </row>
    <row r="58" spans="1:43" s="2" customFormat="1" ht="15.75" customHeight="1">
      <c r="A58" s="145" t="s">
        <v>483</v>
      </c>
      <c r="B58" s="96" t="s">
        <v>290</v>
      </c>
      <c r="C58" s="63" t="s">
        <v>308</v>
      </c>
      <c r="D58" s="73">
        <v>12</v>
      </c>
      <c r="E58" s="135" t="s">
        <v>36</v>
      </c>
      <c r="F58" s="64" t="s">
        <v>76</v>
      </c>
      <c r="G58" s="65">
        <v>73</v>
      </c>
      <c r="H58" s="66">
        <v>40</v>
      </c>
      <c r="I58" s="66">
        <v>114</v>
      </c>
      <c r="J58" s="67">
        <f>SUM(G58:I58)</f>
        <v>227</v>
      </c>
      <c r="K58" s="68">
        <f>SUM(G58:I58)/E58</f>
        <v>0.4567404426559356</v>
      </c>
      <c r="L58" s="65">
        <v>32</v>
      </c>
      <c r="M58" s="69">
        <f>IF(G58=0,"",L58/G58)</f>
        <v>0.4383561643835616</v>
      </c>
      <c r="N58" s="70">
        <v>100</v>
      </c>
      <c r="O58" s="70"/>
      <c r="P58" s="71">
        <f>IF(G58=0,"",(N58-O58)/G58)</f>
        <v>1.36986301369863</v>
      </c>
      <c r="Q58" s="72">
        <v>6</v>
      </c>
      <c r="R58" s="73">
        <v>38</v>
      </c>
      <c r="S58" s="73">
        <v>5</v>
      </c>
      <c r="T58" s="73"/>
      <c r="U58" s="73">
        <v>2</v>
      </c>
      <c r="V58" s="73"/>
      <c r="W58" s="74">
        <f>SUM(R58:V58)</f>
        <v>45</v>
      </c>
      <c r="X58" s="73">
        <v>40</v>
      </c>
      <c r="Y58" s="75">
        <v>36</v>
      </c>
      <c r="Z58" s="73">
        <v>47</v>
      </c>
      <c r="AA58" s="73">
        <v>15</v>
      </c>
      <c r="AB58" s="73"/>
      <c r="AC58" s="74">
        <f>SUM(X58:AB58)</f>
        <v>138</v>
      </c>
      <c r="AD58" s="76">
        <f>W58+AC58</f>
        <v>183</v>
      </c>
      <c r="AE58" s="74">
        <f>S58+AA58</f>
        <v>20</v>
      </c>
      <c r="AF58" s="65">
        <v>30</v>
      </c>
      <c r="AG58" s="66">
        <v>12</v>
      </c>
      <c r="AH58" s="77">
        <v>17</v>
      </c>
      <c r="AI58" s="78">
        <v>71</v>
      </c>
      <c r="AJ58" s="66">
        <v>-110</v>
      </c>
      <c r="AK58" s="66">
        <v>1</v>
      </c>
      <c r="AL58" s="66">
        <v>-321</v>
      </c>
      <c r="AM58" s="79">
        <f>SUM(AJ58:AL58)</f>
        <v>-430</v>
      </c>
      <c r="AN58" s="80">
        <f t="shared" si="36"/>
        <v>-1.5068493150684932</v>
      </c>
      <c r="AO58" s="81">
        <f t="shared" si="36"/>
        <v>0.025</v>
      </c>
      <c r="AP58" s="81">
        <f t="shared" si="36"/>
        <v>-2.8157894736842106</v>
      </c>
      <c r="AQ58" s="82">
        <f>IF(AM58=0,"",AM58/SUM(G58:I58))</f>
        <v>-1.894273127753304</v>
      </c>
    </row>
    <row r="59" spans="1:43" s="2" customFormat="1" ht="15.75" customHeight="1">
      <c r="A59" s="145" t="s">
        <v>483</v>
      </c>
      <c r="B59" s="96" t="s">
        <v>143</v>
      </c>
      <c r="C59" s="63" t="s">
        <v>482</v>
      </c>
      <c r="D59" s="73">
        <v>4</v>
      </c>
      <c r="E59" s="135">
        <v>143</v>
      </c>
      <c r="F59" s="64" t="s">
        <v>442</v>
      </c>
      <c r="G59" s="65"/>
      <c r="H59" s="66">
        <v>1</v>
      </c>
      <c r="I59" s="66">
        <v>46</v>
      </c>
      <c r="J59" s="67">
        <f t="shared" si="29"/>
        <v>47</v>
      </c>
      <c r="K59" s="68">
        <f t="shared" si="30"/>
        <v>0.32867132867132864</v>
      </c>
      <c r="L59" s="65"/>
      <c r="M59" s="69">
        <f t="shared" si="37"/>
      </c>
      <c r="N59" s="70"/>
      <c r="O59" s="70"/>
      <c r="P59" s="71">
        <f t="shared" si="35"/>
      </c>
      <c r="Q59" s="72"/>
      <c r="R59" s="73">
        <v>8</v>
      </c>
      <c r="S59" s="73">
        <v>2</v>
      </c>
      <c r="T59" s="73">
        <v>1</v>
      </c>
      <c r="U59" s="73">
        <v>1</v>
      </c>
      <c r="V59" s="73"/>
      <c r="W59" s="74">
        <f t="shared" si="33"/>
        <v>12</v>
      </c>
      <c r="X59" s="73">
        <v>16</v>
      </c>
      <c r="Y59" s="75">
        <v>8</v>
      </c>
      <c r="Z59" s="73">
        <v>16</v>
      </c>
      <c r="AA59" s="73">
        <v>5</v>
      </c>
      <c r="AB59" s="73"/>
      <c r="AC59" s="74">
        <f t="shared" si="23"/>
        <v>45</v>
      </c>
      <c r="AD59" s="76">
        <f t="shared" si="24"/>
        <v>57</v>
      </c>
      <c r="AE59" s="74">
        <f t="shared" si="25"/>
        <v>7</v>
      </c>
      <c r="AF59" s="65">
        <v>27</v>
      </c>
      <c r="AG59" s="66">
        <v>3</v>
      </c>
      <c r="AH59" s="77">
        <v>9</v>
      </c>
      <c r="AI59" s="78"/>
      <c r="AJ59" s="66"/>
      <c r="AK59" s="66">
        <v>-1</v>
      </c>
      <c r="AL59" s="66">
        <v>24</v>
      </c>
      <c r="AM59" s="79">
        <f t="shared" si="31"/>
        <v>23</v>
      </c>
      <c r="AN59" s="80">
        <f t="shared" si="36"/>
      </c>
      <c r="AO59" s="81">
        <f t="shared" si="36"/>
        <v>-1</v>
      </c>
      <c r="AP59" s="81">
        <f t="shared" si="36"/>
        <v>0.5217391304347826</v>
      </c>
      <c r="AQ59" s="82">
        <f t="shared" si="32"/>
        <v>0.48936170212765956</v>
      </c>
    </row>
    <row r="60" spans="1:43" s="2" customFormat="1" ht="15.75" customHeight="1">
      <c r="A60" s="145" t="s">
        <v>483</v>
      </c>
      <c r="B60" s="96" t="s">
        <v>349</v>
      </c>
      <c r="C60" s="63" t="s">
        <v>484</v>
      </c>
      <c r="D60" s="73">
        <v>9</v>
      </c>
      <c r="E60" s="135">
        <v>359</v>
      </c>
      <c r="F60" s="64" t="s">
        <v>350</v>
      </c>
      <c r="G60" s="65">
        <v>58</v>
      </c>
      <c r="H60" s="66">
        <v>16</v>
      </c>
      <c r="I60" s="66">
        <v>24</v>
      </c>
      <c r="J60" s="67">
        <f>SUM(G60:I60)</f>
        <v>98</v>
      </c>
      <c r="K60" s="68">
        <f>SUM(G60:I60)/E60</f>
        <v>0.27298050139275765</v>
      </c>
      <c r="L60" s="65">
        <v>24</v>
      </c>
      <c r="M60" s="69">
        <f>IF(G60=0,"",L60/G60)</f>
        <v>0.41379310344827586</v>
      </c>
      <c r="N60" s="70">
        <v>92</v>
      </c>
      <c r="O60" s="70"/>
      <c r="P60" s="71">
        <f>IF(G60=0,"",(N60-O60)/G60)</f>
        <v>1.5862068965517242</v>
      </c>
      <c r="Q60" s="72">
        <v>4</v>
      </c>
      <c r="R60" s="73">
        <v>6</v>
      </c>
      <c r="S60" s="73">
        <v>1</v>
      </c>
      <c r="T60" s="73">
        <v>1</v>
      </c>
      <c r="U60" s="73">
        <v>2</v>
      </c>
      <c r="V60" s="73"/>
      <c r="W60" s="74">
        <f>SUM(R60:V60)</f>
        <v>10</v>
      </c>
      <c r="X60" s="73">
        <v>13</v>
      </c>
      <c r="Y60" s="75">
        <v>8</v>
      </c>
      <c r="Z60" s="73">
        <v>12</v>
      </c>
      <c r="AA60" s="73">
        <v>4</v>
      </c>
      <c r="AB60" s="73"/>
      <c r="AC60" s="74">
        <f>SUM(X60:AB60)</f>
        <v>37</v>
      </c>
      <c r="AD60" s="76">
        <f>W60+AC60</f>
        <v>47</v>
      </c>
      <c r="AE60" s="74">
        <f>S60+AA60</f>
        <v>5</v>
      </c>
      <c r="AF60" s="65">
        <v>31</v>
      </c>
      <c r="AG60" s="66">
        <v>4</v>
      </c>
      <c r="AH60" s="77">
        <v>9</v>
      </c>
      <c r="AI60" s="78">
        <v>51</v>
      </c>
      <c r="AJ60" s="66">
        <v>-72</v>
      </c>
      <c r="AK60" s="66">
        <v>-88</v>
      </c>
      <c r="AL60" s="66">
        <v>-28</v>
      </c>
      <c r="AM60" s="79">
        <f>SUM(AJ60:AL60)</f>
        <v>-188</v>
      </c>
      <c r="AN60" s="80">
        <f aca="true" t="shared" si="38" ref="AN60:AP61">IF(G60&gt;0,AJ60/G60,"")</f>
        <v>-1.2413793103448276</v>
      </c>
      <c r="AO60" s="81">
        <f t="shared" si="38"/>
        <v>-5.5</v>
      </c>
      <c r="AP60" s="81">
        <f t="shared" si="38"/>
        <v>-1.1666666666666667</v>
      </c>
      <c r="AQ60" s="82">
        <f>IF(AM60=0,"",AM60/SUM(G60:I60))</f>
        <v>-1.9183673469387754</v>
      </c>
    </row>
    <row r="61" spans="1:43" s="2" customFormat="1" ht="15.75" customHeight="1">
      <c r="A61" s="145" t="s">
        <v>476</v>
      </c>
      <c r="B61" s="96" t="s">
        <v>351</v>
      </c>
      <c r="C61" s="63" t="s">
        <v>308</v>
      </c>
      <c r="D61" s="73">
        <v>16</v>
      </c>
      <c r="E61" s="135" t="s">
        <v>37</v>
      </c>
      <c r="F61" s="64" t="s">
        <v>61</v>
      </c>
      <c r="G61" s="65">
        <v>94</v>
      </c>
      <c r="H61" s="66">
        <v>28</v>
      </c>
      <c r="I61" s="66">
        <v>101</v>
      </c>
      <c r="J61" s="67">
        <f>SUM(G61:I61)</f>
        <v>223</v>
      </c>
      <c r="K61" s="68">
        <f>SUM(G61:I61)/E61</f>
        <v>0.35118110236220473</v>
      </c>
      <c r="L61" s="65">
        <v>41</v>
      </c>
      <c r="M61" s="69">
        <f>IF(G61=0,"",L61/G61)</f>
        <v>0.43617021276595747</v>
      </c>
      <c r="N61" s="70">
        <v>356</v>
      </c>
      <c r="O61" s="70">
        <v>5</v>
      </c>
      <c r="P61" s="71">
        <f>IF(G61=0,"",(N61-O61)/G61)</f>
        <v>3.734042553191489</v>
      </c>
      <c r="Q61" s="72">
        <v>48</v>
      </c>
      <c r="R61" s="73">
        <v>10</v>
      </c>
      <c r="S61" s="73">
        <v>2</v>
      </c>
      <c r="T61" s="73"/>
      <c r="U61" s="73"/>
      <c r="V61" s="73"/>
      <c r="W61" s="74">
        <f>SUM(R61:V61)</f>
        <v>12</v>
      </c>
      <c r="X61" s="73">
        <v>23</v>
      </c>
      <c r="Y61" s="75">
        <v>21</v>
      </c>
      <c r="Z61" s="73">
        <v>37</v>
      </c>
      <c r="AA61" s="73">
        <v>7</v>
      </c>
      <c r="AB61" s="73">
        <v>3</v>
      </c>
      <c r="AC61" s="74">
        <f>SUM(X61:AB61)</f>
        <v>91</v>
      </c>
      <c r="AD61" s="76">
        <f>W61+AC61</f>
        <v>103</v>
      </c>
      <c r="AE61" s="74">
        <f>S61+AA61</f>
        <v>9</v>
      </c>
      <c r="AF61" s="65">
        <v>25</v>
      </c>
      <c r="AG61" s="66">
        <v>8</v>
      </c>
      <c r="AH61" s="77">
        <v>10</v>
      </c>
      <c r="AI61" s="78">
        <v>219</v>
      </c>
      <c r="AJ61" s="66">
        <v>83</v>
      </c>
      <c r="AK61" s="66">
        <v>62</v>
      </c>
      <c r="AL61" s="66">
        <v>149</v>
      </c>
      <c r="AM61" s="79">
        <f>SUM(AJ61:AL61)</f>
        <v>294</v>
      </c>
      <c r="AN61" s="80">
        <f t="shared" si="38"/>
        <v>0.8829787234042553</v>
      </c>
      <c r="AO61" s="81">
        <f t="shared" si="38"/>
        <v>2.2142857142857144</v>
      </c>
      <c r="AP61" s="81">
        <f t="shared" si="38"/>
        <v>1.4752475247524752</v>
      </c>
      <c r="AQ61" s="82">
        <f>IF(AM61=0,"",AM61/SUM(G61:I61))</f>
        <v>1.3183856502242153</v>
      </c>
    </row>
    <row r="62" spans="1:43" s="2" customFormat="1" ht="15.75" customHeight="1">
      <c r="A62" s="145" t="s">
        <v>393</v>
      </c>
      <c r="B62" s="96" t="s">
        <v>234</v>
      </c>
      <c r="C62" s="63" t="s">
        <v>308</v>
      </c>
      <c r="D62" s="73">
        <v>4</v>
      </c>
      <c r="E62" s="135" t="s">
        <v>38</v>
      </c>
      <c r="F62" s="64" t="s">
        <v>235</v>
      </c>
      <c r="G62" s="65">
        <v>1</v>
      </c>
      <c r="H62" s="66">
        <v>1</v>
      </c>
      <c r="I62" s="66">
        <v>15</v>
      </c>
      <c r="J62" s="67">
        <f>SUM(G62:I62)</f>
        <v>17</v>
      </c>
      <c r="K62" s="68">
        <f>SUM(G62:I62)/E62</f>
        <v>0.09826589595375723</v>
      </c>
      <c r="L62" s="65"/>
      <c r="M62" s="69">
        <f>IF(G62=0,"",L62/G62)</f>
        <v>0</v>
      </c>
      <c r="N62" s="70">
        <v>4</v>
      </c>
      <c r="O62" s="70"/>
      <c r="P62" s="71">
        <f>IF(G62=0,"",(N62-O62)/G62)</f>
        <v>4</v>
      </c>
      <c r="Q62" s="72"/>
      <c r="R62" s="73">
        <v>3</v>
      </c>
      <c r="S62" s="73"/>
      <c r="T62" s="73"/>
      <c r="U62" s="73"/>
      <c r="V62" s="73"/>
      <c r="W62" s="74">
        <f>SUM(R62:V62)</f>
        <v>3</v>
      </c>
      <c r="X62" s="73">
        <v>4</v>
      </c>
      <c r="Y62" s="75">
        <v>2</v>
      </c>
      <c r="Z62" s="73">
        <v>2</v>
      </c>
      <c r="AA62" s="73">
        <v>1</v>
      </c>
      <c r="AB62" s="73"/>
      <c r="AC62" s="74">
        <f>SUM(X62:AB62)</f>
        <v>9</v>
      </c>
      <c r="AD62" s="76">
        <f>W62+AC62</f>
        <v>12</v>
      </c>
      <c r="AE62" s="74">
        <f>S62+AA62</f>
        <v>1</v>
      </c>
      <c r="AF62" s="65"/>
      <c r="AG62" s="66">
        <v>2</v>
      </c>
      <c r="AH62" s="77">
        <v>2</v>
      </c>
      <c r="AI62" s="78"/>
      <c r="AJ62" s="66">
        <v>1</v>
      </c>
      <c r="AK62" s="66">
        <v>9</v>
      </c>
      <c r="AL62" s="66">
        <v>72</v>
      </c>
      <c r="AM62" s="79">
        <f>SUM(AJ62:AL62)</f>
        <v>82</v>
      </c>
      <c r="AN62" s="80">
        <f aca="true" t="shared" si="39" ref="AN62:AP65">IF(G62&gt;0,AJ62/G62,"")</f>
        <v>1</v>
      </c>
      <c r="AO62" s="81">
        <f t="shared" si="39"/>
        <v>9</v>
      </c>
      <c r="AP62" s="81">
        <f t="shared" si="39"/>
        <v>4.8</v>
      </c>
      <c r="AQ62" s="82">
        <f>IF(AM62=0,"",AM62/SUM(G62:I62))</f>
        <v>4.823529411764706</v>
      </c>
    </row>
    <row r="63" spans="1:43" s="2" customFormat="1" ht="15.75" customHeight="1">
      <c r="A63" s="145" t="s">
        <v>479</v>
      </c>
      <c r="B63" s="96" t="s">
        <v>362</v>
      </c>
      <c r="C63" s="63" t="s">
        <v>307</v>
      </c>
      <c r="D63" s="73">
        <v>9</v>
      </c>
      <c r="E63" s="135" t="s">
        <v>98</v>
      </c>
      <c r="F63" s="64" t="s">
        <v>490</v>
      </c>
      <c r="G63" s="65">
        <v>4</v>
      </c>
      <c r="H63" s="66">
        <v>64</v>
      </c>
      <c r="I63" s="66">
        <v>78</v>
      </c>
      <c r="J63" s="67">
        <f>SUM(G63:I63)</f>
        <v>146</v>
      </c>
      <c r="K63" s="68">
        <f>SUM(G63:I63)/E63</f>
        <v>0.3956639566395664</v>
      </c>
      <c r="L63" s="65">
        <v>1</v>
      </c>
      <c r="M63" s="69">
        <f>IF(G63=0,"",L63/G63)</f>
        <v>0.25</v>
      </c>
      <c r="N63" s="70">
        <v>18</v>
      </c>
      <c r="O63" s="70">
        <v>1</v>
      </c>
      <c r="P63" s="71">
        <f>IF(G63=0,"",(N63-O63)/G63)</f>
        <v>4.25</v>
      </c>
      <c r="Q63" s="72">
        <v>3</v>
      </c>
      <c r="R63" s="73">
        <v>14</v>
      </c>
      <c r="S63" s="73">
        <v>1</v>
      </c>
      <c r="T63" s="73">
        <v>1</v>
      </c>
      <c r="U63" s="73">
        <v>2</v>
      </c>
      <c r="V63" s="73">
        <v>2</v>
      </c>
      <c r="W63" s="74">
        <f>SUM(R63:V63)</f>
        <v>20</v>
      </c>
      <c r="X63" s="73">
        <v>34</v>
      </c>
      <c r="Y63" s="75">
        <v>9</v>
      </c>
      <c r="Z63" s="73">
        <v>49</v>
      </c>
      <c r="AA63" s="73">
        <v>10</v>
      </c>
      <c r="AB63" s="73">
        <v>5</v>
      </c>
      <c r="AC63" s="74">
        <f>SUM(X63:AB63)</f>
        <v>107</v>
      </c>
      <c r="AD63" s="76">
        <f>W63+AC63</f>
        <v>127</v>
      </c>
      <c r="AE63" s="74">
        <f>S63+AA63</f>
        <v>11</v>
      </c>
      <c r="AF63" s="65">
        <v>13</v>
      </c>
      <c r="AG63" s="66">
        <v>3</v>
      </c>
      <c r="AH63" s="77">
        <v>4</v>
      </c>
      <c r="AI63" s="78">
        <v>5</v>
      </c>
      <c r="AJ63" s="66">
        <v>-2</v>
      </c>
      <c r="AK63" s="66">
        <v>-125</v>
      </c>
      <c r="AL63" s="66">
        <v>6</v>
      </c>
      <c r="AM63" s="79">
        <f>SUM(AJ63:AL63)</f>
        <v>-121</v>
      </c>
      <c r="AN63" s="80">
        <f t="shared" si="39"/>
        <v>-0.5</v>
      </c>
      <c r="AO63" s="81">
        <f t="shared" si="39"/>
        <v>-1.953125</v>
      </c>
      <c r="AP63" s="81">
        <f t="shared" si="39"/>
        <v>0.07692307692307693</v>
      </c>
      <c r="AQ63" s="82">
        <f>IF(AM63=0,"",AM63/SUM(G63:I63))</f>
        <v>-0.8287671232876712</v>
      </c>
    </row>
    <row r="64" spans="1:43" s="2" customFormat="1" ht="15.75" customHeight="1">
      <c r="A64" s="145" t="s">
        <v>477</v>
      </c>
      <c r="B64" s="96" t="s">
        <v>443</v>
      </c>
      <c r="C64" s="63" t="s">
        <v>308</v>
      </c>
      <c r="D64" s="73">
        <v>23</v>
      </c>
      <c r="E64" s="135" t="s">
        <v>39</v>
      </c>
      <c r="F64" s="64" t="s">
        <v>444</v>
      </c>
      <c r="G64" s="65">
        <v>51</v>
      </c>
      <c r="H64" s="66">
        <v>25</v>
      </c>
      <c r="I64" s="66">
        <v>231</v>
      </c>
      <c r="J64" s="67">
        <f t="shared" si="29"/>
        <v>307</v>
      </c>
      <c r="K64" s="68">
        <f t="shared" si="30"/>
        <v>0.3304628632938644</v>
      </c>
      <c r="L64" s="65">
        <v>18</v>
      </c>
      <c r="M64" s="69">
        <f t="shared" si="37"/>
        <v>0.35294117647058826</v>
      </c>
      <c r="N64" s="70">
        <v>116</v>
      </c>
      <c r="O64" s="70"/>
      <c r="P64" s="71">
        <f t="shared" si="35"/>
        <v>2.2745098039215685</v>
      </c>
      <c r="Q64" s="72">
        <v>10</v>
      </c>
      <c r="R64" s="73">
        <v>37</v>
      </c>
      <c r="S64" s="73">
        <v>8</v>
      </c>
      <c r="T64" s="73"/>
      <c r="U64" s="73">
        <v>6</v>
      </c>
      <c r="V64" s="73"/>
      <c r="W64" s="74">
        <f t="shared" si="33"/>
        <v>51</v>
      </c>
      <c r="X64" s="73">
        <v>50</v>
      </c>
      <c r="Y64" s="75">
        <v>49</v>
      </c>
      <c r="Z64" s="73">
        <v>120</v>
      </c>
      <c r="AA64" s="73">
        <v>22</v>
      </c>
      <c r="AB64" s="73">
        <v>1</v>
      </c>
      <c r="AC64" s="74">
        <f t="shared" si="23"/>
        <v>242</v>
      </c>
      <c r="AD64" s="76">
        <f t="shared" si="24"/>
        <v>293</v>
      </c>
      <c r="AE64" s="74">
        <f t="shared" si="25"/>
        <v>30</v>
      </c>
      <c r="AF64" s="65">
        <v>85</v>
      </c>
      <c r="AG64" s="66">
        <v>28</v>
      </c>
      <c r="AH64" s="77">
        <v>42</v>
      </c>
      <c r="AI64" s="78">
        <v>57</v>
      </c>
      <c r="AJ64" s="66">
        <v>-52</v>
      </c>
      <c r="AK64" s="66">
        <v>69</v>
      </c>
      <c r="AL64" s="66">
        <v>11</v>
      </c>
      <c r="AM64" s="79">
        <f t="shared" si="31"/>
        <v>28</v>
      </c>
      <c r="AN64" s="80">
        <f t="shared" si="39"/>
        <v>-1.0196078431372548</v>
      </c>
      <c r="AO64" s="81">
        <f t="shared" si="39"/>
        <v>2.76</v>
      </c>
      <c r="AP64" s="81">
        <f t="shared" si="39"/>
        <v>0.047619047619047616</v>
      </c>
      <c r="AQ64" s="82">
        <f t="shared" si="32"/>
        <v>0.09120521172638436</v>
      </c>
    </row>
    <row r="65" spans="1:43" s="2" customFormat="1" ht="15.75" customHeight="1">
      <c r="A65" s="145" t="s">
        <v>476</v>
      </c>
      <c r="B65" s="96" t="s">
        <v>456</v>
      </c>
      <c r="C65" s="63" t="s">
        <v>305</v>
      </c>
      <c r="D65" s="73">
        <v>1</v>
      </c>
      <c r="E65" s="135">
        <v>40</v>
      </c>
      <c r="F65" s="64" t="s">
        <v>457</v>
      </c>
      <c r="G65" s="65"/>
      <c r="H65" s="66"/>
      <c r="I65" s="66">
        <v>6</v>
      </c>
      <c r="J65" s="67">
        <f>SUM(G65:I65)</f>
        <v>6</v>
      </c>
      <c r="K65" s="68">
        <f>SUM(G65:I65)/E65</f>
        <v>0.15</v>
      </c>
      <c r="L65" s="65"/>
      <c r="M65" s="69">
        <f>IF(G65=0,"",L65/G65)</f>
      </c>
      <c r="N65" s="70"/>
      <c r="O65" s="70"/>
      <c r="P65" s="71">
        <f>IF(G65=0,"",(N65-O65)/G65)</f>
      </c>
      <c r="Q65" s="72"/>
      <c r="R65" s="73"/>
      <c r="S65" s="73"/>
      <c r="T65" s="73"/>
      <c r="U65" s="73"/>
      <c r="V65" s="73"/>
      <c r="W65" s="74">
        <f>SUM(R65:V65)</f>
        <v>0</v>
      </c>
      <c r="X65" s="73"/>
      <c r="Y65" s="75">
        <v>1</v>
      </c>
      <c r="Z65" s="73"/>
      <c r="AA65" s="73"/>
      <c r="AB65" s="73"/>
      <c r="AC65" s="74">
        <f>SUM(X65:AB65)</f>
        <v>1</v>
      </c>
      <c r="AD65" s="76">
        <f>W65+AC65</f>
        <v>1</v>
      </c>
      <c r="AE65" s="74">
        <f>S65+AA65</f>
        <v>0</v>
      </c>
      <c r="AF65" s="65"/>
      <c r="AG65" s="66">
        <v>1</v>
      </c>
      <c r="AH65" s="77">
        <v>1</v>
      </c>
      <c r="AI65" s="78"/>
      <c r="AJ65" s="66"/>
      <c r="AK65" s="66"/>
      <c r="AL65" s="66">
        <v>-3</v>
      </c>
      <c r="AM65" s="79">
        <f>SUM(AJ65:AL65)</f>
        <v>-3</v>
      </c>
      <c r="AN65" s="80">
        <f t="shared" si="39"/>
      </c>
      <c r="AO65" s="81">
        <f t="shared" si="39"/>
      </c>
      <c r="AP65" s="81">
        <f t="shared" si="39"/>
        <v>-0.5</v>
      </c>
      <c r="AQ65" s="82">
        <f>IF(AM65=0,"",AM65/SUM(G65:I65))</f>
        <v>-0.5</v>
      </c>
    </row>
    <row r="66" spans="1:43" s="2" customFormat="1" ht="15.75" customHeight="1">
      <c r="A66" s="145" t="s">
        <v>476</v>
      </c>
      <c r="B66" s="96" t="s">
        <v>445</v>
      </c>
      <c r="C66" s="63" t="s">
        <v>304</v>
      </c>
      <c r="D66" s="73">
        <v>4</v>
      </c>
      <c r="E66" s="135">
        <v>147</v>
      </c>
      <c r="F66" s="64" t="s">
        <v>446</v>
      </c>
      <c r="G66" s="65">
        <v>11</v>
      </c>
      <c r="H66" s="66"/>
      <c r="I66" s="66">
        <v>15</v>
      </c>
      <c r="J66" s="67">
        <f t="shared" si="29"/>
        <v>26</v>
      </c>
      <c r="K66" s="68">
        <f t="shared" si="30"/>
        <v>0.17687074829931973</v>
      </c>
      <c r="L66" s="65">
        <v>3</v>
      </c>
      <c r="M66" s="69">
        <f t="shared" si="37"/>
        <v>0.2727272727272727</v>
      </c>
      <c r="N66" s="70">
        <v>23</v>
      </c>
      <c r="O66" s="70"/>
      <c r="P66" s="71">
        <f aca="true" t="shared" si="40" ref="P66:P110">IF(G66=0,"",(N66-O66)/G66)</f>
        <v>2.090909090909091</v>
      </c>
      <c r="Q66" s="72">
        <v>2</v>
      </c>
      <c r="R66" s="73">
        <v>4</v>
      </c>
      <c r="S66" s="73"/>
      <c r="T66" s="73"/>
      <c r="U66" s="73">
        <v>1</v>
      </c>
      <c r="V66" s="73"/>
      <c r="W66" s="74">
        <f t="shared" si="33"/>
        <v>5</v>
      </c>
      <c r="X66" s="73"/>
      <c r="Y66" s="75"/>
      <c r="Z66" s="73">
        <v>1</v>
      </c>
      <c r="AA66" s="73">
        <v>1</v>
      </c>
      <c r="AB66" s="73"/>
      <c r="AC66" s="74">
        <f t="shared" si="23"/>
        <v>2</v>
      </c>
      <c r="AD66" s="76">
        <f t="shared" si="24"/>
        <v>7</v>
      </c>
      <c r="AE66" s="74">
        <f t="shared" si="25"/>
        <v>1</v>
      </c>
      <c r="AF66" s="65">
        <v>8</v>
      </c>
      <c r="AG66" s="66">
        <v>2</v>
      </c>
      <c r="AH66" s="77">
        <v>2</v>
      </c>
      <c r="AI66" s="78">
        <v>15</v>
      </c>
      <c r="AJ66" s="66">
        <v>-27</v>
      </c>
      <c r="AK66" s="66"/>
      <c r="AL66" s="66">
        <v>15</v>
      </c>
      <c r="AM66" s="79">
        <f t="shared" si="31"/>
        <v>-12</v>
      </c>
      <c r="AN66" s="80">
        <f aca="true" t="shared" si="41" ref="AN66:AN118">IF(G66&gt;0,AJ66/G66,"")</f>
        <v>-2.4545454545454546</v>
      </c>
      <c r="AO66" s="81">
        <f aca="true" t="shared" si="42" ref="AO66:AO118">IF(H66&gt;0,AK66/H66,"")</f>
      </c>
      <c r="AP66" s="81">
        <f aca="true" t="shared" si="43" ref="AP66:AP118">IF(I66&gt;0,AL66/I66,"")</f>
        <v>1</v>
      </c>
      <c r="AQ66" s="82">
        <f t="shared" si="32"/>
        <v>-0.46153846153846156</v>
      </c>
    </row>
    <row r="67" spans="1:43" s="2" customFormat="1" ht="15.75" customHeight="1">
      <c r="A67" s="145" t="s">
        <v>477</v>
      </c>
      <c r="B67" s="96" t="s">
        <v>339</v>
      </c>
      <c r="C67" s="63" t="s">
        <v>305</v>
      </c>
      <c r="D67" s="73">
        <v>2</v>
      </c>
      <c r="E67" s="135">
        <v>73</v>
      </c>
      <c r="F67" s="64" t="s">
        <v>154</v>
      </c>
      <c r="G67" s="65"/>
      <c r="H67" s="66"/>
      <c r="I67" s="66">
        <v>29</v>
      </c>
      <c r="J67" s="67">
        <f t="shared" si="29"/>
        <v>29</v>
      </c>
      <c r="K67" s="68">
        <f t="shared" si="30"/>
        <v>0.3972602739726027</v>
      </c>
      <c r="L67" s="65"/>
      <c r="M67" s="69">
        <f t="shared" si="37"/>
      </c>
      <c r="N67" s="70"/>
      <c r="O67" s="70"/>
      <c r="P67" s="71">
        <f t="shared" si="40"/>
      </c>
      <c r="Q67" s="72"/>
      <c r="R67" s="73">
        <v>10</v>
      </c>
      <c r="S67" s="73"/>
      <c r="T67" s="73">
        <v>1</v>
      </c>
      <c r="U67" s="73">
        <v>4</v>
      </c>
      <c r="V67" s="73"/>
      <c r="W67" s="74">
        <f t="shared" si="33"/>
        <v>15</v>
      </c>
      <c r="X67" s="73">
        <v>9</v>
      </c>
      <c r="Y67" s="75"/>
      <c r="Z67" s="73">
        <v>5</v>
      </c>
      <c r="AA67" s="73">
        <v>1</v>
      </c>
      <c r="AB67" s="73"/>
      <c r="AC67" s="74">
        <f t="shared" si="23"/>
        <v>15</v>
      </c>
      <c r="AD67" s="76">
        <f t="shared" si="24"/>
        <v>30</v>
      </c>
      <c r="AE67" s="74">
        <f t="shared" si="25"/>
        <v>1</v>
      </c>
      <c r="AF67" s="65">
        <v>14</v>
      </c>
      <c r="AG67" s="66">
        <v>1</v>
      </c>
      <c r="AH67" s="77">
        <v>4</v>
      </c>
      <c r="AI67" s="78"/>
      <c r="AJ67" s="66"/>
      <c r="AK67" s="66"/>
      <c r="AL67" s="66">
        <v>-20</v>
      </c>
      <c r="AM67" s="79">
        <f t="shared" si="31"/>
        <v>-20</v>
      </c>
      <c r="AN67" s="80">
        <f t="shared" si="41"/>
      </c>
      <c r="AO67" s="81">
        <f t="shared" si="42"/>
      </c>
      <c r="AP67" s="81">
        <f t="shared" si="43"/>
        <v>-0.6896551724137931</v>
      </c>
      <c r="AQ67" s="82">
        <f t="shared" si="32"/>
        <v>-0.6896551724137931</v>
      </c>
    </row>
    <row r="68" spans="1:43" s="2" customFormat="1" ht="15.75" customHeight="1">
      <c r="A68" s="145" t="s">
        <v>479</v>
      </c>
      <c r="B68" s="96" t="s">
        <v>340</v>
      </c>
      <c r="C68" s="63" t="s">
        <v>482</v>
      </c>
      <c r="D68" s="73">
        <v>7</v>
      </c>
      <c r="E68" s="135">
        <v>260</v>
      </c>
      <c r="F68" s="64" t="s">
        <v>155</v>
      </c>
      <c r="G68" s="65"/>
      <c r="H68" s="66">
        <v>12</v>
      </c>
      <c r="I68" s="66">
        <v>82</v>
      </c>
      <c r="J68" s="67">
        <f t="shared" si="29"/>
        <v>94</v>
      </c>
      <c r="K68" s="68">
        <f t="shared" si="30"/>
        <v>0.36153846153846153</v>
      </c>
      <c r="L68" s="65"/>
      <c r="M68" s="69">
        <f t="shared" si="37"/>
      </c>
      <c r="N68" s="70"/>
      <c r="O68" s="70"/>
      <c r="P68" s="71">
        <f t="shared" si="40"/>
      </c>
      <c r="Q68" s="72"/>
      <c r="R68" s="73">
        <v>35</v>
      </c>
      <c r="S68" s="73">
        <v>1</v>
      </c>
      <c r="T68" s="73">
        <v>5</v>
      </c>
      <c r="U68" s="73">
        <v>8</v>
      </c>
      <c r="V68" s="73">
        <v>1</v>
      </c>
      <c r="W68" s="74">
        <f t="shared" si="33"/>
        <v>50</v>
      </c>
      <c r="X68" s="73">
        <v>9</v>
      </c>
      <c r="Y68" s="75"/>
      <c r="Z68" s="73">
        <v>43</v>
      </c>
      <c r="AA68" s="73">
        <v>2</v>
      </c>
      <c r="AB68" s="73"/>
      <c r="AC68" s="74">
        <f t="shared" si="23"/>
        <v>54</v>
      </c>
      <c r="AD68" s="76">
        <f t="shared" si="24"/>
        <v>104</v>
      </c>
      <c r="AE68" s="74">
        <f t="shared" si="25"/>
        <v>3</v>
      </c>
      <c r="AF68" s="65">
        <v>43</v>
      </c>
      <c r="AG68" s="66">
        <v>3</v>
      </c>
      <c r="AH68" s="77">
        <v>12</v>
      </c>
      <c r="AI68" s="78"/>
      <c r="AJ68" s="66"/>
      <c r="AK68" s="66">
        <v>-1</v>
      </c>
      <c r="AL68" s="66">
        <v>9</v>
      </c>
      <c r="AM68" s="79">
        <f t="shared" si="31"/>
        <v>8</v>
      </c>
      <c r="AN68" s="80">
        <f t="shared" si="41"/>
      </c>
      <c r="AO68" s="81">
        <f t="shared" si="42"/>
        <v>-0.08333333333333333</v>
      </c>
      <c r="AP68" s="81">
        <f t="shared" si="43"/>
        <v>0.10975609756097561</v>
      </c>
      <c r="AQ68" s="82">
        <f t="shared" si="32"/>
        <v>0.0851063829787234</v>
      </c>
    </row>
    <row r="69" spans="1:43" s="2" customFormat="1" ht="15.75" customHeight="1">
      <c r="A69" s="145" t="s">
        <v>477</v>
      </c>
      <c r="B69" s="96" t="s">
        <v>447</v>
      </c>
      <c r="C69" s="63" t="s">
        <v>305</v>
      </c>
      <c r="D69" s="73">
        <v>4</v>
      </c>
      <c r="E69" s="135">
        <v>152</v>
      </c>
      <c r="F69" s="64" t="s">
        <v>448</v>
      </c>
      <c r="G69" s="65"/>
      <c r="H69" s="66"/>
      <c r="I69" s="66">
        <v>18</v>
      </c>
      <c r="J69" s="67">
        <f t="shared" si="29"/>
        <v>18</v>
      </c>
      <c r="K69" s="68">
        <f t="shared" si="30"/>
        <v>0.11842105263157894</v>
      </c>
      <c r="L69" s="65"/>
      <c r="M69" s="69">
        <f t="shared" si="37"/>
      </c>
      <c r="N69" s="70"/>
      <c r="O69" s="70"/>
      <c r="P69" s="71">
        <f t="shared" si="40"/>
      </c>
      <c r="Q69" s="72"/>
      <c r="R69" s="73">
        <v>7</v>
      </c>
      <c r="S69" s="73">
        <v>1</v>
      </c>
      <c r="T69" s="73"/>
      <c r="U69" s="73"/>
      <c r="V69" s="73"/>
      <c r="W69" s="74">
        <f t="shared" si="33"/>
        <v>8</v>
      </c>
      <c r="X69" s="73">
        <v>2</v>
      </c>
      <c r="Y69" s="75">
        <v>1</v>
      </c>
      <c r="Z69" s="73">
        <v>4</v>
      </c>
      <c r="AA69" s="73">
        <v>1</v>
      </c>
      <c r="AB69" s="73"/>
      <c r="AC69" s="74">
        <f t="shared" si="23"/>
        <v>8</v>
      </c>
      <c r="AD69" s="76">
        <f t="shared" si="24"/>
        <v>16</v>
      </c>
      <c r="AE69" s="74">
        <f t="shared" si="25"/>
        <v>2</v>
      </c>
      <c r="AF69" s="65">
        <v>2</v>
      </c>
      <c r="AG69" s="66"/>
      <c r="AH69" s="77"/>
      <c r="AI69" s="78"/>
      <c r="AJ69" s="66"/>
      <c r="AK69" s="66"/>
      <c r="AL69" s="66">
        <v>41</v>
      </c>
      <c r="AM69" s="79">
        <f t="shared" si="31"/>
        <v>41</v>
      </c>
      <c r="AN69" s="80">
        <f t="shared" si="41"/>
      </c>
      <c r="AO69" s="81">
        <f t="shared" si="42"/>
      </c>
      <c r="AP69" s="81">
        <f t="shared" si="43"/>
        <v>2.2777777777777777</v>
      </c>
      <c r="AQ69" s="82">
        <f t="shared" si="32"/>
        <v>2.2777777777777777</v>
      </c>
    </row>
    <row r="70" spans="1:43" s="2" customFormat="1" ht="15.75" customHeight="1">
      <c r="A70" s="145" t="s">
        <v>479</v>
      </c>
      <c r="B70" s="96" t="s">
        <v>449</v>
      </c>
      <c r="C70" s="63" t="s">
        <v>484</v>
      </c>
      <c r="D70" s="73">
        <v>27</v>
      </c>
      <c r="E70" s="135" t="s">
        <v>435</v>
      </c>
      <c r="F70" s="64" t="s">
        <v>214</v>
      </c>
      <c r="G70" s="65">
        <v>267</v>
      </c>
      <c r="H70" s="66">
        <v>41</v>
      </c>
      <c r="I70" s="66">
        <v>71</v>
      </c>
      <c r="J70" s="67">
        <f t="shared" si="29"/>
        <v>379</v>
      </c>
      <c r="K70" s="68">
        <f t="shared" si="30"/>
        <v>0.3665377176015474</v>
      </c>
      <c r="L70" s="65">
        <v>134</v>
      </c>
      <c r="M70" s="69">
        <f t="shared" si="37"/>
        <v>0.50187265917603</v>
      </c>
      <c r="N70" s="70">
        <v>817</v>
      </c>
      <c r="O70" s="70"/>
      <c r="P70" s="71">
        <f t="shared" si="40"/>
        <v>3.059925093632959</v>
      </c>
      <c r="Q70" s="72">
        <v>61</v>
      </c>
      <c r="R70" s="73">
        <v>25</v>
      </c>
      <c r="S70" s="73">
        <v>4</v>
      </c>
      <c r="T70" s="73">
        <v>8</v>
      </c>
      <c r="U70" s="73">
        <v>2</v>
      </c>
      <c r="V70" s="73">
        <v>3</v>
      </c>
      <c r="W70" s="74">
        <f t="shared" si="33"/>
        <v>42</v>
      </c>
      <c r="X70" s="73">
        <v>44</v>
      </c>
      <c r="Y70" s="75">
        <v>8</v>
      </c>
      <c r="Z70" s="73">
        <v>44</v>
      </c>
      <c r="AA70" s="73">
        <v>5</v>
      </c>
      <c r="AB70" s="73"/>
      <c r="AC70" s="74">
        <f t="shared" si="23"/>
        <v>101</v>
      </c>
      <c r="AD70" s="76">
        <f t="shared" si="24"/>
        <v>143</v>
      </c>
      <c r="AE70" s="74">
        <f t="shared" si="25"/>
        <v>9</v>
      </c>
      <c r="AF70" s="65">
        <v>129</v>
      </c>
      <c r="AG70" s="66">
        <v>19</v>
      </c>
      <c r="AH70" s="77">
        <v>45</v>
      </c>
      <c r="AI70" s="78">
        <v>439</v>
      </c>
      <c r="AJ70" s="66">
        <v>115</v>
      </c>
      <c r="AK70" s="66">
        <v>94</v>
      </c>
      <c r="AL70" s="66">
        <v>-68</v>
      </c>
      <c r="AM70" s="79">
        <f t="shared" si="31"/>
        <v>141</v>
      </c>
      <c r="AN70" s="80">
        <f t="shared" si="41"/>
        <v>0.4307116104868914</v>
      </c>
      <c r="AO70" s="81">
        <f t="shared" si="42"/>
        <v>2.292682926829268</v>
      </c>
      <c r="AP70" s="81">
        <f t="shared" si="43"/>
        <v>-0.9577464788732394</v>
      </c>
      <c r="AQ70" s="82">
        <f t="shared" si="32"/>
        <v>0.3720316622691293</v>
      </c>
    </row>
    <row r="71" spans="1:43" s="2" customFormat="1" ht="15.75" customHeight="1">
      <c r="A71" s="145" t="s">
        <v>393</v>
      </c>
      <c r="B71" s="96" t="s">
        <v>110</v>
      </c>
      <c r="C71" s="63" t="s">
        <v>307</v>
      </c>
      <c r="D71" s="73">
        <v>9</v>
      </c>
      <c r="E71" s="135" t="s">
        <v>200</v>
      </c>
      <c r="F71" s="64" t="s">
        <v>111</v>
      </c>
      <c r="G71" s="65">
        <v>15</v>
      </c>
      <c r="H71" s="66">
        <v>46</v>
      </c>
      <c r="I71" s="66">
        <v>53</v>
      </c>
      <c r="J71" s="67">
        <f>SUM(G71:I71)</f>
        <v>114</v>
      </c>
      <c r="K71" s="68">
        <f>SUM(G71:I71)/E71</f>
        <v>0.31754874651810583</v>
      </c>
      <c r="L71" s="65">
        <v>5</v>
      </c>
      <c r="M71" s="69">
        <f t="shared" si="37"/>
        <v>0.3333333333333333</v>
      </c>
      <c r="N71" s="70">
        <v>27</v>
      </c>
      <c r="O71" s="70"/>
      <c r="P71" s="71">
        <f>IF(G71=0,"",(N71-O71)/G71)</f>
        <v>1.8</v>
      </c>
      <c r="Q71" s="72">
        <v>4</v>
      </c>
      <c r="R71" s="73">
        <v>10</v>
      </c>
      <c r="S71" s="73">
        <v>1</v>
      </c>
      <c r="T71" s="73"/>
      <c r="U71" s="73">
        <v>2</v>
      </c>
      <c r="V71" s="73"/>
      <c r="W71" s="74">
        <f>SUM(R71:V71)</f>
        <v>13</v>
      </c>
      <c r="X71" s="73">
        <v>9</v>
      </c>
      <c r="Y71" s="75">
        <v>15</v>
      </c>
      <c r="Z71" s="73">
        <v>25</v>
      </c>
      <c r="AA71" s="73">
        <v>11</v>
      </c>
      <c r="AB71" s="73"/>
      <c r="AC71" s="74">
        <f>SUM(X71:AB71)</f>
        <v>60</v>
      </c>
      <c r="AD71" s="76">
        <f>W71+AC71</f>
        <v>73</v>
      </c>
      <c r="AE71" s="74">
        <f>S71+AA71</f>
        <v>12</v>
      </c>
      <c r="AF71" s="65">
        <v>31</v>
      </c>
      <c r="AG71" s="66">
        <v>7</v>
      </c>
      <c r="AH71" s="77">
        <v>11</v>
      </c>
      <c r="AI71" s="78">
        <v>22</v>
      </c>
      <c r="AJ71" s="66">
        <v>-24</v>
      </c>
      <c r="AK71" s="66">
        <v>54</v>
      </c>
      <c r="AL71" s="66">
        <v>22</v>
      </c>
      <c r="AM71" s="79">
        <f>SUM(AJ71:AL71)</f>
        <v>52</v>
      </c>
      <c r="AN71" s="80">
        <f>IF(G71&gt;0,AJ71/G71,"")</f>
        <v>-1.6</v>
      </c>
      <c r="AO71" s="81">
        <f>IF(H71&gt;0,AK71/H71,"")</f>
        <v>1.173913043478261</v>
      </c>
      <c r="AP71" s="81">
        <f>IF(I71&gt;0,AL71/I71,"")</f>
        <v>0.41509433962264153</v>
      </c>
      <c r="AQ71" s="82">
        <f>IF(AM71=0,"",AM71/SUM(G71:I71))</f>
        <v>0.45614035087719296</v>
      </c>
    </row>
    <row r="72" spans="1:43" s="2" customFormat="1" ht="15.75" customHeight="1">
      <c r="A72" s="145" t="s">
        <v>477</v>
      </c>
      <c r="B72" s="96" t="s">
        <v>450</v>
      </c>
      <c r="C72" s="63" t="s">
        <v>308</v>
      </c>
      <c r="D72" s="73">
        <v>26</v>
      </c>
      <c r="E72" s="135" t="s">
        <v>460</v>
      </c>
      <c r="F72" s="64" t="s">
        <v>377</v>
      </c>
      <c r="G72" s="65">
        <v>114</v>
      </c>
      <c r="H72" s="66">
        <v>14</v>
      </c>
      <c r="I72" s="66">
        <v>264</v>
      </c>
      <c r="J72" s="67">
        <f t="shared" si="29"/>
        <v>392</v>
      </c>
      <c r="K72" s="68">
        <f t="shared" si="30"/>
        <v>0.3947633434038268</v>
      </c>
      <c r="L72" s="65">
        <v>46</v>
      </c>
      <c r="M72" s="69">
        <f t="shared" si="37"/>
        <v>0.40350877192982454</v>
      </c>
      <c r="N72" s="70">
        <v>332</v>
      </c>
      <c r="O72" s="70"/>
      <c r="P72" s="71">
        <f t="shared" si="40"/>
        <v>2.912280701754386</v>
      </c>
      <c r="Q72" s="72">
        <v>24</v>
      </c>
      <c r="R72" s="73">
        <v>54</v>
      </c>
      <c r="S72" s="73">
        <v>10</v>
      </c>
      <c r="T72" s="73">
        <v>13</v>
      </c>
      <c r="U72" s="73">
        <v>1</v>
      </c>
      <c r="V72" s="73">
        <v>1</v>
      </c>
      <c r="W72" s="74">
        <f t="shared" si="33"/>
        <v>79</v>
      </c>
      <c r="X72" s="73">
        <v>64</v>
      </c>
      <c r="Y72" s="75">
        <v>20</v>
      </c>
      <c r="Z72" s="73">
        <v>59</v>
      </c>
      <c r="AA72" s="73">
        <v>6</v>
      </c>
      <c r="AB72" s="73">
        <v>3</v>
      </c>
      <c r="AC72" s="74">
        <f t="shared" si="23"/>
        <v>152</v>
      </c>
      <c r="AD72" s="76">
        <f t="shared" si="24"/>
        <v>231</v>
      </c>
      <c r="AE72" s="74">
        <f t="shared" si="25"/>
        <v>16</v>
      </c>
      <c r="AF72" s="65">
        <v>134</v>
      </c>
      <c r="AG72" s="66">
        <v>16</v>
      </c>
      <c r="AH72" s="77">
        <v>40</v>
      </c>
      <c r="AI72" s="78">
        <v>111</v>
      </c>
      <c r="AJ72" s="66">
        <v>-38</v>
      </c>
      <c r="AK72" s="66">
        <v>-45</v>
      </c>
      <c r="AL72" s="66">
        <v>59</v>
      </c>
      <c r="AM72" s="79">
        <f t="shared" si="31"/>
        <v>-24</v>
      </c>
      <c r="AN72" s="80">
        <f t="shared" si="41"/>
        <v>-0.3333333333333333</v>
      </c>
      <c r="AO72" s="81">
        <f t="shared" si="42"/>
        <v>-3.2142857142857144</v>
      </c>
      <c r="AP72" s="81">
        <f t="shared" si="43"/>
        <v>0.22348484848484848</v>
      </c>
      <c r="AQ72" s="82">
        <f t="shared" si="32"/>
        <v>-0.061224489795918366</v>
      </c>
    </row>
    <row r="73" spans="1:43" s="2" customFormat="1" ht="15.75" customHeight="1">
      <c r="A73" s="145" t="s">
        <v>483</v>
      </c>
      <c r="B73" s="96" t="s">
        <v>291</v>
      </c>
      <c r="C73" s="63" t="s">
        <v>308</v>
      </c>
      <c r="D73" s="73">
        <v>12</v>
      </c>
      <c r="E73" s="135">
        <v>464</v>
      </c>
      <c r="F73" s="64" t="s">
        <v>451</v>
      </c>
      <c r="G73" s="65">
        <v>17</v>
      </c>
      <c r="H73" s="66">
        <v>10</v>
      </c>
      <c r="I73" s="66">
        <v>79</v>
      </c>
      <c r="J73" s="67">
        <f t="shared" si="29"/>
        <v>106</v>
      </c>
      <c r="K73" s="68">
        <f t="shared" si="30"/>
        <v>0.22844827586206898</v>
      </c>
      <c r="L73" s="65">
        <v>3</v>
      </c>
      <c r="M73" s="69">
        <f t="shared" si="37"/>
        <v>0.17647058823529413</v>
      </c>
      <c r="N73" s="70">
        <v>15</v>
      </c>
      <c r="O73" s="70"/>
      <c r="P73" s="71">
        <f t="shared" si="40"/>
        <v>0.8823529411764706</v>
      </c>
      <c r="Q73" s="72">
        <v>1</v>
      </c>
      <c r="R73" s="73">
        <v>8</v>
      </c>
      <c r="S73" s="73">
        <v>2</v>
      </c>
      <c r="T73" s="73"/>
      <c r="U73" s="73"/>
      <c r="V73" s="73"/>
      <c r="W73" s="74">
        <f t="shared" si="33"/>
        <v>10</v>
      </c>
      <c r="X73" s="73">
        <v>6</v>
      </c>
      <c r="Y73" s="75">
        <v>2</v>
      </c>
      <c r="Z73" s="73">
        <v>22</v>
      </c>
      <c r="AA73" s="73">
        <v>6</v>
      </c>
      <c r="AB73" s="73"/>
      <c r="AC73" s="74">
        <f t="shared" si="23"/>
        <v>36</v>
      </c>
      <c r="AD73" s="76">
        <f t="shared" si="24"/>
        <v>46</v>
      </c>
      <c r="AE73" s="74">
        <f t="shared" si="25"/>
        <v>8</v>
      </c>
      <c r="AF73" s="65">
        <v>39</v>
      </c>
      <c r="AG73" s="66">
        <v>8</v>
      </c>
      <c r="AH73" s="77">
        <v>11</v>
      </c>
      <c r="AI73" s="78">
        <v>9</v>
      </c>
      <c r="AJ73" s="66">
        <v>-136</v>
      </c>
      <c r="AK73" s="66">
        <v>-43</v>
      </c>
      <c r="AL73" s="66">
        <v>-266</v>
      </c>
      <c r="AM73" s="79">
        <f t="shared" si="31"/>
        <v>-445</v>
      </c>
      <c r="AN73" s="80">
        <f t="shared" si="41"/>
        <v>-8</v>
      </c>
      <c r="AO73" s="81">
        <f t="shared" si="42"/>
        <v>-4.3</v>
      </c>
      <c r="AP73" s="81">
        <f t="shared" si="43"/>
        <v>-3.367088607594937</v>
      </c>
      <c r="AQ73" s="82">
        <f t="shared" si="32"/>
        <v>-4.19811320754717</v>
      </c>
    </row>
    <row r="74" spans="1:43" s="2" customFormat="1" ht="15.75" customHeight="1">
      <c r="A74" s="145" t="s">
        <v>479</v>
      </c>
      <c r="B74" s="96" t="s">
        <v>452</v>
      </c>
      <c r="C74" s="63" t="s">
        <v>308</v>
      </c>
      <c r="D74" s="73">
        <v>16</v>
      </c>
      <c r="E74" s="135" t="s">
        <v>461</v>
      </c>
      <c r="F74" s="64" t="s">
        <v>453</v>
      </c>
      <c r="G74" s="65">
        <v>40</v>
      </c>
      <c r="H74" s="66">
        <v>5</v>
      </c>
      <c r="I74" s="66">
        <v>198</v>
      </c>
      <c r="J74" s="67">
        <f t="shared" si="29"/>
        <v>243</v>
      </c>
      <c r="K74" s="68">
        <f t="shared" si="30"/>
        <v>0.3888</v>
      </c>
      <c r="L74" s="65">
        <v>15</v>
      </c>
      <c r="M74" s="69">
        <f t="shared" si="37"/>
        <v>0.375</v>
      </c>
      <c r="N74" s="70">
        <v>62</v>
      </c>
      <c r="O74" s="70"/>
      <c r="P74" s="71">
        <f t="shared" si="40"/>
        <v>1.55</v>
      </c>
      <c r="Q74" s="72">
        <v>4</v>
      </c>
      <c r="R74" s="73">
        <v>22</v>
      </c>
      <c r="S74" s="73">
        <v>4</v>
      </c>
      <c r="T74" s="73">
        <v>5</v>
      </c>
      <c r="U74" s="73">
        <v>1</v>
      </c>
      <c r="V74" s="73"/>
      <c r="W74" s="74">
        <f t="shared" si="33"/>
        <v>32</v>
      </c>
      <c r="X74" s="73">
        <v>59</v>
      </c>
      <c r="Y74" s="75">
        <v>25</v>
      </c>
      <c r="Z74" s="73">
        <v>47</v>
      </c>
      <c r="AA74" s="73">
        <v>7</v>
      </c>
      <c r="AB74" s="73">
        <v>3</v>
      </c>
      <c r="AC74" s="74">
        <f aca="true" t="shared" si="44" ref="AC74:AC105">SUM(X74:AB74)</f>
        <v>141</v>
      </c>
      <c r="AD74" s="76">
        <f aca="true" t="shared" si="45" ref="AD74:AD105">W74+AC74</f>
        <v>173</v>
      </c>
      <c r="AE74" s="74">
        <f aca="true" t="shared" si="46" ref="AE74:AE105">S74+AA74</f>
        <v>11</v>
      </c>
      <c r="AF74" s="65">
        <v>52</v>
      </c>
      <c r="AG74" s="66">
        <v>20</v>
      </c>
      <c r="AH74" s="77">
        <v>27</v>
      </c>
      <c r="AI74" s="78">
        <v>29</v>
      </c>
      <c r="AJ74" s="66">
        <v>-123</v>
      </c>
      <c r="AK74" s="66">
        <v>4</v>
      </c>
      <c r="AL74" s="66">
        <v>-11</v>
      </c>
      <c r="AM74" s="79">
        <f t="shared" si="31"/>
        <v>-130</v>
      </c>
      <c r="AN74" s="80">
        <f t="shared" si="41"/>
        <v>-3.075</v>
      </c>
      <c r="AO74" s="81">
        <f t="shared" si="42"/>
        <v>0.8</v>
      </c>
      <c r="AP74" s="81">
        <f t="shared" si="43"/>
        <v>-0.05555555555555555</v>
      </c>
      <c r="AQ74" s="82">
        <f t="shared" si="32"/>
        <v>-0.5349794238683128</v>
      </c>
    </row>
    <row r="75" spans="1:43" s="2" customFormat="1" ht="15.75" customHeight="1">
      <c r="A75" s="145" t="s">
        <v>479</v>
      </c>
      <c r="B75" s="96" t="s">
        <v>341</v>
      </c>
      <c r="C75" s="63" t="s">
        <v>306</v>
      </c>
      <c r="D75" s="73">
        <v>4</v>
      </c>
      <c r="E75" s="135">
        <v>139</v>
      </c>
      <c r="F75" s="64" t="s">
        <v>156</v>
      </c>
      <c r="G75" s="65"/>
      <c r="H75" s="66">
        <v>41</v>
      </c>
      <c r="I75" s="66">
        <v>36</v>
      </c>
      <c r="J75" s="67">
        <f aca="true" t="shared" si="47" ref="J75:J106">SUM(G75:I75)</f>
        <v>77</v>
      </c>
      <c r="K75" s="68">
        <f aca="true" t="shared" si="48" ref="K75:K106">SUM(G75:I75)/E75</f>
        <v>0.5539568345323741</v>
      </c>
      <c r="L75" s="65"/>
      <c r="M75" s="69">
        <f t="shared" si="37"/>
      </c>
      <c r="N75" s="70"/>
      <c r="O75" s="70"/>
      <c r="P75" s="71">
        <f t="shared" si="40"/>
      </c>
      <c r="Q75" s="72"/>
      <c r="R75" s="73">
        <v>3</v>
      </c>
      <c r="S75" s="73">
        <v>3</v>
      </c>
      <c r="T75" s="73">
        <v>17</v>
      </c>
      <c r="U75" s="73">
        <v>3</v>
      </c>
      <c r="V75" s="73">
        <v>1</v>
      </c>
      <c r="W75" s="74">
        <f t="shared" si="33"/>
        <v>27</v>
      </c>
      <c r="X75" s="73">
        <v>19</v>
      </c>
      <c r="Y75" s="75"/>
      <c r="Z75" s="73">
        <v>4</v>
      </c>
      <c r="AA75" s="73">
        <v>1</v>
      </c>
      <c r="AB75" s="73"/>
      <c r="AC75" s="74">
        <f t="shared" si="44"/>
        <v>24</v>
      </c>
      <c r="AD75" s="76">
        <f t="shared" si="45"/>
        <v>51</v>
      </c>
      <c r="AE75" s="74">
        <f t="shared" si="46"/>
        <v>4</v>
      </c>
      <c r="AF75" s="65">
        <v>27</v>
      </c>
      <c r="AG75" s="66">
        <v>1</v>
      </c>
      <c r="AH75" s="77">
        <v>7</v>
      </c>
      <c r="AI75" s="78"/>
      <c r="AJ75" s="66"/>
      <c r="AK75" s="66">
        <v>2</v>
      </c>
      <c r="AL75" s="66">
        <v>-8</v>
      </c>
      <c r="AM75" s="79">
        <f aca="true" t="shared" si="49" ref="AM75:AM106">SUM(AJ75:AL75)</f>
        <v>-6</v>
      </c>
      <c r="AN75" s="80">
        <f t="shared" si="41"/>
      </c>
      <c r="AO75" s="81">
        <f t="shared" si="42"/>
        <v>0.04878048780487805</v>
      </c>
      <c r="AP75" s="81">
        <f t="shared" si="43"/>
        <v>-0.2222222222222222</v>
      </c>
      <c r="AQ75" s="82">
        <f t="shared" si="32"/>
        <v>-0.07792207792207792</v>
      </c>
    </row>
    <row r="76" spans="1:43" s="2" customFormat="1" ht="15.75" customHeight="1">
      <c r="A76" s="145" t="s">
        <v>393</v>
      </c>
      <c r="B76" s="96" t="s">
        <v>454</v>
      </c>
      <c r="C76" s="63" t="s">
        <v>482</v>
      </c>
      <c r="D76" s="73">
        <v>13</v>
      </c>
      <c r="E76" s="135" t="s">
        <v>201</v>
      </c>
      <c r="F76" s="64" t="s">
        <v>455</v>
      </c>
      <c r="G76" s="65"/>
      <c r="H76" s="66">
        <v>3</v>
      </c>
      <c r="I76" s="66">
        <v>122</v>
      </c>
      <c r="J76" s="67">
        <f t="shared" si="47"/>
        <v>125</v>
      </c>
      <c r="K76" s="68">
        <f t="shared" si="48"/>
        <v>0.24319066147859922</v>
      </c>
      <c r="L76" s="65"/>
      <c r="M76" s="69">
        <f t="shared" si="37"/>
      </c>
      <c r="N76" s="70"/>
      <c r="O76" s="70"/>
      <c r="P76" s="71">
        <f t="shared" si="40"/>
      </c>
      <c r="Q76" s="72"/>
      <c r="R76" s="73">
        <v>10</v>
      </c>
      <c r="S76" s="73">
        <v>3</v>
      </c>
      <c r="T76" s="73">
        <v>1</v>
      </c>
      <c r="U76" s="73"/>
      <c r="V76" s="73"/>
      <c r="W76" s="74">
        <f aca="true" t="shared" si="50" ref="W76:W107">SUM(R76:V76)</f>
        <v>14</v>
      </c>
      <c r="X76" s="73">
        <v>12</v>
      </c>
      <c r="Y76" s="75">
        <v>9</v>
      </c>
      <c r="Z76" s="73">
        <v>21</v>
      </c>
      <c r="AA76" s="73">
        <v>6</v>
      </c>
      <c r="AB76" s="73">
        <v>1</v>
      </c>
      <c r="AC76" s="74">
        <f t="shared" si="44"/>
        <v>49</v>
      </c>
      <c r="AD76" s="76">
        <f t="shared" si="45"/>
        <v>63</v>
      </c>
      <c r="AE76" s="74">
        <f t="shared" si="46"/>
        <v>9</v>
      </c>
      <c r="AF76" s="65">
        <v>26</v>
      </c>
      <c r="AG76" s="66">
        <v>1</v>
      </c>
      <c r="AH76" s="77">
        <v>3</v>
      </c>
      <c r="AI76" s="78"/>
      <c r="AJ76" s="66"/>
      <c r="AK76" s="66">
        <v>29</v>
      </c>
      <c r="AL76" s="66">
        <v>-59</v>
      </c>
      <c r="AM76" s="79">
        <f t="shared" si="49"/>
        <v>-30</v>
      </c>
      <c r="AN76" s="80">
        <f t="shared" si="41"/>
      </c>
      <c r="AO76" s="81">
        <f t="shared" si="42"/>
        <v>9.666666666666666</v>
      </c>
      <c r="AP76" s="81">
        <f t="shared" si="43"/>
        <v>-0.48360655737704916</v>
      </c>
      <c r="AQ76" s="82">
        <f t="shared" si="32"/>
        <v>-0.24</v>
      </c>
    </row>
    <row r="77" spans="1:43" s="2" customFormat="1" ht="15.75" customHeight="1">
      <c r="A77" s="145" t="s">
        <v>393</v>
      </c>
      <c r="B77" s="96" t="s">
        <v>112</v>
      </c>
      <c r="C77" s="63" t="s">
        <v>306</v>
      </c>
      <c r="D77" s="73">
        <v>4</v>
      </c>
      <c r="E77" s="135">
        <v>159</v>
      </c>
      <c r="F77" s="64" t="s">
        <v>113</v>
      </c>
      <c r="G77" s="65"/>
      <c r="H77" s="66">
        <v>19</v>
      </c>
      <c r="I77" s="66">
        <v>12</v>
      </c>
      <c r="J77" s="67">
        <f t="shared" si="47"/>
        <v>31</v>
      </c>
      <c r="K77" s="68">
        <f t="shared" si="48"/>
        <v>0.1949685534591195</v>
      </c>
      <c r="L77" s="65"/>
      <c r="M77" s="69">
        <f>IF(G77=0,"",L77/G77)</f>
      </c>
      <c r="N77" s="70"/>
      <c r="O77" s="70"/>
      <c r="P77" s="71">
        <f>IF(G77=0,"",(N77-O77)/G77)</f>
      </c>
      <c r="Q77" s="72"/>
      <c r="R77" s="73">
        <v>3</v>
      </c>
      <c r="S77" s="73"/>
      <c r="T77" s="73"/>
      <c r="U77" s="73">
        <v>1</v>
      </c>
      <c r="V77" s="73"/>
      <c r="W77" s="74">
        <f t="shared" si="50"/>
        <v>4</v>
      </c>
      <c r="X77" s="73">
        <v>4</v>
      </c>
      <c r="Y77" s="75">
        <v>2</v>
      </c>
      <c r="Z77" s="73">
        <v>4</v>
      </c>
      <c r="AA77" s="73">
        <v>2</v>
      </c>
      <c r="AB77" s="73"/>
      <c r="AC77" s="74">
        <f t="shared" si="44"/>
        <v>12</v>
      </c>
      <c r="AD77" s="76">
        <f t="shared" si="45"/>
        <v>16</v>
      </c>
      <c r="AE77" s="74">
        <f t="shared" si="46"/>
        <v>2</v>
      </c>
      <c r="AF77" s="65">
        <v>8</v>
      </c>
      <c r="AG77" s="66">
        <v>2</v>
      </c>
      <c r="AH77" s="77">
        <v>2</v>
      </c>
      <c r="AI77" s="78"/>
      <c r="AJ77" s="66"/>
      <c r="AK77" s="66">
        <v>2</v>
      </c>
      <c r="AL77" s="66">
        <v>-55</v>
      </c>
      <c r="AM77" s="79">
        <f t="shared" si="49"/>
        <v>-53</v>
      </c>
      <c r="AN77" s="80">
        <f>IF(G77&gt;0,AJ77/G77,"")</f>
      </c>
      <c r="AO77" s="81">
        <f>IF(H77&gt;0,AK77/H77,"")</f>
        <v>0.10526315789473684</v>
      </c>
      <c r="AP77" s="81">
        <f>IF(I77&gt;0,AL77/I77,"")</f>
        <v>-4.583333333333333</v>
      </c>
      <c r="AQ77" s="82">
        <f>IF(AM77=0,"",AM77/SUM(G77:I77))</f>
        <v>-1.7096774193548387</v>
      </c>
    </row>
    <row r="78" spans="1:43" s="2" customFormat="1" ht="15.75" customHeight="1">
      <c r="A78" s="145" t="s">
        <v>476</v>
      </c>
      <c r="B78" s="96" t="s">
        <v>373</v>
      </c>
      <c r="C78" s="63" t="s">
        <v>305</v>
      </c>
      <c r="D78" s="73">
        <v>3</v>
      </c>
      <c r="E78" s="135">
        <v>106</v>
      </c>
      <c r="F78" s="64" t="s">
        <v>157</v>
      </c>
      <c r="G78" s="65"/>
      <c r="H78" s="66"/>
      <c r="I78" s="66">
        <v>23</v>
      </c>
      <c r="J78" s="67">
        <f t="shared" si="47"/>
        <v>23</v>
      </c>
      <c r="K78" s="68">
        <f t="shared" si="48"/>
        <v>0.2169811320754717</v>
      </c>
      <c r="L78" s="65"/>
      <c r="M78" s="69">
        <f t="shared" si="37"/>
      </c>
      <c r="N78" s="70"/>
      <c r="O78" s="70"/>
      <c r="P78" s="71">
        <f t="shared" si="40"/>
      </c>
      <c r="Q78" s="72"/>
      <c r="R78" s="73">
        <v>2</v>
      </c>
      <c r="S78" s="73">
        <v>1</v>
      </c>
      <c r="T78" s="73">
        <v>1</v>
      </c>
      <c r="U78" s="73">
        <v>1</v>
      </c>
      <c r="V78" s="73"/>
      <c r="W78" s="74">
        <f t="shared" si="50"/>
        <v>5</v>
      </c>
      <c r="X78" s="73"/>
      <c r="Y78" s="75"/>
      <c r="Z78" s="73"/>
      <c r="AA78" s="73"/>
      <c r="AB78" s="73"/>
      <c r="AC78" s="74">
        <f t="shared" si="44"/>
        <v>0</v>
      </c>
      <c r="AD78" s="76">
        <f t="shared" si="45"/>
        <v>5</v>
      </c>
      <c r="AE78" s="74">
        <f t="shared" si="46"/>
        <v>1</v>
      </c>
      <c r="AF78" s="65">
        <v>14</v>
      </c>
      <c r="AG78" s="66">
        <v>1</v>
      </c>
      <c r="AH78" s="77">
        <v>3</v>
      </c>
      <c r="AI78" s="78"/>
      <c r="AJ78" s="66"/>
      <c r="AK78" s="66"/>
      <c r="AL78" s="66">
        <v>-1</v>
      </c>
      <c r="AM78" s="79">
        <f t="shared" si="49"/>
        <v>-1</v>
      </c>
      <c r="AN78" s="80">
        <f t="shared" si="41"/>
      </c>
      <c r="AO78" s="81">
        <f t="shared" si="42"/>
      </c>
      <c r="AP78" s="81">
        <f t="shared" si="43"/>
        <v>-0.043478260869565216</v>
      </c>
      <c r="AQ78" s="82">
        <f t="shared" si="32"/>
        <v>-0.043478260869565216</v>
      </c>
    </row>
    <row r="79" spans="1:43" s="2" customFormat="1" ht="15.75" customHeight="1">
      <c r="A79" s="145" t="s">
        <v>477</v>
      </c>
      <c r="B79" s="96" t="s">
        <v>16</v>
      </c>
      <c r="C79" s="63" t="s">
        <v>482</v>
      </c>
      <c r="D79" s="73">
        <v>8</v>
      </c>
      <c r="E79" s="135">
        <v>289</v>
      </c>
      <c r="F79" s="64" t="s">
        <v>195</v>
      </c>
      <c r="G79" s="65"/>
      <c r="H79" s="66">
        <v>19</v>
      </c>
      <c r="I79" s="66">
        <v>76</v>
      </c>
      <c r="J79" s="67">
        <f t="shared" si="47"/>
        <v>95</v>
      </c>
      <c r="K79" s="68">
        <f t="shared" si="48"/>
        <v>0.328719723183391</v>
      </c>
      <c r="L79" s="65"/>
      <c r="M79" s="69">
        <f t="shared" si="37"/>
      </c>
      <c r="N79" s="70"/>
      <c r="O79" s="70"/>
      <c r="P79" s="71">
        <f t="shared" si="40"/>
      </c>
      <c r="Q79" s="72"/>
      <c r="R79" s="73">
        <v>16</v>
      </c>
      <c r="S79" s="73">
        <v>5</v>
      </c>
      <c r="T79" s="73">
        <v>12</v>
      </c>
      <c r="U79" s="73">
        <v>8</v>
      </c>
      <c r="V79" s="73"/>
      <c r="W79" s="74">
        <f t="shared" si="50"/>
        <v>41</v>
      </c>
      <c r="X79" s="73">
        <v>18</v>
      </c>
      <c r="Y79" s="75"/>
      <c r="Z79" s="73">
        <v>6</v>
      </c>
      <c r="AA79" s="73">
        <v>1</v>
      </c>
      <c r="AB79" s="73"/>
      <c r="AC79" s="74">
        <f t="shared" si="44"/>
        <v>25</v>
      </c>
      <c r="AD79" s="76">
        <f t="shared" si="45"/>
        <v>66</v>
      </c>
      <c r="AE79" s="74">
        <f t="shared" si="46"/>
        <v>6</v>
      </c>
      <c r="AF79" s="65">
        <v>50</v>
      </c>
      <c r="AG79" s="66">
        <v>4</v>
      </c>
      <c r="AH79" s="77">
        <v>13</v>
      </c>
      <c r="AI79" s="78"/>
      <c r="AJ79" s="66"/>
      <c r="AK79" s="66">
        <v>-5</v>
      </c>
      <c r="AL79" s="66">
        <v>-6</v>
      </c>
      <c r="AM79" s="79">
        <f t="shared" si="49"/>
        <v>-11</v>
      </c>
      <c r="AN79" s="80">
        <f t="shared" si="41"/>
      </c>
      <c r="AO79" s="81">
        <f t="shared" si="42"/>
        <v>-0.2631578947368421</v>
      </c>
      <c r="AP79" s="81">
        <f t="shared" si="43"/>
        <v>-0.07894736842105263</v>
      </c>
      <c r="AQ79" s="82">
        <f t="shared" si="32"/>
        <v>-0.11578947368421053</v>
      </c>
    </row>
    <row r="80" spans="1:43" s="2" customFormat="1" ht="15.75" customHeight="1">
      <c r="A80" s="145" t="s">
        <v>476</v>
      </c>
      <c r="B80" s="96" t="s">
        <v>410</v>
      </c>
      <c r="C80" s="63" t="s">
        <v>308</v>
      </c>
      <c r="D80" s="73">
        <v>6</v>
      </c>
      <c r="E80" s="135">
        <v>223</v>
      </c>
      <c r="F80" s="64" t="s">
        <v>320</v>
      </c>
      <c r="G80" s="65">
        <v>6</v>
      </c>
      <c r="H80" s="66">
        <v>1</v>
      </c>
      <c r="I80" s="66">
        <v>41</v>
      </c>
      <c r="J80" s="67">
        <f t="shared" si="47"/>
        <v>48</v>
      </c>
      <c r="K80" s="68">
        <f t="shared" si="48"/>
        <v>0.21524663677130046</v>
      </c>
      <c r="L80" s="65">
        <v>1</v>
      </c>
      <c r="M80" s="69">
        <f t="shared" si="37"/>
        <v>0.16666666666666666</v>
      </c>
      <c r="N80" s="70">
        <v>3</v>
      </c>
      <c r="O80" s="70"/>
      <c r="P80" s="71">
        <f t="shared" si="40"/>
        <v>0.5</v>
      </c>
      <c r="Q80" s="72"/>
      <c r="R80" s="73">
        <v>6</v>
      </c>
      <c r="S80" s="73">
        <v>1</v>
      </c>
      <c r="T80" s="73">
        <v>4</v>
      </c>
      <c r="U80" s="73"/>
      <c r="V80" s="73"/>
      <c r="W80" s="74">
        <f t="shared" si="50"/>
        <v>11</v>
      </c>
      <c r="X80" s="73">
        <v>11</v>
      </c>
      <c r="Y80" s="75">
        <v>2</v>
      </c>
      <c r="Z80" s="73">
        <v>9</v>
      </c>
      <c r="AA80" s="73">
        <v>1</v>
      </c>
      <c r="AB80" s="73"/>
      <c r="AC80" s="74">
        <f t="shared" si="44"/>
        <v>23</v>
      </c>
      <c r="AD80" s="76">
        <f t="shared" si="45"/>
        <v>34</v>
      </c>
      <c r="AE80" s="74">
        <f t="shared" si="46"/>
        <v>2</v>
      </c>
      <c r="AF80" s="65">
        <v>19</v>
      </c>
      <c r="AG80" s="66">
        <v>3</v>
      </c>
      <c r="AH80" s="77">
        <v>5</v>
      </c>
      <c r="AI80" s="78">
        <v>1</v>
      </c>
      <c r="AJ80" s="66">
        <v>-17</v>
      </c>
      <c r="AK80" s="66">
        <v>-9</v>
      </c>
      <c r="AL80" s="66">
        <v>-13</v>
      </c>
      <c r="AM80" s="79">
        <f t="shared" si="49"/>
        <v>-39</v>
      </c>
      <c r="AN80" s="80">
        <f t="shared" si="41"/>
        <v>-2.8333333333333335</v>
      </c>
      <c r="AO80" s="81">
        <f t="shared" si="42"/>
        <v>-9</v>
      </c>
      <c r="AP80" s="81">
        <f t="shared" si="43"/>
        <v>-0.3170731707317073</v>
      </c>
      <c r="AQ80" s="82">
        <f t="shared" si="32"/>
        <v>-0.8125</v>
      </c>
    </row>
    <row r="81" spans="1:43" s="2" customFormat="1" ht="15.75" customHeight="1">
      <c r="A81" s="145" t="s">
        <v>476</v>
      </c>
      <c r="B81" s="96" t="s">
        <v>419</v>
      </c>
      <c r="C81" s="63" t="s">
        <v>305</v>
      </c>
      <c r="D81" s="73">
        <v>3</v>
      </c>
      <c r="E81" s="135" t="s">
        <v>0</v>
      </c>
      <c r="F81" s="64" t="s">
        <v>420</v>
      </c>
      <c r="G81" s="65"/>
      <c r="H81" s="66"/>
      <c r="I81" s="66">
        <v>9</v>
      </c>
      <c r="J81" s="67">
        <f t="shared" si="47"/>
        <v>9</v>
      </c>
      <c r="K81" s="68">
        <f t="shared" si="48"/>
        <v>0.0743801652892562</v>
      </c>
      <c r="L81" s="65"/>
      <c r="M81" s="69">
        <f>IF(G81=0,"",L81/G81)</f>
      </c>
      <c r="N81" s="70"/>
      <c r="O81" s="70"/>
      <c r="P81" s="71">
        <f>IF(G81=0,"",(N81-O81)/G81)</f>
      </c>
      <c r="Q81" s="72"/>
      <c r="R81" s="73"/>
      <c r="S81" s="73"/>
      <c r="T81" s="73"/>
      <c r="U81" s="73"/>
      <c r="V81" s="73"/>
      <c r="W81" s="74">
        <f t="shared" si="50"/>
        <v>0</v>
      </c>
      <c r="X81" s="73">
        <v>4</v>
      </c>
      <c r="Y81" s="75"/>
      <c r="Z81" s="73">
        <v>1</v>
      </c>
      <c r="AA81" s="73"/>
      <c r="AB81" s="73"/>
      <c r="AC81" s="74">
        <f t="shared" si="44"/>
        <v>5</v>
      </c>
      <c r="AD81" s="76">
        <f t="shared" si="45"/>
        <v>5</v>
      </c>
      <c r="AE81" s="74">
        <f t="shared" si="46"/>
        <v>0</v>
      </c>
      <c r="AF81" s="65">
        <v>1</v>
      </c>
      <c r="AG81" s="66">
        <v>1</v>
      </c>
      <c r="AH81" s="77">
        <v>1</v>
      </c>
      <c r="AI81" s="78"/>
      <c r="AJ81" s="66"/>
      <c r="AK81" s="66"/>
      <c r="AL81" s="66">
        <v>-24</v>
      </c>
      <c r="AM81" s="79">
        <f t="shared" si="49"/>
        <v>-24</v>
      </c>
      <c r="AN81" s="80">
        <f aca="true" t="shared" si="51" ref="AN81:AP82">IF(G81&gt;0,AJ81/G81,"")</f>
      </c>
      <c r="AO81" s="81">
        <f t="shared" si="51"/>
      </c>
      <c r="AP81" s="81">
        <f t="shared" si="51"/>
        <v>-2.6666666666666665</v>
      </c>
      <c r="AQ81" s="82">
        <f>IF(AM81=0,"",AM81/SUM(G81:I81))</f>
        <v>-2.6666666666666665</v>
      </c>
    </row>
    <row r="82" spans="1:43" s="2" customFormat="1" ht="15.75" customHeight="1">
      <c r="A82" s="145" t="s">
        <v>479</v>
      </c>
      <c r="B82" s="96" t="s">
        <v>62</v>
      </c>
      <c r="C82" s="63" t="s">
        <v>482</v>
      </c>
      <c r="D82" s="73">
        <v>8</v>
      </c>
      <c r="E82" s="135">
        <v>317</v>
      </c>
      <c r="F82" s="64" t="s">
        <v>63</v>
      </c>
      <c r="G82" s="65"/>
      <c r="H82" s="66">
        <v>32</v>
      </c>
      <c r="I82" s="66">
        <v>42</v>
      </c>
      <c r="J82" s="67">
        <f t="shared" si="47"/>
        <v>74</v>
      </c>
      <c r="K82" s="68">
        <f t="shared" si="48"/>
        <v>0.2334384858044164</v>
      </c>
      <c r="L82" s="65"/>
      <c r="M82" s="69">
        <f>IF(G82=0,"",L82/G82)</f>
      </c>
      <c r="N82" s="70"/>
      <c r="O82" s="70"/>
      <c r="P82" s="71">
        <f t="shared" si="40"/>
      </c>
      <c r="Q82" s="72"/>
      <c r="R82" s="73">
        <v>12</v>
      </c>
      <c r="S82" s="73">
        <v>1</v>
      </c>
      <c r="T82" s="73"/>
      <c r="U82" s="73"/>
      <c r="V82" s="73"/>
      <c r="W82" s="74">
        <f t="shared" si="50"/>
        <v>13</v>
      </c>
      <c r="X82" s="73">
        <v>8</v>
      </c>
      <c r="Y82" s="75">
        <v>7</v>
      </c>
      <c r="Z82" s="73">
        <v>16</v>
      </c>
      <c r="AA82" s="73">
        <v>1</v>
      </c>
      <c r="AB82" s="73"/>
      <c r="AC82" s="74">
        <f t="shared" si="44"/>
        <v>32</v>
      </c>
      <c r="AD82" s="76">
        <f t="shared" si="45"/>
        <v>45</v>
      </c>
      <c r="AE82" s="74">
        <f t="shared" si="46"/>
        <v>2</v>
      </c>
      <c r="AF82" s="65">
        <v>18</v>
      </c>
      <c r="AG82" s="66">
        <v>4</v>
      </c>
      <c r="AH82" s="77">
        <v>6</v>
      </c>
      <c r="AI82" s="78"/>
      <c r="AJ82" s="66"/>
      <c r="AK82" s="66">
        <v>80</v>
      </c>
      <c r="AL82" s="66">
        <v>-9</v>
      </c>
      <c r="AM82" s="79">
        <f t="shared" si="49"/>
        <v>71</v>
      </c>
      <c r="AN82" s="80">
        <f t="shared" si="51"/>
      </c>
      <c r="AO82" s="81">
        <f t="shared" si="51"/>
        <v>2.5</v>
      </c>
      <c r="AP82" s="81">
        <f t="shared" si="51"/>
        <v>-0.21428571428571427</v>
      </c>
      <c r="AQ82" s="82">
        <f>IF(AM82=0,"",AM82/SUM(G82:I82))</f>
        <v>0.9594594594594594</v>
      </c>
    </row>
    <row r="83" spans="1:43" s="2" customFormat="1" ht="15.75" customHeight="1">
      <c r="A83" s="145" t="s">
        <v>479</v>
      </c>
      <c r="B83" s="96" t="s">
        <v>411</v>
      </c>
      <c r="C83" s="63" t="s">
        <v>305</v>
      </c>
      <c r="D83" s="73">
        <v>8</v>
      </c>
      <c r="E83" s="135">
        <v>310</v>
      </c>
      <c r="F83" s="64" t="s">
        <v>412</v>
      </c>
      <c r="G83" s="65"/>
      <c r="H83" s="66"/>
      <c r="I83" s="66">
        <v>60</v>
      </c>
      <c r="J83" s="67">
        <f t="shared" si="47"/>
        <v>60</v>
      </c>
      <c r="K83" s="68">
        <f t="shared" si="48"/>
        <v>0.1935483870967742</v>
      </c>
      <c r="L83" s="65"/>
      <c r="M83" s="69">
        <f t="shared" si="37"/>
      </c>
      <c r="N83" s="70"/>
      <c r="O83" s="70"/>
      <c r="P83" s="71">
        <f t="shared" si="40"/>
      </c>
      <c r="Q83" s="72"/>
      <c r="R83" s="73">
        <v>5</v>
      </c>
      <c r="S83" s="73"/>
      <c r="T83" s="73">
        <v>2</v>
      </c>
      <c r="U83" s="73">
        <v>1</v>
      </c>
      <c r="V83" s="73"/>
      <c r="W83" s="74">
        <f t="shared" si="50"/>
        <v>8</v>
      </c>
      <c r="X83" s="73">
        <v>18</v>
      </c>
      <c r="Y83" s="75">
        <v>4</v>
      </c>
      <c r="Z83" s="73">
        <v>10</v>
      </c>
      <c r="AA83" s="73">
        <v>1</v>
      </c>
      <c r="AB83" s="73"/>
      <c r="AC83" s="74">
        <f t="shared" si="44"/>
        <v>33</v>
      </c>
      <c r="AD83" s="76">
        <f t="shared" si="45"/>
        <v>41</v>
      </c>
      <c r="AE83" s="74">
        <f t="shared" si="46"/>
        <v>1</v>
      </c>
      <c r="AF83" s="65">
        <v>23</v>
      </c>
      <c r="AG83" s="66">
        <v>2</v>
      </c>
      <c r="AH83" s="77">
        <v>5</v>
      </c>
      <c r="AI83" s="78"/>
      <c r="AJ83" s="66"/>
      <c r="AK83" s="66"/>
      <c r="AL83" s="66">
        <v>-35</v>
      </c>
      <c r="AM83" s="79">
        <f t="shared" si="49"/>
        <v>-35</v>
      </c>
      <c r="AN83" s="80">
        <f t="shared" si="41"/>
      </c>
      <c r="AO83" s="81">
        <f t="shared" si="42"/>
      </c>
      <c r="AP83" s="81">
        <f t="shared" si="43"/>
        <v>-0.5833333333333334</v>
      </c>
      <c r="AQ83" s="82">
        <f t="shared" si="32"/>
        <v>-0.5833333333333334</v>
      </c>
    </row>
    <row r="84" spans="1:43" s="2" customFormat="1" ht="15.75" customHeight="1">
      <c r="A84" s="145" t="s">
        <v>479</v>
      </c>
      <c r="B84" s="96" t="s">
        <v>321</v>
      </c>
      <c r="C84" s="63" t="s">
        <v>484</v>
      </c>
      <c r="D84" s="73">
        <v>11</v>
      </c>
      <c r="E84" s="135">
        <v>401</v>
      </c>
      <c r="F84" s="64" t="s">
        <v>322</v>
      </c>
      <c r="G84" s="65">
        <v>86</v>
      </c>
      <c r="H84" s="66">
        <v>5</v>
      </c>
      <c r="I84" s="66">
        <v>80</v>
      </c>
      <c r="J84" s="67">
        <f t="shared" si="47"/>
        <v>171</v>
      </c>
      <c r="K84" s="68">
        <f t="shared" si="48"/>
        <v>0.42643391521197005</v>
      </c>
      <c r="L84" s="65">
        <v>47</v>
      </c>
      <c r="M84" s="69">
        <f t="shared" si="37"/>
        <v>0.5465116279069767</v>
      </c>
      <c r="N84" s="70">
        <v>252</v>
      </c>
      <c r="O84" s="70"/>
      <c r="P84" s="71">
        <f t="shared" si="40"/>
        <v>2.9302325581395348</v>
      </c>
      <c r="Q84" s="72">
        <v>17</v>
      </c>
      <c r="R84" s="73">
        <v>40</v>
      </c>
      <c r="S84" s="73">
        <v>11</v>
      </c>
      <c r="T84" s="73">
        <v>12</v>
      </c>
      <c r="U84" s="73">
        <v>6</v>
      </c>
      <c r="V84" s="73"/>
      <c r="W84" s="74">
        <f t="shared" si="50"/>
        <v>69</v>
      </c>
      <c r="X84" s="73">
        <v>46</v>
      </c>
      <c r="Y84" s="75">
        <v>7</v>
      </c>
      <c r="Z84" s="73">
        <v>57</v>
      </c>
      <c r="AA84" s="73">
        <v>8</v>
      </c>
      <c r="AB84" s="73"/>
      <c r="AC84" s="74">
        <f t="shared" si="44"/>
        <v>118</v>
      </c>
      <c r="AD84" s="76">
        <f t="shared" si="45"/>
        <v>187</v>
      </c>
      <c r="AE84" s="74">
        <f t="shared" si="46"/>
        <v>19</v>
      </c>
      <c r="AF84" s="65">
        <v>75</v>
      </c>
      <c r="AG84" s="66">
        <v>5</v>
      </c>
      <c r="AH84" s="77">
        <v>19</v>
      </c>
      <c r="AI84" s="78">
        <v>143</v>
      </c>
      <c r="AJ84" s="66">
        <v>62</v>
      </c>
      <c r="AK84" s="66">
        <v>0</v>
      </c>
      <c r="AL84" s="66">
        <v>-31</v>
      </c>
      <c r="AM84" s="79">
        <f t="shared" si="49"/>
        <v>31</v>
      </c>
      <c r="AN84" s="80">
        <f t="shared" si="41"/>
        <v>0.7209302325581395</v>
      </c>
      <c r="AO84" s="81">
        <f t="shared" si="42"/>
        <v>0</v>
      </c>
      <c r="AP84" s="81">
        <f t="shared" si="43"/>
        <v>-0.3875</v>
      </c>
      <c r="AQ84" s="82">
        <f t="shared" si="32"/>
        <v>0.18128654970760233</v>
      </c>
    </row>
    <row r="85" spans="1:43" s="2" customFormat="1" ht="15.75" customHeight="1">
      <c r="A85" s="145" t="s">
        <v>476</v>
      </c>
      <c r="B85" s="96" t="s">
        <v>334</v>
      </c>
      <c r="C85" s="63" t="s">
        <v>308</v>
      </c>
      <c r="D85" s="73">
        <v>13</v>
      </c>
      <c r="E85" s="135" t="s">
        <v>40</v>
      </c>
      <c r="F85" s="64" t="s">
        <v>335</v>
      </c>
      <c r="G85" s="65">
        <v>46</v>
      </c>
      <c r="H85" s="66">
        <v>1</v>
      </c>
      <c r="I85" s="66">
        <v>100</v>
      </c>
      <c r="J85" s="67">
        <f t="shared" si="47"/>
        <v>147</v>
      </c>
      <c r="K85" s="68">
        <f t="shared" si="48"/>
        <v>0.28053435114503816</v>
      </c>
      <c r="L85" s="65">
        <v>23</v>
      </c>
      <c r="M85" s="69">
        <f>IF(G85=0,"",L85/G85)</f>
        <v>0.5</v>
      </c>
      <c r="N85" s="70">
        <v>150</v>
      </c>
      <c r="O85" s="70"/>
      <c r="P85" s="71">
        <f>IF(G85=0,"",(N85-O85)/G85)</f>
        <v>3.260869565217391</v>
      </c>
      <c r="Q85" s="72">
        <v>19</v>
      </c>
      <c r="R85" s="73">
        <v>9</v>
      </c>
      <c r="S85" s="73">
        <v>1</v>
      </c>
      <c r="T85" s="73">
        <v>2</v>
      </c>
      <c r="U85" s="73">
        <v>3</v>
      </c>
      <c r="V85" s="73"/>
      <c r="W85" s="74">
        <f t="shared" si="50"/>
        <v>15</v>
      </c>
      <c r="X85" s="73">
        <v>22</v>
      </c>
      <c r="Y85" s="75">
        <v>3</v>
      </c>
      <c r="Z85" s="73">
        <v>31</v>
      </c>
      <c r="AA85" s="73">
        <v>5</v>
      </c>
      <c r="AB85" s="73"/>
      <c r="AC85" s="74">
        <f t="shared" si="44"/>
        <v>61</v>
      </c>
      <c r="AD85" s="76">
        <f t="shared" si="45"/>
        <v>76</v>
      </c>
      <c r="AE85" s="74">
        <f t="shared" si="46"/>
        <v>6</v>
      </c>
      <c r="AF85" s="65">
        <v>18</v>
      </c>
      <c r="AG85" s="66">
        <v>15</v>
      </c>
      <c r="AH85" s="77">
        <v>16</v>
      </c>
      <c r="AI85" s="78">
        <v>84</v>
      </c>
      <c r="AJ85" s="66">
        <v>10</v>
      </c>
      <c r="AK85" s="66">
        <v>0</v>
      </c>
      <c r="AL85" s="66">
        <v>88</v>
      </c>
      <c r="AM85" s="79">
        <f t="shared" si="49"/>
        <v>98</v>
      </c>
      <c r="AN85" s="80">
        <f>IF(G85&gt;0,AJ85/G85,"")</f>
        <v>0.21739130434782608</v>
      </c>
      <c r="AO85" s="81">
        <f>IF(H85&gt;0,AK85/H85,"")</f>
        <v>0</v>
      </c>
      <c r="AP85" s="81">
        <f>IF(I85&gt;0,AL85/I85,"")</f>
        <v>0.88</v>
      </c>
      <c r="AQ85" s="82">
        <f>IF(AM85=0,"",AM85/SUM(G85:I85))</f>
        <v>0.6666666666666666</v>
      </c>
    </row>
    <row r="86" spans="1:43" s="2" customFormat="1" ht="15.75" customHeight="1">
      <c r="A86" s="145" t="s">
        <v>479</v>
      </c>
      <c r="B86" s="96" t="s">
        <v>413</v>
      </c>
      <c r="C86" s="63" t="s">
        <v>309</v>
      </c>
      <c r="D86" s="73">
        <v>1</v>
      </c>
      <c r="E86" s="135">
        <v>39</v>
      </c>
      <c r="F86" s="64" t="s">
        <v>414</v>
      </c>
      <c r="G86" s="65">
        <v>5</v>
      </c>
      <c r="H86" s="66"/>
      <c r="I86" s="66">
        <v>4</v>
      </c>
      <c r="J86" s="67">
        <f t="shared" si="47"/>
        <v>9</v>
      </c>
      <c r="K86" s="68">
        <f t="shared" si="48"/>
        <v>0.23076923076923078</v>
      </c>
      <c r="L86" s="65">
        <v>2</v>
      </c>
      <c r="M86" s="69">
        <f t="shared" si="37"/>
        <v>0.4</v>
      </c>
      <c r="N86" s="70">
        <v>4</v>
      </c>
      <c r="O86" s="70"/>
      <c r="P86" s="71">
        <f t="shared" si="40"/>
        <v>0.8</v>
      </c>
      <c r="Q86" s="72"/>
      <c r="R86" s="73"/>
      <c r="S86" s="73"/>
      <c r="T86" s="73"/>
      <c r="U86" s="73"/>
      <c r="V86" s="73"/>
      <c r="W86" s="74">
        <f t="shared" si="50"/>
        <v>0</v>
      </c>
      <c r="X86" s="73">
        <v>2</v>
      </c>
      <c r="Y86" s="75">
        <v>1</v>
      </c>
      <c r="Z86" s="73">
        <v>1</v>
      </c>
      <c r="AA86" s="73">
        <v>1</v>
      </c>
      <c r="AB86" s="73"/>
      <c r="AC86" s="74">
        <f t="shared" si="44"/>
        <v>5</v>
      </c>
      <c r="AD86" s="76">
        <f t="shared" si="45"/>
        <v>5</v>
      </c>
      <c r="AE86" s="74">
        <f t="shared" si="46"/>
        <v>1</v>
      </c>
      <c r="AF86" s="65">
        <v>1</v>
      </c>
      <c r="AG86" s="66">
        <v>2</v>
      </c>
      <c r="AH86" s="77">
        <v>2</v>
      </c>
      <c r="AI86" s="78">
        <v>4</v>
      </c>
      <c r="AJ86" s="66">
        <v>-11</v>
      </c>
      <c r="AK86" s="66"/>
      <c r="AL86" s="66">
        <v>1</v>
      </c>
      <c r="AM86" s="79">
        <f t="shared" si="49"/>
        <v>-10</v>
      </c>
      <c r="AN86" s="80">
        <f t="shared" si="41"/>
        <v>-2.2</v>
      </c>
      <c r="AO86" s="81">
        <f t="shared" si="42"/>
      </c>
      <c r="AP86" s="81">
        <f t="shared" si="43"/>
        <v>0.25</v>
      </c>
      <c r="AQ86" s="82">
        <f t="shared" si="32"/>
        <v>-1.1111111111111112</v>
      </c>
    </row>
    <row r="87" spans="1:43" s="2" customFormat="1" ht="15.75" customHeight="1">
      <c r="A87" s="145" t="s">
        <v>483</v>
      </c>
      <c r="B87" s="96" t="s">
        <v>415</v>
      </c>
      <c r="C87" s="63" t="s">
        <v>307</v>
      </c>
      <c r="D87" s="73">
        <v>18</v>
      </c>
      <c r="E87" s="135">
        <v>668</v>
      </c>
      <c r="F87" s="64" t="s">
        <v>295</v>
      </c>
      <c r="G87" s="65">
        <v>6</v>
      </c>
      <c r="H87" s="66">
        <v>68</v>
      </c>
      <c r="I87" s="66">
        <v>277</v>
      </c>
      <c r="J87" s="67">
        <f t="shared" si="47"/>
        <v>351</v>
      </c>
      <c r="K87" s="68">
        <f t="shared" si="48"/>
        <v>0.5254491017964071</v>
      </c>
      <c r="L87" s="65">
        <v>2</v>
      </c>
      <c r="M87" s="69">
        <f t="shared" si="37"/>
        <v>0.3333333333333333</v>
      </c>
      <c r="N87" s="70">
        <v>9</v>
      </c>
      <c r="O87" s="70"/>
      <c r="P87" s="71">
        <f t="shared" si="40"/>
        <v>1.5</v>
      </c>
      <c r="Q87" s="72">
        <v>1</v>
      </c>
      <c r="R87" s="73">
        <v>73</v>
      </c>
      <c r="S87" s="73">
        <v>9</v>
      </c>
      <c r="T87" s="73">
        <v>24</v>
      </c>
      <c r="U87" s="73">
        <v>6</v>
      </c>
      <c r="V87" s="73">
        <v>2</v>
      </c>
      <c r="W87" s="74">
        <f t="shared" si="50"/>
        <v>114</v>
      </c>
      <c r="X87" s="73">
        <v>123</v>
      </c>
      <c r="Y87" s="75">
        <v>10</v>
      </c>
      <c r="Z87" s="73">
        <v>77</v>
      </c>
      <c r="AA87" s="73">
        <v>13</v>
      </c>
      <c r="AB87" s="73">
        <v>2</v>
      </c>
      <c r="AC87" s="74">
        <f t="shared" si="44"/>
        <v>225</v>
      </c>
      <c r="AD87" s="76">
        <f t="shared" si="45"/>
        <v>339</v>
      </c>
      <c r="AE87" s="74">
        <f t="shared" si="46"/>
        <v>22</v>
      </c>
      <c r="AF87" s="65">
        <v>145</v>
      </c>
      <c r="AG87" s="66">
        <v>8</v>
      </c>
      <c r="AH87" s="77">
        <v>38</v>
      </c>
      <c r="AI87" s="78">
        <v>-11</v>
      </c>
      <c r="AJ87" s="66">
        <v>-27</v>
      </c>
      <c r="AK87" s="66">
        <v>-46</v>
      </c>
      <c r="AL87" s="66">
        <v>-76</v>
      </c>
      <c r="AM87" s="79">
        <f t="shared" si="49"/>
        <v>-149</v>
      </c>
      <c r="AN87" s="80">
        <f t="shared" si="41"/>
        <v>-4.5</v>
      </c>
      <c r="AO87" s="81">
        <f t="shared" si="42"/>
        <v>-0.6764705882352942</v>
      </c>
      <c r="AP87" s="81">
        <f t="shared" si="43"/>
        <v>-0.2743682310469314</v>
      </c>
      <c r="AQ87" s="82">
        <f t="shared" si="32"/>
        <v>-0.42450142450142453</v>
      </c>
    </row>
    <row r="88" spans="1:43" s="2" customFormat="1" ht="15.75" customHeight="1">
      <c r="A88" s="145" t="s">
        <v>479</v>
      </c>
      <c r="B88" s="96" t="s">
        <v>114</v>
      </c>
      <c r="C88" s="63" t="s">
        <v>484</v>
      </c>
      <c r="D88" s="73">
        <v>13</v>
      </c>
      <c r="E88" s="135" t="s">
        <v>99</v>
      </c>
      <c r="F88" s="64" t="s">
        <v>115</v>
      </c>
      <c r="G88" s="65">
        <v>148</v>
      </c>
      <c r="H88" s="66">
        <v>1</v>
      </c>
      <c r="I88" s="66">
        <v>30</v>
      </c>
      <c r="J88" s="67">
        <f t="shared" si="47"/>
        <v>179</v>
      </c>
      <c r="K88" s="68">
        <f t="shared" si="48"/>
        <v>0.3396584440227704</v>
      </c>
      <c r="L88" s="65">
        <v>87</v>
      </c>
      <c r="M88" s="69">
        <f>IF(G88=0,"",L88/G88)</f>
        <v>0.5878378378378378</v>
      </c>
      <c r="N88" s="70">
        <v>496</v>
      </c>
      <c r="O88" s="70"/>
      <c r="P88" s="71">
        <f>IF(G88=0,"",(N88-O88)/G88)</f>
        <v>3.3513513513513513</v>
      </c>
      <c r="Q88" s="72">
        <v>55</v>
      </c>
      <c r="R88" s="73">
        <v>4</v>
      </c>
      <c r="S88" s="73">
        <v>1</v>
      </c>
      <c r="T88" s="73"/>
      <c r="U88" s="73"/>
      <c r="V88" s="73"/>
      <c r="W88" s="74">
        <f t="shared" si="50"/>
        <v>5</v>
      </c>
      <c r="X88" s="73">
        <v>6</v>
      </c>
      <c r="Y88" s="75">
        <v>4</v>
      </c>
      <c r="Z88" s="73">
        <v>18</v>
      </c>
      <c r="AA88" s="73">
        <v>7</v>
      </c>
      <c r="AB88" s="73">
        <v>2</v>
      </c>
      <c r="AC88" s="74">
        <f t="shared" si="44"/>
        <v>37</v>
      </c>
      <c r="AD88" s="76">
        <f t="shared" si="45"/>
        <v>42</v>
      </c>
      <c r="AE88" s="74">
        <f t="shared" si="46"/>
        <v>8</v>
      </c>
      <c r="AF88" s="65">
        <v>39</v>
      </c>
      <c r="AG88" s="66">
        <v>18</v>
      </c>
      <c r="AH88" s="77">
        <v>24</v>
      </c>
      <c r="AI88" s="78">
        <v>345</v>
      </c>
      <c r="AJ88" s="66">
        <v>134</v>
      </c>
      <c r="AK88" s="66">
        <v>0</v>
      </c>
      <c r="AL88" s="66">
        <v>-7</v>
      </c>
      <c r="AM88" s="79">
        <f t="shared" si="49"/>
        <v>127</v>
      </c>
      <c r="AN88" s="80">
        <f>IF(G88&gt;0,AJ88/G88,"")</f>
        <v>0.9054054054054054</v>
      </c>
      <c r="AO88" s="81">
        <f>IF(H88&gt;0,AK88/H88,"")</f>
        <v>0</v>
      </c>
      <c r="AP88" s="81">
        <f>IF(I88&gt;0,AL88/I88,"")</f>
        <v>-0.23333333333333334</v>
      </c>
      <c r="AQ88" s="82">
        <f>IF(AM88=0,"0.00",AM88/SUM(G88:I88))</f>
        <v>0.7094972067039106</v>
      </c>
    </row>
    <row r="89" spans="1:43" s="2" customFormat="1" ht="15.75" customHeight="1">
      <c r="A89" s="145" t="s">
        <v>483</v>
      </c>
      <c r="B89" s="96" t="s">
        <v>374</v>
      </c>
      <c r="C89" s="63" t="s">
        <v>305</v>
      </c>
      <c r="D89" s="73">
        <v>5</v>
      </c>
      <c r="E89" s="135">
        <v>168</v>
      </c>
      <c r="F89" s="64" t="s">
        <v>158</v>
      </c>
      <c r="G89" s="65"/>
      <c r="H89" s="66"/>
      <c r="I89" s="66">
        <v>32</v>
      </c>
      <c r="J89" s="67">
        <f t="shared" si="47"/>
        <v>32</v>
      </c>
      <c r="K89" s="68">
        <f t="shared" si="48"/>
        <v>0.19047619047619047</v>
      </c>
      <c r="L89" s="65"/>
      <c r="M89" s="69">
        <f t="shared" si="37"/>
      </c>
      <c r="N89" s="70"/>
      <c r="O89" s="70"/>
      <c r="P89" s="71">
        <f t="shared" si="40"/>
      </c>
      <c r="Q89" s="72"/>
      <c r="R89" s="73">
        <v>4</v>
      </c>
      <c r="S89" s="73">
        <v>1</v>
      </c>
      <c r="T89" s="73">
        <v>3</v>
      </c>
      <c r="U89" s="73"/>
      <c r="V89" s="73"/>
      <c r="W89" s="74">
        <f t="shared" si="50"/>
        <v>8</v>
      </c>
      <c r="X89" s="73">
        <v>7</v>
      </c>
      <c r="Y89" s="75"/>
      <c r="Z89" s="73">
        <v>5</v>
      </c>
      <c r="AA89" s="73"/>
      <c r="AB89" s="73"/>
      <c r="AC89" s="74">
        <f t="shared" si="44"/>
        <v>12</v>
      </c>
      <c r="AD89" s="76">
        <f t="shared" si="45"/>
        <v>20</v>
      </c>
      <c r="AE89" s="74">
        <f t="shared" si="46"/>
        <v>1</v>
      </c>
      <c r="AF89" s="65">
        <v>3</v>
      </c>
      <c r="AG89" s="66"/>
      <c r="AH89" s="77"/>
      <c r="AI89" s="78"/>
      <c r="AJ89" s="66"/>
      <c r="AK89" s="66"/>
      <c r="AL89" s="66">
        <v>-63</v>
      </c>
      <c r="AM89" s="79">
        <f t="shared" si="49"/>
        <v>-63</v>
      </c>
      <c r="AN89" s="80">
        <f t="shared" si="41"/>
      </c>
      <c r="AO89" s="81">
        <f t="shared" si="42"/>
      </c>
      <c r="AP89" s="81">
        <f t="shared" si="43"/>
        <v>-1.96875</v>
      </c>
      <c r="AQ89" s="82">
        <f t="shared" si="32"/>
        <v>-1.96875</v>
      </c>
    </row>
    <row r="90" spans="1:43" s="2" customFormat="1" ht="15.75" customHeight="1">
      <c r="A90" s="145" t="s">
        <v>483</v>
      </c>
      <c r="B90" s="96" t="s">
        <v>375</v>
      </c>
      <c r="C90" s="63" t="s">
        <v>309</v>
      </c>
      <c r="D90" s="73">
        <v>1</v>
      </c>
      <c r="E90" s="135">
        <v>32</v>
      </c>
      <c r="F90" s="64" t="s">
        <v>495</v>
      </c>
      <c r="G90" s="65">
        <v>3</v>
      </c>
      <c r="H90" s="66"/>
      <c r="I90" s="66">
        <v>1</v>
      </c>
      <c r="J90" s="67">
        <f t="shared" si="47"/>
        <v>4</v>
      </c>
      <c r="K90" s="68">
        <f t="shared" si="48"/>
        <v>0.125</v>
      </c>
      <c r="L90" s="65">
        <v>1</v>
      </c>
      <c r="M90" s="69">
        <f t="shared" si="37"/>
        <v>0.3333333333333333</v>
      </c>
      <c r="N90" s="70">
        <v>0</v>
      </c>
      <c r="O90" s="70"/>
      <c r="P90" s="71">
        <f t="shared" si="40"/>
        <v>0</v>
      </c>
      <c r="Q90" s="72"/>
      <c r="R90" s="73">
        <v>1</v>
      </c>
      <c r="S90" s="73"/>
      <c r="T90" s="73"/>
      <c r="U90" s="73"/>
      <c r="V90" s="73"/>
      <c r="W90" s="74">
        <f t="shared" si="50"/>
        <v>1</v>
      </c>
      <c r="X90" s="73"/>
      <c r="Y90" s="75"/>
      <c r="Z90" s="73"/>
      <c r="AA90" s="73"/>
      <c r="AB90" s="73"/>
      <c r="AC90" s="74">
        <f t="shared" si="44"/>
        <v>0</v>
      </c>
      <c r="AD90" s="76">
        <f t="shared" si="45"/>
        <v>1</v>
      </c>
      <c r="AE90" s="74">
        <f t="shared" si="46"/>
        <v>0</v>
      </c>
      <c r="AF90" s="65">
        <v>1</v>
      </c>
      <c r="AG90" s="66"/>
      <c r="AH90" s="77"/>
      <c r="AI90" s="78">
        <v>0</v>
      </c>
      <c r="AJ90" s="66">
        <v>-10</v>
      </c>
      <c r="AK90" s="66"/>
      <c r="AL90" s="66">
        <v>2</v>
      </c>
      <c r="AM90" s="79">
        <f t="shared" si="49"/>
        <v>-8</v>
      </c>
      <c r="AN90" s="80">
        <f t="shared" si="41"/>
        <v>-3.3333333333333335</v>
      </c>
      <c r="AO90" s="81">
        <f t="shared" si="42"/>
      </c>
      <c r="AP90" s="81">
        <f t="shared" si="43"/>
        <v>2</v>
      </c>
      <c r="AQ90" s="82">
        <f t="shared" si="32"/>
        <v>-2</v>
      </c>
    </row>
    <row r="91" spans="1:43" s="2" customFormat="1" ht="15.75" customHeight="1">
      <c r="A91" s="145" t="s">
        <v>393</v>
      </c>
      <c r="B91" s="96" t="s">
        <v>491</v>
      </c>
      <c r="C91" s="63" t="s">
        <v>484</v>
      </c>
      <c r="D91" s="73">
        <v>10</v>
      </c>
      <c r="E91" s="135" t="s">
        <v>21</v>
      </c>
      <c r="F91" s="64" t="s">
        <v>469</v>
      </c>
      <c r="G91" s="65">
        <v>107</v>
      </c>
      <c r="H91" s="66">
        <v>2</v>
      </c>
      <c r="I91" s="66">
        <v>4</v>
      </c>
      <c r="J91" s="67">
        <f t="shared" si="47"/>
        <v>113</v>
      </c>
      <c r="K91" s="68">
        <f t="shared" si="48"/>
        <v>0.27228915662650605</v>
      </c>
      <c r="L91" s="65">
        <v>60</v>
      </c>
      <c r="M91" s="69">
        <f>IF(G91=0,"",L91/G91)</f>
        <v>0.5607476635514018</v>
      </c>
      <c r="N91" s="70">
        <v>342</v>
      </c>
      <c r="O91" s="70"/>
      <c r="P91" s="71">
        <f>IF(G91=0,"",(N91-O91)/G91)</f>
        <v>3.196261682242991</v>
      </c>
      <c r="Q91" s="72">
        <v>37</v>
      </c>
      <c r="R91" s="73"/>
      <c r="S91" s="73"/>
      <c r="T91" s="73"/>
      <c r="U91" s="73"/>
      <c r="V91" s="73"/>
      <c r="W91" s="74">
        <f t="shared" si="50"/>
        <v>0</v>
      </c>
      <c r="X91" s="73"/>
      <c r="Y91" s="75"/>
      <c r="Z91" s="73">
        <v>2</v>
      </c>
      <c r="AA91" s="73"/>
      <c r="AB91" s="73"/>
      <c r="AC91" s="74">
        <f t="shared" si="44"/>
        <v>2</v>
      </c>
      <c r="AD91" s="76">
        <f t="shared" si="45"/>
        <v>2</v>
      </c>
      <c r="AE91" s="74">
        <f t="shared" si="46"/>
        <v>0</v>
      </c>
      <c r="AF91" s="65">
        <v>14</v>
      </c>
      <c r="AG91" s="66">
        <v>8</v>
      </c>
      <c r="AH91" s="77">
        <v>10</v>
      </c>
      <c r="AI91" s="78">
        <v>229</v>
      </c>
      <c r="AJ91" s="66">
        <v>116</v>
      </c>
      <c r="AK91" s="66">
        <v>7</v>
      </c>
      <c r="AL91" s="66">
        <v>4</v>
      </c>
      <c r="AM91" s="79">
        <f t="shared" si="49"/>
        <v>127</v>
      </c>
      <c r="AN91" s="80">
        <f aca="true" t="shared" si="52" ref="AN91:AP92">IF(G91&gt;0,AJ91/G91,"")</f>
        <v>1.0841121495327102</v>
      </c>
      <c r="AO91" s="81">
        <f t="shared" si="52"/>
        <v>3.5</v>
      </c>
      <c r="AP91" s="81">
        <f t="shared" si="52"/>
        <v>1</v>
      </c>
      <c r="AQ91" s="82">
        <f>IF(AM91=0,"",AM91/SUM(G91:I91))</f>
        <v>1.1238938053097345</v>
      </c>
    </row>
    <row r="92" spans="1:43" s="2" customFormat="1" ht="15.75" customHeight="1">
      <c r="A92" s="145" t="s">
        <v>477</v>
      </c>
      <c r="B92" s="96" t="s">
        <v>64</v>
      </c>
      <c r="C92" s="63" t="s">
        <v>304</v>
      </c>
      <c r="D92" s="73">
        <v>19</v>
      </c>
      <c r="E92" s="135" t="s">
        <v>41</v>
      </c>
      <c r="F92" s="64" t="s">
        <v>65</v>
      </c>
      <c r="G92" s="65">
        <v>3</v>
      </c>
      <c r="H92" s="66"/>
      <c r="I92" s="66">
        <v>137</v>
      </c>
      <c r="J92" s="67">
        <f t="shared" si="47"/>
        <v>140</v>
      </c>
      <c r="K92" s="68">
        <f t="shared" si="48"/>
        <v>0.17994858611825193</v>
      </c>
      <c r="L92" s="65">
        <v>2</v>
      </c>
      <c r="M92" s="69">
        <f>IF(G92=0,"",L92/G92)</f>
        <v>0.6666666666666666</v>
      </c>
      <c r="N92" s="70">
        <v>7</v>
      </c>
      <c r="O92" s="70"/>
      <c r="P92" s="71">
        <f t="shared" si="40"/>
        <v>2.3333333333333335</v>
      </c>
      <c r="Q92" s="72">
        <v>1</v>
      </c>
      <c r="R92" s="73">
        <v>8</v>
      </c>
      <c r="S92" s="73">
        <v>3</v>
      </c>
      <c r="T92" s="73">
        <v>1</v>
      </c>
      <c r="U92" s="73"/>
      <c r="V92" s="73"/>
      <c r="W92" s="74">
        <f t="shared" si="50"/>
        <v>12</v>
      </c>
      <c r="X92" s="73">
        <v>8</v>
      </c>
      <c r="Y92" s="75">
        <v>3</v>
      </c>
      <c r="Z92" s="73">
        <v>35</v>
      </c>
      <c r="AA92" s="73">
        <v>5</v>
      </c>
      <c r="AB92" s="73">
        <v>2</v>
      </c>
      <c r="AC92" s="74">
        <f t="shared" si="44"/>
        <v>53</v>
      </c>
      <c r="AD92" s="76">
        <f t="shared" si="45"/>
        <v>65</v>
      </c>
      <c r="AE92" s="74">
        <f t="shared" si="46"/>
        <v>8</v>
      </c>
      <c r="AF92" s="65">
        <v>7</v>
      </c>
      <c r="AG92" s="66">
        <v>9</v>
      </c>
      <c r="AH92" s="77">
        <v>10</v>
      </c>
      <c r="AI92" s="78">
        <v>7</v>
      </c>
      <c r="AJ92" s="66">
        <v>3</v>
      </c>
      <c r="AK92" s="66"/>
      <c r="AL92" s="66">
        <v>140</v>
      </c>
      <c r="AM92" s="79">
        <f t="shared" si="49"/>
        <v>143</v>
      </c>
      <c r="AN92" s="80">
        <f t="shared" si="52"/>
        <v>1</v>
      </c>
      <c r="AO92" s="81">
        <f t="shared" si="52"/>
      </c>
      <c r="AP92" s="81">
        <f t="shared" si="52"/>
        <v>1.0218978102189782</v>
      </c>
      <c r="AQ92" s="82">
        <f>IF(AM92=0,"",AM92/SUM(G92:I92))</f>
        <v>1.0214285714285714</v>
      </c>
    </row>
    <row r="93" spans="1:43" s="2" customFormat="1" ht="15.75" customHeight="1">
      <c r="A93" s="145" t="s">
        <v>483</v>
      </c>
      <c r="B93" s="96" t="s">
        <v>246</v>
      </c>
      <c r="C93" s="63" t="s">
        <v>482</v>
      </c>
      <c r="D93" s="73">
        <v>9</v>
      </c>
      <c r="E93" s="135">
        <v>330</v>
      </c>
      <c r="F93" s="64" t="s">
        <v>296</v>
      </c>
      <c r="G93" s="65"/>
      <c r="H93" s="66">
        <v>64</v>
      </c>
      <c r="I93" s="66">
        <v>81</v>
      </c>
      <c r="J93" s="67">
        <f t="shared" si="47"/>
        <v>145</v>
      </c>
      <c r="K93" s="68">
        <f t="shared" si="48"/>
        <v>0.4393939393939394</v>
      </c>
      <c r="L93" s="65"/>
      <c r="M93" s="69">
        <f t="shared" si="37"/>
      </c>
      <c r="N93" s="70"/>
      <c r="O93" s="70"/>
      <c r="P93" s="71">
        <f t="shared" si="40"/>
      </c>
      <c r="Q93" s="72"/>
      <c r="R93" s="73">
        <v>57</v>
      </c>
      <c r="S93" s="73">
        <v>9</v>
      </c>
      <c r="T93" s="73">
        <v>8</v>
      </c>
      <c r="U93" s="73">
        <v>6</v>
      </c>
      <c r="V93" s="73">
        <v>2</v>
      </c>
      <c r="W93" s="74">
        <f t="shared" si="50"/>
        <v>82</v>
      </c>
      <c r="X93" s="73">
        <v>47</v>
      </c>
      <c r="Y93" s="75">
        <v>1</v>
      </c>
      <c r="Z93" s="73">
        <v>28</v>
      </c>
      <c r="AA93" s="73">
        <v>3</v>
      </c>
      <c r="AB93" s="73"/>
      <c r="AC93" s="74">
        <f t="shared" si="44"/>
        <v>79</v>
      </c>
      <c r="AD93" s="76">
        <f t="shared" si="45"/>
        <v>161</v>
      </c>
      <c r="AE93" s="74">
        <f t="shared" si="46"/>
        <v>12</v>
      </c>
      <c r="AF93" s="65">
        <v>44</v>
      </c>
      <c r="AG93" s="66"/>
      <c r="AH93" s="77">
        <v>8</v>
      </c>
      <c r="AI93" s="78"/>
      <c r="AJ93" s="66"/>
      <c r="AK93" s="66">
        <v>-20</v>
      </c>
      <c r="AL93" s="66">
        <v>-33</v>
      </c>
      <c r="AM93" s="79">
        <f t="shared" si="49"/>
        <v>-53</v>
      </c>
      <c r="AN93" s="80">
        <f t="shared" si="41"/>
      </c>
      <c r="AO93" s="81">
        <f t="shared" si="42"/>
        <v>-0.3125</v>
      </c>
      <c r="AP93" s="81">
        <f t="shared" si="43"/>
        <v>-0.4074074074074074</v>
      </c>
      <c r="AQ93" s="82">
        <f>IF(AM93=0,"0.00",AM93/SUM(G93:I93))</f>
        <v>-0.36551724137931035</v>
      </c>
    </row>
    <row r="94" spans="1:43" s="2" customFormat="1" ht="15.75" customHeight="1">
      <c r="A94" s="145" t="s">
        <v>476</v>
      </c>
      <c r="B94" s="96" t="s">
        <v>247</v>
      </c>
      <c r="C94" s="63" t="s">
        <v>305</v>
      </c>
      <c r="D94" s="73">
        <v>3</v>
      </c>
      <c r="E94" s="135">
        <v>110</v>
      </c>
      <c r="F94" s="64" t="s">
        <v>248</v>
      </c>
      <c r="G94" s="65"/>
      <c r="H94" s="66"/>
      <c r="I94" s="66">
        <v>31</v>
      </c>
      <c r="J94" s="67">
        <f t="shared" si="47"/>
        <v>31</v>
      </c>
      <c r="K94" s="68">
        <f t="shared" si="48"/>
        <v>0.2818181818181818</v>
      </c>
      <c r="L94" s="65"/>
      <c r="M94" s="69">
        <f t="shared" si="37"/>
      </c>
      <c r="N94" s="70"/>
      <c r="O94" s="70"/>
      <c r="P94" s="71">
        <f t="shared" si="40"/>
      </c>
      <c r="Q94" s="72"/>
      <c r="R94" s="73">
        <v>8</v>
      </c>
      <c r="S94" s="73"/>
      <c r="T94" s="73"/>
      <c r="U94" s="73"/>
      <c r="V94" s="73"/>
      <c r="W94" s="74">
        <f t="shared" si="50"/>
        <v>8</v>
      </c>
      <c r="X94" s="73">
        <v>4</v>
      </c>
      <c r="Y94" s="75">
        <v>1</v>
      </c>
      <c r="Z94" s="73">
        <v>5</v>
      </c>
      <c r="AA94" s="73"/>
      <c r="AB94" s="73"/>
      <c r="AC94" s="74">
        <f t="shared" si="44"/>
        <v>10</v>
      </c>
      <c r="AD94" s="76">
        <f t="shared" si="45"/>
        <v>18</v>
      </c>
      <c r="AE94" s="74">
        <f t="shared" si="46"/>
        <v>0</v>
      </c>
      <c r="AF94" s="65">
        <v>3</v>
      </c>
      <c r="AG94" s="66"/>
      <c r="AH94" s="77"/>
      <c r="AI94" s="78"/>
      <c r="AJ94" s="66"/>
      <c r="AK94" s="66"/>
      <c r="AL94" s="66">
        <v>-9</v>
      </c>
      <c r="AM94" s="79">
        <f t="shared" si="49"/>
        <v>-9</v>
      </c>
      <c r="AN94" s="80">
        <f t="shared" si="41"/>
      </c>
      <c r="AO94" s="81">
        <f t="shared" si="42"/>
      </c>
      <c r="AP94" s="81">
        <f t="shared" si="43"/>
        <v>-0.2903225806451613</v>
      </c>
      <c r="AQ94" s="82">
        <f aca="true" t="shared" si="53" ref="AQ94:AQ111">IF(AM94=0,"",AM94/SUM(G94:I94))</f>
        <v>-0.2903225806451613</v>
      </c>
    </row>
    <row r="95" spans="1:43" s="2" customFormat="1" ht="15.75" customHeight="1">
      <c r="A95" s="145" t="s">
        <v>477</v>
      </c>
      <c r="B95" s="96" t="s">
        <v>66</v>
      </c>
      <c r="C95" s="63" t="s">
        <v>307</v>
      </c>
      <c r="D95" s="73">
        <v>19</v>
      </c>
      <c r="E95" s="135" t="s">
        <v>41</v>
      </c>
      <c r="F95" s="64" t="s">
        <v>67</v>
      </c>
      <c r="G95" s="65">
        <v>1</v>
      </c>
      <c r="H95" s="66">
        <v>22</v>
      </c>
      <c r="I95" s="66">
        <v>185</v>
      </c>
      <c r="J95" s="67">
        <f t="shared" si="47"/>
        <v>208</v>
      </c>
      <c r="K95" s="68">
        <f t="shared" si="48"/>
        <v>0.26735218508997427</v>
      </c>
      <c r="L95" s="65">
        <v>1</v>
      </c>
      <c r="M95" s="69">
        <f>IF(G95=0,"",L95/G95)</f>
        <v>1</v>
      </c>
      <c r="N95" s="70">
        <v>4</v>
      </c>
      <c r="O95" s="70"/>
      <c r="P95" s="71">
        <f>IF(G95=0,"",(N95-O95)/G95)</f>
        <v>4</v>
      </c>
      <c r="Q95" s="72"/>
      <c r="R95" s="73">
        <v>18</v>
      </c>
      <c r="S95" s="73">
        <v>1</v>
      </c>
      <c r="T95" s="73">
        <v>2</v>
      </c>
      <c r="U95" s="73">
        <v>1</v>
      </c>
      <c r="V95" s="73"/>
      <c r="W95" s="74">
        <f t="shared" si="50"/>
        <v>22</v>
      </c>
      <c r="X95" s="73">
        <v>59</v>
      </c>
      <c r="Y95" s="75">
        <v>13</v>
      </c>
      <c r="Z95" s="73">
        <v>37</v>
      </c>
      <c r="AA95" s="73">
        <v>16</v>
      </c>
      <c r="AB95" s="73">
        <v>3</v>
      </c>
      <c r="AC95" s="74">
        <f t="shared" si="44"/>
        <v>128</v>
      </c>
      <c r="AD95" s="76">
        <f t="shared" si="45"/>
        <v>150</v>
      </c>
      <c r="AE95" s="74">
        <f t="shared" si="46"/>
        <v>17</v>
      </c>
      <c r="AF95" s="65">
        <v>25</v>
      </c>
      <c r="AG95" s="66">
        <v>8</v>
      </c>
      <c r="AH95" s="77">
        <v>9</v>
      </c>
      <c r="AI95" s="78">
        <v>4</v>
      </c>
      <c r="AJ95" s="66">
        <v>4</v>
      </c>
      <c r="AK95" s="66">
        <v>19</v>
      </c>
      <c r="AL95" s="66">
        <v>82</v>
      </c>
      <c r="AM95" s="79">
        <f t="shared" si="49"/>
        <v>105</v>
      </c>
      <c r="AN95" s="80">
        <f aca="true" t="shared" si="54" ref="AN95:AP96">IF(G95&gt;0,AJ95/G95,"")</f>
        <v>4</v>
      </c>
      <c r="AO95" s="81">
        <f t="shared" si="54"/>
        <v>0.8636363636363636</v>
      </c>
      <c r="AP95" s="81">
        <f t="shared" si="54"/>
        <v>0.44324324324324327</v>
      </c>
      <c r="AQ95" s="82">
        <f t="shared" si="53"/>
        <v>0.5048076923076923</v>
      </c>
    </row>
    <row r="96" spans="1:43" s="2" customFormat="1" ht="15.75" customHeight="1">
      <c r="A96" s="145" t="s">
        <v>476</v>
      </c>
      <c r="B96" s="96" t="s">
        <v>236</v>
      </c>
      <c r="C96" s="63" t="s">
        <v>304</v>
      </c>
      <c r="D96" s="73">
        <v>5</v>
      </c>
      <c r="E96" s="135" t="s">
        <v>284</v>
      </c>
      <c r="F96" s="64" t="s">
        <v>237</v>
      </c>
      <c r="G96" s="65">
        <v>1</v>
      </c>
      <c r="H96" s="66"/>
      <c r="I96" s="66">
        <v>36</v>
      </c>
      <c r="J96" s="67">
        <f t="shared" si="47"/>
        <v>37</v>
      </c>
      <c r="K96" s="68">
        <f t="shared" si="48"/>
        <v>0.17370892018779344</v>
      </c>
      <c r="L96" s="65"/>
      <c r="M96" s="69">
        <f>IF(G96=0,"",L96/G96)</f>
        <v>0</v>
      </c>
      <c r="N96" s="70">
        <v>0</v>
      </c>
      <c r="O96" s="70"/>
      <c r="P96" s="71">
        <f>IF(G96=0,"",(N96-O96)/G96)</f>
        <v>0</v>
      </c>
      <c r="Q96" s="72"/>
      <c r="R96" s="73">
        <v>1</v>
      </c>
      <c r="S96" s="73"/>
      <c r="T96" s="73"/>
      <c r="U96" s="73"/>
      <c r="V96" s="73">
        <v>1</v>
      </c>
      <c r="W96" s="74">
        <f t="shared" si="50"/>
        <v>2</v>
      </c>
      <c r="X96" s="73">
        <v>1</v>
      </c>
      <c r="Y96" s="75">
        <v>2</v>
      </c>
      <c r="Z96" s="73">
        <v>4</v>
      </c>
      <c r="AA96" s="73">
        <v>1</v>
      </c>
      <c r="AB96" s="73">
        <v>2</v>
      </c>
      <c r="AC96" s="74">
        <f t="shared" si="44"/>
        <v>10</v>
      </c>
      <c r="AD96" s="76">
        <f t="shared" si="45"/>
        <v>12</v>
      </c>
      <c r="AE96" s="74">
        <f t="shared" si="46"/>
        <v>1</v>
      </c>
      <c r="AF96" s="65"/>
      <c r="AG96" s="66">
        <v>2</v>
      </c>
      <c r="AH96" s="77">
        <v>2</v>
      </c>
      <c r="AI96" s="78"/>
      <c r="AJ96" s="66">
        <v>0</v>
      </c>
      <c r="AK96" s="66"/>
      <c r="AL96" s="66">
        <v>-49</v>
      </c>
      <c r="AM96" s="79">
        <f t="shared" si="49"/>
        <v>-49</v>
      </c>
      <c r="AN96" s="80">
        <f t="shared" si="54"/>
        <v>0</v>
      </c>
      <c r="AO96" s="81">
        <f t="shared" si="54"/>
      </c>
      <c r="AP96" s="81">
        <f t="shared" si="54"/>
        <v>-1.3611111111111112</v>
      </c>
      <c r="AQ96" s="82">
        <f t="shared" si="53"/>
        <v>-1.3243243243243243</v>
      </c>
    </row>
    <row r="97" spans="1:43" s="2" customFormat="1" ht="15.75" customHeight="1">
      <c r="A97" s="145" t="s">
        <v>476</v>
      </c>
      <c r="B97" s="96" t="s">
        <v>323</v>
      </c>
      <c r="C97" s="63" t="s">
        <v>304</v>
      </c>
      <c r="D97" s="73">
        <v>13</v>
      </c>
      <c r="E97" s="135">
        <v>498</v>
      </c>
      <c r="F97" s="64" t="s">
        <v>324</v>
      </c>
      <c r="G97" s="65">
        <v>2</v>
      </c>
      <c r="H97" s="66"/>
      <c r="I97" s="66">
        <v>150</v>
      </c>
      <c r="J97" s="67">
        <f t="shared" si="47"/>
        <v>152</v>
      </c>
      <c r="K97" s="68">
        <f t="shared" si="48"/>
        <v>0.30522088353413657</v>
      </c>
      <c r="L97" s="65">
        <v>2</v>
      </c>
      <c r="M97" s="69">
        <f t="shared" si="37"/>
        <v>1</v>
      </c>
      <c r="N97" s="70">
        <v>8</v>
      </c>
      <c r="O97" s="70"/>
      <c r="P97" s="71">
        <f t="shared" si="40"/>
        <v>4</v>
      </c>
      <c r="Q97" s="72"/>
      <c r="R97" s="73">
        <v>33</v>
      </c>
      <c r="S97" s="73">
        <v>3</v>
      </c>
      <c r="T97" s="73">
        <v>1</v>
      </c>
      <c r="U97" s="73">
        <v>5</v>
      </c>
      <c r="V97" s="73">
        <v>1</v>
      </c>
      <c r="W97" s="74">
        <f t="shared" si="50"/>
        <v>43</v>
      </c>
      <c r="X97" s="73">
        <v>33</v>
      </c>
      <c r="Y97" s="75">
        <v>17</v>
      </c>
      <c r="Z97" s="73">
        <v>33</v>
      </c>
      <c r="AA97" s="73">
        <v>6</v>
      </c>
      <c r="AB97" s="73"/>
      <c r="AC97" s="74">
        <f t="shared" si="44"/>
        <v>89</v>
      </c>
      <c r="AD97" s="76">
        <f t="shared" si="45"/>
        <v>132</v>
      </c>
      <c r="AE97" s="74">
        <f t="shared" si="46"/>
        <v>9</v>
      </c>
      <c r="AF97" s="65">
        <v>28</v>
      </c>
      <c r="AG97" s="66">
        <v>4</v>
      </c>
      <c r="AH97" s="77">
        <v>7</v>
      </c>
      <c r="AI97" s="78">
        <v>7</v>
      </c>
      <c r="AJ97" s="66">
        <v>7</v>
      </c>
      <c r="AK97" s="66"/>
      <c r="AL97" s="66">
        <v>168</v>
      </c>
      <c r="AM97" s="79">
        <f t="shared" si="49"/>
        <v>175</v>
      </c>
      <c r="AN97" s="80">
        <f t="shared" si="41"/>
        <v>3.5</v>
      </c>
      <c r="AO97" s="81">
        <f t="shared" si="42"/>
      </c>
      <c r="AP97" s="81">
        <f t="shared" si="43"/>
        <v>1.12</v>
      </c>
      <c r="AQ97" s="82">
        <f t="shared" si="53"/>
        <v>1.1513157894736843</v>
      </c>
    </row>
    <row r="98" spans="1:43" s="2" customFormat="1" ht="15.75" customHeight="1">
      <c r="A98" s="145" t="s">
        <v>479</v>
      </c>
      <c r="B98" s="96" t="s">
        <v>249</v>
      </c>
      <c r="C98" s="63" t="s">
        <v>482</v>
      </c>
      <c r="D98" s="73">
        <v>15</v>
      </c>
      <c r="E98" s="135">
        <v>559</v>
      </c>
      <c r="F98" s="64" t="s">
        <v>388</v>
      </c>
      <c r="G98" s="65"/>
      <c r="H98" s="66">
        <v>2</v>
      </c>
      <c r="I98" s="66">
        <v>150</v>
      </c>
      <c r="J98" s="67">
        <f t="shared" si="47"/>
        <v>152</v>
      </c>
      <c r="K98" s="68">
        <f t="shared" si="48"/>
        <v>0.27191413237924866</v>
      </c>
      <c r="L98" s="65"/>
      <c r="M98" s="69">
        <f t="shared" si="37"/>
      </c>
      <c r="N98" s="70"/>
      <c r="O98" s="70"/>
      <c r="P98" s="71">
        <f t="shared" si="40"/>
      </c>
      <c r="Q98" s="72"/>
      <c r="R98" s="73">
        <v>35</v>
      </c>
      <c r="S98" s="73">
        <v>3</v>
      </c>
      <c r="T98" s="73">
        <v>1</v>
      </c>
      <c r="U98" s="73"/>
      <c r="V98" s="73">
        <v>2</v>
      </c>
      <c r="W98" s="74">
        <f t="shared" si="50"/>
        <v>41</v>
      </c>
      <c r="X98" s="73">
        <v>32</v>
      </c>
      <c r="Y98" s="75">
        <v>2</v>
      </c>
      <c r="Z98" s="73">
        <v>40</v>
      </c>
      <c r="AA98" s="73">
        <v>4</v>
      </c>
      <c r="AB98" s="73"/>
      <c r="AC98" s="74">
        <f t="shared" si="44"/>
        <v>78</v>
      </c>
      <c r="AD98" s="76">
        <f t="shared" si="45"/>
        <v>119</v>
      </c>
      <c r="AE98" s="74">
        <f t="shared" si="46"/>
        <v>7</v>
      </c>
      <c r="AF98" s="65">
        <v>34</v>
      </c>
      <c r="AG98" s="66">
        <v>2</v>
      </c>
      <c r="AH98" s="77">
        <v>6</v>
      </c>
      <c r="AI98" s="78"/>
      <c r="AJ98" s="66"/>
      <c r="AK98" s="66">
        <v>0</v>
      </c>
      <c r="AL98" s="66">
        <v>80</v>
      </c>
      <c r="AM98" s="79">
        <f t="shared" si="49"/>
        <v>80</v>
      </c>
      <c r="AN98" s="80">
        <f t="shared" si="41"/>
      </c>
      <c r="AO98" s="81">
        <f t="shared" si="42"/>
        <v>0</v>
      </c>
      <c r="AP98" s="81">
        <f t="shared" si="43"/>
        <v>0.5333333333333333</v>
      </c>
      <c r="AQ98" s="82">
        <f t="shared" si="53"/>
        <v>0.5263157894736842</v>
      </c>
    </row>
    <row r="99" spans="1:43" s="2" customFormat="1" ht="15.75" customHeight="1">
      <c r="A99" s="145" t="s">
        <v>476</v>
      </c>
      <c r="B99" s="96" t="s">
        <v>116</v>
      </c>
      <c r="C99" s="63" t="s">
        <v>305</v>
      </c>
      <c r="D99" s="73">
        <v>3</v>
      </c>
      <c r="E99" s="135">
        <v>112</v>
      </c>
      <c r="F99" s="64" t="s">
        <v>117</v>
      </c>
      <c r="G99" s="65"/>
      <c r="H99" s="66"/>
      <c r="I99" s="66">
        <v>9</v>
      </c>
      <c r="J99" s="67">
        <f t="shared" si="47"/>
        <v>9</v>
      </c>
      <c r="K99" s="68">
        <f t="shared" si="48"/>
        <v>0.08035714285714286</v>
      </c>
      <c r="L99" s="65"/>
      <c r="M99" s="69">
        <f>IF(G99=0,"",L99/G99)</f>
      </c>
      <c r="N99" s="70"/>
      <c r="O99" s="70"/>
      <c r="P99" s="71">
        <f>IF(G99=0,"",(N99-O99)/G99)</f>
      </c>
      <c r="Q99" s="72"/>
      <c r="R99" s="73"/>
      <c r="S99" s="73"/>
      <c r="T99" s="73"/>
      <c r="U99" s="73"/>
      <c r="V99" s="73"/>
      <c r="W99" s="74">
        <f t="shared" si="50"/>
        <v>0</v>
      </c>
      <c r="X99" s="73"/>
      <c r="Y99" s="75"/>
      <c r="Z99" s="73"/>
      <c r="AA99" s="73"/>
      <c r="AB99" s="73"/>
      <c r="AC99" s="74">
        <f t="shared" si="44"/>
        <v>0</v>
      </c>
      <c r="AD99" s="76">
        <f t="shared" si="45"/>
        <v>0</v>
      </c>
      <c r="AE99" s="74">
        <f t="shared" si="46"/>
        <v>0</v>
      </c>
      <c r="AF99" s="65">
        <v>3</v>
      </c>
      <c r="AG99" s="66">
        <v>1</v>
      </c>
      <c r="AH99" s="77">
        <v>1</v>
      </c>
      <c r="AI99" s="78"/>
      <c r="AJ99" s="66"/>
      <c r="AK99" s="66"/>
      <c r="AL99" s="66">
        <v>38</v>
      </c>
      <c r="AM99" s="79">
        <f t="shared" si="49"/>
        <v>38</v>
      </c>
      <c r="AN99" s="80">
        <f aca="true" t="shared" si="55" ref="AN99:AP100">IF(G99&gt;0,AJ99/G99,"")</f>
      </c>
      <c r="AO99" s="81">
        <f t="shared" si="55"/>
      </c>
      <c r="AP99" s="81">
        <f t="shared" si="55"/>
        <v>4.222222222222222</v>
      </c>
      <c r="AQ99" s="82">
        <f t="shared" si="53"/>
        <v>4.222222222222222</v>
      </c>
    </row>
    <row r="100" spans="1:43" s="2" customFormat="1" ht="15.75" customHeight="1">
      <c r="A100" s="145" t="s">
        <v>477</v>
      </c>
      <c r="B100" s="96" t="s">
        <v>462</v>
      </c>
      <c r="C100" s="63" t="s">
        <v>305</v>
      </c>
      <c r="D100" s="73">
        <v>1</v>
      </c>
      <c r="E100" s="135" t="s">
        <v>463</v>
      </c>
      <c r="F100" s="64" t="s">
        <v>464</v>
      </c>
      <c r="G100" s="65"/>
      <c r="H100" s="66"/>
      <c r="I100" s="66">
        <v>7</v>
      </c>
      <c r="J100" s="67">
        <f t="shared" si="47"/>
        <v>7</v>
      </c>
      <c r="K100" s="68">
        <f t="shared" si="48"/>
        <v>0.17073170731707318</v>
      </c>
      <c r="L100" s="65"/>
      <c r="M100" s="69">
        <f>IF(G100=0,"",L100/G100)</f>
      </c>
      <c r="N100" s="70"/>
      <c r="O100" s="70"/>
      <c r="P100" s="71">
        <f>IF(G100=0,"",(N100-O100)/G100)</f>
      </c>
      <c r="Q100" s="72"/>
      <c r="R100" s="73"/>
      <c r="S100" s="73"/>
      <c r="T100" s="73"/>
      <c r="U100" s="73"/>
      <c r="V100" s="73"/>
      <c r="W100" s="74">
        <f t="shared" si="50"/>
        <v>0</v>
      </c>
      <c r="X100" s="73"/>
      <c r="Y100" s="75"/>
      <c r="Z100" s="73">
        <v>2</v>
      </c>
      <c r="AA100" s="73"/>
      <c r="AB100" s="73"/>
      <c r="AC100" s="74">
        <f t="shared" si="44"/>
        <v>2</v>
      </c>
      <c r="AD100" s="76">
        <f t="shared" si="45"/>
        <v>2</v>
      </c>
      <c r="AE100" s="74">
        <f t="shared" si="46"/>
        <v>0</v>
      </c>
      <c r="AF100" s="65">
        <v>1</v>
      </c>
      <c r="AG100" s="66">
        <v>1</v>
      </c>
      <c r="AH100" s="77">
        <v>1</v>
      </c>
      <c r="AI100" s="78"/>
      <c r="AJ100" s="66"/>
      <c r="AK100" s="66"/>
      <c r="AL100" s="66">
        <v>3</v>
      </c>
      <c r="AM100" s="79">
        <f t="shared" si="49"/>
        <v>3</v>
      </c>
      <c r="AN100" s="80">
        <f t="shared" si="55"/>
      </c>
      <c r="AO100" s="81">
        <f t="shared" si="55"/>
      </c>
      <c r="AP100" s="81">
        <f t="shared" si="55"/>
        <v>0.42857142857142855</v>
      </c>
      <c r="AQ100" s="82">
        <f t="shared" si="53"/>
        <v>0.42857142857142855</v>
      </c>
    </row>
    <row r="101" spans="1:43" s="2" customFormat="1" ht="15.75" customHeight="1">
      <c r="A101" s="145" t="s">
        <v>483</v>
      </c>
      <c r="B101" s="96" t="s">
        <v>250</v>
      </c>
      <c r="C101" s="63" t="s">
        <v>304</v>
      </c>
      <c r="D101" s="73">
        <v>2</v>
      </c>
      <c r="E101" s="135">
        <v>74</v>
      </c>
      <c r="F101" s="64" t="s">
        <v>251</v>
      </c>
      <c r="G101" s="65">
        <v>6</v>
      </c>
      <c r="H101" s="66"/>
      <c r="I101" s="66">
        <v>8</v>
      </c>
      <c r="J101" s="67">
        <f t="shared" si="47"/>
        <v>14</v>
      </c>
      <c r="K101" s="68">
        <f t="shared" si="48"/>
        <v>0.1891891891891892</v>
      </c>
      <c r="L101" s="65">
        <v>2</v>
      </c>
      <c r="M101" s="69">
        <f t="shared" si="37"/>
        <v>0.3333333333333333</v>
      </c>
      <c r="N101" s="70">
        <v>4</v>
      </c>
      <c r="O101" s="70"/>
      <c r="P101" s="71">
        <f t="shared" si="40"/>
        <v>0.6666666666666666</v>
      </c>
      <c r="Q101" s="72"/>
      <c r="R101" s="73"/>
      <c r="S101" s="73"/>
      <c r="T101" s="73">
        <v>3</v>
      </c>
      <c r="U101" s="73"/>
      <c r="V101" s="73"/>
      <c r="W101" s="74">
        <f t="shared" si="50"/>
        <v>3</v>
      </c>
      <c r="X101" s="73"/>
      <c r="Y101" s="75">
        <v>2</v>
      </c>
      <c r="Z101" s="73">
        <v>2</v>
      </c>
      <c r="AA101" s="73">
        <v>1</v>
      </c>
      <c r="AB101" s="73"/>
      <c r="AC101" s="74">
        <f t="shared" si="44"/>
        <v>5</v>
      </c>
      <c r="AD101" s="76">
        <f t="shared" si="45"/>
        <v>8</v>
      </c>
      <c r="AE101" s="74">
        <f t="shared" si="46"/>
        <v>1</v>
      </c>
      <c r="AF101" s="65">
        <v>4</v>
      </c>
      <c r="AG101" s="66">
        <v>1</v>
      </c>
      <c r="AH101" s="77">
        <v>1</v>
      </c>
      <c r="AI101" s="78">
        <v>4</v>
      </c>
      <c r="AJ101" s="66">
        <v>-19</v>
      </c>
      <c r="AK101" s="66"/>
      <c r="AL101" s="66">
        <v>-26</v>
      </c>
      <c r="AM101" s="79">
        <f t="shared" si="49"/>
        <v>-45</v>
      </c>
      <c r="AN101" s="80">
        <f t="shared" si="41"/>
        <v>-3.1666666666666665</v>
      </c>
      <c r="AO101" s="81">
        <f t="shared" si="42"/>
      </c>
      <c r="AP101" s="81">
        <f t="shared" si="43"/>
        <v>-3.25</v>
      </c>
      <c r="AQ101" s="82">
        <f t="shared" si="53"/>
        <v>-3.2142857142857144</v>
      </c>
    </row>
    <row r="102" spans="1:43" s="2" customFormat="1" ht="15.75" customHeight="1">
      <c r="A102" s="145" t="s">
        <v>393</v>
      </c>
      <c r="B102" s="96" t="s">
        <v>119</v>
      </c>
      <c r="C102" s="63" t="s">
        <v>482</v>
      </c>
      <c r="D102" s="73">
        <v>5</v>
      </c>
      <c r="E102" s="135">
        <v>201</v>
      </c>
      <c r="F102" s="64" t="s">
        <v>120</v>
      </c>
      <c r="G102" s="65"/>
      <c r="H102" s="66">
        <v>1</v>
      </c>
      <c r="I102" s="66">
        <v>40</v>
      </c>
      <c r="J102" s="67">
        <f t="shared" si="47"/>
        <v>41</v>
      </c>
      <c r="K102" s="68">
        <f t="shared" si="48"/>
        <v>0.20398009950248755</v>
      </c>
      <c r="L102" s="65"/>
      <c r="M102" s="69">
        <f>IF(G102=0,"",L102/G102)</f>
      </c>
      <c r="N102" s="70"/>
      <c r="O102" s="70"/>
      <c r="P102" s="71">
        <f>IF(G102=0,"",(N102-O102)/G102)</f>
      </c>
      <c r="Q102" s="72"/>
      <c r="R102" s="73">
        <v>2</v>
      </c>
      <c r="S102" s="73"/>
      <c r="T102" s="73"/>
      <c r="U102" s="73"/>
      <c r="V102" s="73"/>
      <c r="W102" s="74">
        <f t="shared" si="50"/>
        <v>2</v>
      </c>
      <c r="X102" s="73">
        <v>6</v>
      </c>
      <c r="Y102" s="75">
        <v>1</v>
      </c>
      <c r="Z102" s="73">
        <v>4</v>
      </c>
      <c r="AA102" s="73"/>
      <c r="AB102" s="73"/>
      <c r="AC102" s="74">
        <f t="shared" si="44"/>
        <v>11</v>
      </c>
      <c r="AD102" s="76">
        <f t="shared" si="45"/>
        <v>13</v>
      </c>
      <c r="AE102" s="74">
        <f t="shared" si="46"/>
        <v>0</v>
      </c>
      <c r="AF102" s="65">
        <v>6</v>
      </c>
      <c r="AG102" s="66"/>
      <c r="AH102" s="77"/>
      <c r="AI102" s="78"/>
      <c r="AJ102" s="66"/>
      <c r="AK102" s="66">
        <v>20</v>
      </c>
      <c r="AL102" s="66">
        <v>79</v>
      </c>
      <c r="AM102" s="79">
        <f t="shared" si="49"/>
        <v>99</v>
      </c>
      <c r="AN102" s="80">
        <f aca="true" t="shared" si="56" ref="AN102:AP104">IF(G102&gt;0,AJ102/G102,"")</f>
      </c>
      <c r="AO102" s="81">
        <f t="shared" si="56"/>
        <v>20</v>
      </c>
      <c r="AP102" s="81">
        <f t="shared" si="56"/>
        <v>1.975</v>
      </c>
      <c r="AQ102" s="82">
        <f t="shared" si="53"/>
        <v>2.4146341463414633</v>
      </c>
    </row>
    <row r="103" spans="1:43" s="2" customFormat="1" ht="15.75" customHeight="1">
      <c r="A103" s="145" t="s">
        <v>393</v>
      </c>
      <c r="B103" s="96" t="s">
        <v>118</v>
      </c>
      <c r="C103" s="63" t="s">
        <v>478</v>
      </c>
      <c r="D103" s="73">
        <v>10</v>
      </c>
      <c r="E103" s="135" t="s">
        <v>199</v>
      </c>
      <c r="F103" s="64" t="s">
        <v>227</v>
      </c>
      <c r="G103" s="65">
        <v>3</v>
      </c>
      <c r="H103" s="66">
        <v>116</v>
      </c>
      <c r="I103" s="66">
        <v>108</v>
      </c>
      <c r="J103" s="67">
        <f t="shared" si="47"/>
        <v>227</v>
      </c>
      <c r="K103" s="68">
        <f t="shared" si="48"/>
        <v>0.5646766169154229</v>
      </c>
      <c r="L103" s="65">
        <v>2</v>
      </c>
      <c r="M103" s="69">
        <f>IF(G103=0,"",L103/G103)</f>
        <v>0.6666666666666666</v>
      </c>
      <c r="N103" s="70">
        <v>0</v>
      </c>
      <c r="O103" s="70">
        <v>0</v>
      </c>
      <c r="P103" s="71">
        <f>IF(G103=0,"",(N103-O103)/G103)</f>
        <v>0</v>
      </c>
      <c r="Q103" s="72"/>
      <c r="R103" s="73">
        <v>15</v>
      </c>
      <c r="S103" s="73">
        <v>1</v>
      </c>
      <c r="T103" s="73">
        <v>3</v>
      </c>
      <c r="U103" s="73">
        <v>2</v>
      </c>
      <c r="V103" s="73">
        <v>1</v>
      </c>
      <c r="W103" s="74">
        <f t="shared" si="50"/>
        <v>22</v>
      </c>
      <c r="X103" s="73">
        <v>38</v>
      </c>
      <c r="Y103" s="75">
        <v>46</v>
      </c>
      <c r="Z103" s="73">
        <v>85</v>
      </c>
      <c r="AA103" s="73">
        <v>19</v>
      </c>
      <c r="AB103" s="73">
        <v>4</v>
      </c>
      <c r="AC103" s="74">
        <f t="shared" si="44"/>
        <v>192</v>
      </c>
      <c r="AD103" s="76">
        <f t="shared" si="45"/>
        <v>214</v>
      </c>
      <c r="AE103" s="74">
        <f t="shared" si="46"/>
        <v>20</v>
      </c>
      <c r="AF103" s="65">
        <v>43</v>
      </c>
      <c r="AG103" s="66">
        <v>9</v>
      </c>
      <c r="AH103" s="77">
        <v>15</v>
      </c>
      <c r="AI103" s="78">
        <v>0</v>
      </c>
      <c r="AJ103" s="66">
        <v>-25</v>
      </c>
      <c r="AK103" s="66">
        <v>-104</v>
      </c>
      <c r="AL103" s="66">
        <v>-16</v>
      </c>
      <c r="AM103" s="79">
        <f t="shared" si="49"/>
        <v>-145</v>
      </c>
      <c r="AN103" s="80">
        <f t="shared" si="56"/>
        <v>-8.333333333333334</v>
      </c>
      <c r="AO103" s="81">
        <f t="shared" si="56"/>
        <v>-0.896551724137931</v>
      </c>
      <c r="AP103" s="81">
        <f t="shared" si="56"/>
        <v>-0.14814814814814814</v>
      </c>
      <c r="AQ103" s="82">
        <f t="shared" si="53"/>
        <v>-0.6387665198237885</v>
      </c>
    </row>
    <row r="104" spans="1:43" s="2" customFormat="1" ht="15.75" customHeight="1">
      <c r="A104" s="145" t="s">
        <v>476</v>
      </c>
      <c r="B104" s="96" t="s">
        <v>68</v>
      </c>
      <c r="C104" s="63" t="s">
        <v>308</v>
      </c>
      <c r="D104" s="73">
        <v>19</v>
      </c>
      <c r="E104" s="135" t="s">
        <v>42</v>
      </c>
      <c r="F104" s="64" t="s">
        <v>386</v>
      </c>
      <c r="G104" s="65">
        <v>96</v>
      </c>
      <c r="H104" s="66">
        <v>2</v>
      </c>
      <c r="I104" s="66">
        <v>180</v>
      </c>
      <c r="J104" s="67">
        <f t="shared" si="47"/>
        <v>278</v>
      </c>
      <c r="K104" s="68">
        <f t="shared" si="48"/>
        <v>0.36578947368421055</v>
      </c>
      <c r="L104" s="65">
        <v>55</v>
      </c>
      <c r="M104" s="69">
        <f>IF(G104=0,"",L104/G104)</f>
        <v>0.5729166666666666</v>
      </c>
      <c r="N104" s="70">
        <v>332</v>
      </c>
      <c r="O104" s="70"/>
      <c r="P104" s="71">
        <f t="shared" si="40"/>
        <v>3.4583333333333335</v>
      </c>
      <c r="Q104" s="72">
        <v>38</v>
      </c>
      <c r="R104" s="73">
        <v>15</v>
      </c>
      <c r="S104" s="73">
        <v>3</v>
      </c>
      <c r="T104" s="73">
        <v>3</v>
      </c>
      <c r="U104" s="73">
        <v>2</v>
      </c>
      <c r="V104" s="73"/>
      <c r="W104" s="74">
        <f t="shared" si="50"/>
        <v>23</v>
      </c>
      <c r="X104" s="73">
        <v>54</v>
      </c>
      <c r="Y104" s="75">
        <v>20</v>
      </c>
      <c r="Z104" s="73">
        <v>62</v>
      </c>
      <c r="AA104" s="73">
        <v>14</v>
      </c>
      <c r="AB104" s="73">
        <v>4</v>
      </c>
      <c r="AC104" s="74">
        <f t="shared" si="44"/>
        <v>154</v>
      </c>
      <c r="AD104" s="76">
        <f t="shared" si="45"/>
        <v>177</v>
      </c>
      <c r="AE104" s="74">
        <f t="shared" si="46"/>
        <v>17</v>
      </c>
      <c r="AF104" s="65">
        <v>47</v>
      </c>
      <c r="AG104" s="66">
        <v>21</v>
      </c>
      <c r="AH104" s="77">
        <v>27</v>
      </c>
      <c r="AI104" s="78">
        <v>268</v>
      </c>
      <c r="AJ104" s="66">
        <v>76</v>
      </c>
      <c r="AK104" s="66">
        <v>5</v>
      </c>
      <c r="AL104" s="66">
        <v>193</v>
      </c>
      <c r="AM104" s="79">
        <f t="shared" si="49"/>
        <v>274</v>
      </c>
      <c r="AN104" s="80">
        <f t="shared" si="56"/>
        <v>0.7916666666666666</v>
      </c>
      <c r="AO104" s="81">
        <f t="shared" si="56"/>
        <v>2.5</v>
      </c>
      <c r="AP104" s="81">
        <f t="shared" si="56"/>
        <v>1.0722222222222222</v>
      </c>
      <c r="AQ104" s="82">
        <f t="shared" si="53"/>
        <v>0.9856115107913669</v>
      </c>
    </row>
    <row r="105" spans="1:43" s="2" customFormat="1" ht="15.75" customHeight="1">
      <c r="A105" s="145" t="s">
        <v>477</v>
      </c>
      <c r="B105" s="96" t="s">
        <v>376</v>
      </c>
      <c r="C105" s="63" t="s">
        <v>482</v>
      </c>
      <c r="D105" s="73">
        <v>5</v>
      </c>
      <c r="E105" s="135">
        <v>174</v>
      </c>
      <c r="F105" s="64" t="s">
        <v>496</v>
      </c>
      <c r="G105" s="65"/>
      <c r="H105" s="66">
        <v>10</v>
      </c>
      <c r="I105" s="66">
        <v>28</v>
      </c>
      <c r="J105" s="67">
        <f t="shared" si="47"/>
        <v>38</v>
      </c>
      <c r="K105" s="68">
        <f t="shared" si="48"/>
        <v>0.21839080459770116</v>
      </c>
      <c r="L105" s="65"/>
      <c r="M105" s="69">
        <f t="shared" si="37"/>
      </c>
      <c r="N105" s="70"/>
      <c r="O105" s="70"/>
      <c r="P105" s="71">
        <f t="shared" si="40"/>
      </c>
      <c r="Q105" s="72"/>
      <c r="R105" s="73">
        <v>2</v>
      </c>
      <c r="S105" s="73">
        <v>3</v>
      </c>
      <c r="T105" s="73">
        <v>2</v>
      </c>
      <c r="U105" s="73">
        <v>2</v>
      </c>
      <c r="V105" s="73">
        <v>7</v>
      </c>
      <c r="W105" s="74">
        <f t="shared" si="50"/>
        <v>16</v>
      </c>
      <c r="X105" s="73">
        <v>5</v>
      </c>
      <c r="Y105" s="75"/>
      <c r="Z105" s="73"/>
      <c r="AA105" s="73">
        <v>1</v>
      </c>
      <c r="AB105" s="73"/>
      <c r="AC105" s="74">
        <f t="shared" si="44"/>
        <v>6</v>
      </c>
      <c r="AD105" s="76">
        <f t="shared" si="45"/>
        <v>22</v>
      </c>
      <c r="AE105" s="74">
        <f t="shared" si="46"/>
        <v>4</v>
      </c>
      <c r="AF105" s="65">
        <v>20</v>
      </c>
      <c r="AG105" s="66">
        <v>6</v>
      </c>
      <c r="AH105" s="77">
        <v>9</v>
      </c>
      <c r="AI105" s="78"/>
      <c r="AJ105" s="66"/>
      <c r="AK105" s="66">
        <v>-14</v>
      </c>
      <c r="AL105" s="66">
        <v>1</v>
      </c>
      <c r="AM105" s="79">
        <f t="shared" si="49"/>
        <v>-13</v>
      </c>
      <c r="AN105" s="80">
        <f t="shared" si="41"/>
      </c>
      <c r="AO105" s="81">
        <f t="shared" si="42"/>
        <v>-1.4</v>
      </c>
      <c r="AP105" s="81">
        <f t="shared" si="43"/>
        <v>0.03571428571428571</v>
      </c>
      <c r="AQ105" s="82">
        <f t="shared" si="53"/>
        <v>-0.34210526315789475</v>
      </c>
    </row>
    <row r="106" spans="1:43" s="2" customFormat="1" ht="15.75" customHeight="1">
      <c r="A106" s="145" t="s">
        <v>393</v>
      </c>
      <c r="B106" s="96" t="s">
        <v>252</v>
      </c>
      <c r="C106" s="63" t="s">
        <v>307</v>
      </c>
      <c r="D106" s="73">
        <v>21</v>
      </c>
      <c r="E106" s="135" t="s">
        <v>43</v>
      </c>
      <c r="F106" s="64" t="s">
        <v>394</v>
      </c>
      <c r="G106" s="65">
        <v>9</v>
      </c>
      <c r="H106" s="66">
        <v>43</v>
      </c>
      <c r="I106" s="66">
        <v>254</v>
      </c>
      <c r="J106" s="67">
        <f t="shared" si="47"/>
        <v>306</v>
      </c>
      <c r="K106" s="68">
        <f t="shared" si="48"/>
        <v>0.36042402826855124</v>
      </c>
      <c r="L106" s="65">
        <v>3</v>
      </c>
      <c r="M106" s="69">
        <f t="shared" si="37"/>
        <v>0.3333333333333333</v>
      </c>
      <c r="N106" s="70">
        <v>18</v>
      </c>
      <c r="O106" s="70"/>
      <c r="P106" s="71">
        <f t="shared" si="40"/>
        <v>2</v>
      </c>
      <c r="Q106" s="72">
        <v>2</v>
      </c>
      <c r="R106" s="73">
        <v>22</v>
      </c>
      <c r="S106" s="73">
        <v>3</v>
      </c>
      <c r="T106" s="73">
        <v>4</v>
      </c>
      <c r="U106" s="73">
        <v>1</v>
      </c>
      <c r="V106" s="73"/>
      <c r="W106" s="74">
        <f t="shared" si="50"/>
        <v>30</v>
      </c>
      <c r="X106" s="73">
        <v>57</v>
      </c>
      <c r="Y106" s="75">
        <v>25</v>
      </c>
      <c r="Z106" s="73">
        <v>51</v>
      </c>
      <c r="AA106" s="73">
        <v>18</v>
      </c>
      <c r="AB106" s="73">
        <v>2</v>
      </c>
      <c r="AC106" s="74">
        <f aca="true" t="shared" si="57" ref="AC106:AC137">SUM(X106:AB106)</f>
        <v>153</v>
      </c>
      <c r="AD106" s="76">
        <f aca="true" t="shared" si="58" ref="AD106:AD137">W106+AC106</f>
        <v>183</v>
      </c>
      <c r="AE106" s="74">
        <f aca="true" t="shared" si="59" ref="AE106:AE138">S106+AA106</f>
        <v>21</v>
      </c>
      <c r="AF106" s="65">
        <v>39</v>
      </c>
      <c r="AG106" s="66">
        <v>13</v>
      </c>
      <c r="AH106" s="77">
        <v>16</v>
      </c>
      <c r="AI106" s="78">
        <v>11</v>
      </c>
      <c r="AJ106" s="66">
        <v>-12</v>
      </c>
      <c r="AK106" s="66">
        <v>94</v>
      </c>
      <c r="AL106" s="66">
        <v>227</v>
      </c>
      <c r="AM106" s="79">
        <f t="shared" si="49"/>
        <v>309</v>
      </c>
      <c r="AN106" s="80">
        <f t="shared" si="41"/>
        <v>-1.3333333333333333</v>
      </c>
      <c r="AO106" s="81">
        <f t="shared" si="42"/>
        <v>2.186046511627907</v>
      </c>
      <c r="AP106" s="81">
        <f t="shared" si="43"/>
        <v>0.8937007874015748</v>
      </c>
      <c r="AQ106" s="82">
        <f t="shared" si="53"/>
        <v>1.0098039215686274</v>
      </c>
    </row>
    <row r="107" spans="1:43" s="2" customFormat="1" ht="15.75" customHeight="1">
      <c r="A107" s="145" t="s">
        <v>479</v>
      </c>
      <c r="B107" s="96" t="s">
        <v>492</v>
      </c>
      <c r="C107" s="63" t="s">
        <v>309</v>
      </c>
      <c r="D107" s="73">
        <v>7</v>
      </c>
      <c r="E107" s="135" t="s">
        <v>436</v>
      </c>
      <c r="F107" s="64" t="s">
        <v>493</v>
      </c>
      <c r="G107" s="65">
        <v>82</v>
      </c>
      <c r="H107" s="66"/>
      <c r="I107" s="66">
        <v>17</v>
      </c>
      <c r="J107" s="67">
        <f aca="true" t="shared" si="60" ref="J107:J138">SUM(G107:I107)</f>
        <v>99</v>
      </c>
      <c r="K107" s="68">
        <f aca="true" t="shared" si="61" ref="K107:K138">SUM(G107:I107)/E107</f>
        <v>0.35106382978723405</v>
      </c>
      <c r="L107" s="65">
        <v>33</v>
      </c>
      <c r="M107" s="69">
        <f>IF(G107=0,"",L107/G107)</f>
        <v>0.4024390243902439</v>
      </c>
      <c r="N107" s="70">
        <v>216</v>
      </c>
      <c r="O107" s="70"/>
      <c r="P107" s="71">
        <f>IF(G107=0,"",(N107-O107)/G107)</f>
        <v>2.6341463414634148</v>
      </c>
      <c r="Q107" s="72">
        <v>24</v>
      </c>
      <c r="R107" s="73">
        <v>5</v>
      </c>
      <c r="S107" s="73"/>
      <c r="T107" s="73"/>
      <c r="U107" s="73"/>
      <c r="V107" s="73"/>
      <c r="W107" s="74">
        <f t="shared" si="50"/>
        <v>5</v>
      </c>
      <c r="X107" s="73">
        <v>4</v>
      </c>
      <c r="Y107" s="75"/>
      <c r="Z107" s="73">
        <v>2</v>
      </c>
      <c r="AA107" s="73"/>
      <c r="AB107" s="73">
        <v>1</v>
      </c>
      <c r="AC107" s="74">
        <f t="shared" si="57"/>
        <v>7</v>
      </c>
      <c r="AD107" s="76">
        <f t="shared" si="58"/>
        <v>12</v>
      </c>
      <c r="AE107" s="74">
        <f t="shared" si="59"/>
        <v>0</v>
      </c>
      <c r="AF107" s="65">
        <v>21</v>
      </c>
      <c r="AG107" s="66">
        <v>19</v>
      </c>
      <c r="AH107" s="77">
        <v>22</v>
      </c>
      <c r="AI107" s="78">
        <v>129</v>
      </c>
      <c r="AJ107" s="66">
        <v>-118</v>
      </c>
      <c r="AK107" s="66"/>
      <c r="AL107" s="66">
        <v>-38</v>
      </c>
      <c r="AM107" s="79">
        <f aca="true" t="shared" si="62" ref="AM107:AM138">SUM(AJ107:AL107)</f>
        <v>-156</v>
      </c>
      <c r="AN107" s="80">
        <f aca="true" t="shared" si="63" ref="AN107:AP108">IF(G107&gt;0,AJ107/G107,"")</f>
        <v>-1.4390243902439024</v>
      </c>
      <c r="AO107" s="81">
        <f t="shared" si="63"/>
      </c>
      <c r="AP107" s="81">
        <f t="shared" si="63"/>
        <v>-2.235294117647059</v>
      </c>
      <c r="AQ107" s="82">
        <f t="shared" si="53"/>
        <v>-1.5757575757575757</v>
      </c>
    </row>
    <row r="108" spans="1:43" s="2" customFormat="1" ht="15.75" customHeight="1">
      <c r="A108" s="145" t="s">
        <v>477</v>
      </c>
      <c r="B108" s="96" t="s">
        <v>494</v>
      </c>
      <c r="C108" s="63" t="s">
        <v>484</v>
      </c>
      <c r="D108" s="73">
        <v>10</v>
      </c>
      <c r="E108" s="135" t="s">
        <v>18</v>
      </c>
      <c r="F108" s="64" t="s">
        <v>261</v>
      </c>
      <c r="G108" s="65">
        <v>71</v>
      </c>
      <c r="H108" s="66">
        <v>1</v>
      </c>
      <c r="I108" s="66">
        <v>33</v>
      </c>
      <c r="J108" s="67">
        <f t="shared" si="60"/>
        <v>105</v>
      </c>
      <c r="K108" s="68">
        <f t="shared" si="61"/>
        <v>0.2517985611510791</v>
      </c>
      <c r="L108" s="65">
        <v>30</v>
      </c>
      <c r="M108" s="69">
        <f>IF(G108=0,"",L108/G108)</f>
        <v>0.4225352112676056</v>
      </c>
      <c r="N108" s="70">
        <v>224</v>
      </c>
      <c r="O108" s="70"/>
      <c r="P108" s="71">
        <f>IF(G108=0,"",(N108-O108)/G108)</f>
        <v>3.1549295774647885</v>
      </c>
      <c r="Q108" s="72">
        <v>26</v>
      </c>
      <c r="R108" s="73">
        <v>1</v>
      </c>
      <c r="S108" s="73"/>
      <c r="T108" s="73"/>
      <c r="U108" s="73"/>
      <c r="V108" s="73"/>
      <c r="W108" s="74">
        <f aca="true" t="shared" si="64" ref="W108:W138">SUM(R108:V108)</f>
        <v>1</v>
      </c>
      <c r="X108" s="73">
        <v>6</v>
      </c>
      <c r="Y108" s="75">
        <v>1</v>
      </c>
      <c r="Z108" s="73">
        <v>14</v>
      </c>
      <c r="AA108" s="73"/>
      <c r="AB108" s="73"/>
      <c r="AC108" s="74">
        <f t="shared" si="57"/>
        <v>21</v>
      </c>
      <c r="AD108" s="76">
        <f t="shared" si="58"/>
        <v>22</v>
      </c>
      <c r="AE108" s="74">
        <f t="shared" si="59"/>
        <v>0</v>
      </c>
      <c r="AF108" s="65">
        <v>10</v>
      </c>
      <c r="AG108" s="66">
        <v>4</v>
      </c>
      <c r="AH108" s="77">
        <v>5</v>
      </c>
      <c r="AI108" s="78">
        <v>158</v>
      </c>
      <c r="AJ108" s="66">
        <v>10</v>
      </c>
      <c r="AK108" s="66">
        <v>-4</v>
      </c>
      <c r="AL108" s="66">
        <v>57</v>
      </c>
      <c r="AM108" s="79">
        <f t="shared" si="62"/>
        <v>63</v>
      </c>
      <c r="AN108" s="80">
        <f t="shared" si="63"/>
        <v>0.14084507042253522</v>
      </c>
      <c r="AO108" s="81">
        <f t="shared" si="63"/>
        <v>-4</v>
      </c>
      <c r="AP108" s="81">
        <f t="shared" si="63"/>
        <v>1.7272727272727273</v>
      </c>
      <c r="AQ108" s="82">
        <f t="shared" si="53"/>
        <v>0.6</v>
      </c>
    </row>
    <row r="109" spans="1:43" s="2" customFormat="1" ht="15.75" customHeight="1">
      <c r="A109" s="145" t="s">
        <v>476</v>
      </c>
      <c r="B109" s="96" t="s">
        <v>395</v>
      </c>
      <c r="C109" s="63" t="s">
        <v>304</v>
      </c>
      <c r="D109" s="73">
        <v>23</v>
      </c>
      <c r="E109" s="135" t="s">
        <v>29</v>
      </c>
      <c r="F109" s="64" t="s">
        <v>396</v>
      </c>
      <c r="G109" s="65">
        <v>4</v>
      </c>
      <c r="H109" s="66"/>
      <c r="I109" s="66">
        <v>418</v>
      </c>
      <c r="J109" s="67">
        <f t="shared" si="60"/>
        <v>422</v>
      </c>
      <c r="K109" s="68">
        <f t="shared" si="61"/>
        <v>0.4662983425414365</v>
      </c>
      <c r="L109" s="65">
        <v>3</v>
      </c>
      <c r="M109" s="69">
        <f t="shared" si="37"/>
        <v>0.75</v>
      </c>
      <c r="N109" s="70">
        <v>11</v>
      </c>
      <c r="O109" s="70"/>
      <c r="P109" s="71">
        <f t="shared" si="40"/>
        <v>2.75</v>
      </c>
      <c r="Q109" s="72"/>
      <c r="R109" s="73">
        <v>96</v>
      </c>
      <c r="S109" s="73">
        <v>11</v>
      </c>
      <c r="T109" s="73">
        <v>1</v>
      </c>
      <c r="U109" s="73">
        <v>3</v>
      </c>
      <c r="V109" s="73"/>
      <c r="W109" s="74">
        <f t="shared" si="64"/>
        <v>111</v>
      </c>
      <c r="X109" s="73">
        <v>88</v>
      </c>
      <c r="Y109" s="75">
        <v>89</v>
      </c>
      <c r="Z109" s="73">
        <v>149</v>
      </c>
      <c r="AA109" s="73">
        <v>24</v>
      </c>
      <c r="AB109" s="73">
        <v>3</v>
      </c>
      <c r="AC109" s="74">
        <f t="shared" si="57"/>
        <v>353</v>
      </c>
      <c r="AD109" s="76">
        <f t="shared" si="58"/>
        <v>464</v>
      </c>
      <c r="AE109" s="74">
        <f t="shared" si="59"/>
        <v>35</v>
      </c>
      <c r="AF109" s="65">
        <v>67</v>
      </c>
      <c r="AG109" s="66">
        <v>16</v>
      </c>
      <c r="AH109" s="77">
        <v>27</v>
      </c>
      <c r="AI109" s="78">
        <v>-2</v>
      </c>
      <c r="AJ109" s="66">
        <v>-20</v>
      </c>
      <c r="AK109" s="66"/>
      <c r="AL109" s="66">
        <v>194</v>
      </c>
      <c r="AM109" s="79">
        <f t="shared" si="62"/>
        <v>174</v>
      </c>
      <c r="AN109" s="80">
        <f t="shared" si="41"/>
        <v>-5</v>
      </c>
      <c r="AO109" s="81">
        <f t="shared" si="42"/>
      </c>
      <c r="AP109" s="81">
        <f t="shared" si="43"/>
        <v>0.46411483253588515</v>
      </c>
      <c r="AQ109" s="82">
        <f t="shared" si="53"/>
        <v>0.41232227488151657</v>
      </c>
    </row>
    <row r="110" spans="1:43" s="2" customFormat="1" ht="15.75" customHeight="1">
      <c r="A110" s="145" t="s">
        <v>479</v>
      </c>
      <c r="B110" s="96" t="s">
        <v>387</v>
      </c>
      <c r="C110" s="63" t="s">
        <v>308</v>
      </c>
      <c r="D110" s="73">
        <v>17</v>
      </c>
      <c r="E110" s="135" t="s">
        <v>100</v>
      </c>
      <c r="F110" s="64" t="s">
        <v>409</v>
      </c>
      <c r="G110" s="65">
        <v>13</v>
      </c>
      <c r="H110" s="66">
        <v>1</v>
      </c>
      <c r="I110" s="66">
        <v>111</v>
      </c>
      <c r="J110" s="67">
        <f t="shared" si="60"/>
        <v>125</v>
      </c>
      <c r="K110" s="68">
        <f t="shared" si="61"/>
        <v>0.18463810930576072</v>
      </c>
      <c r="L110" s="65">
        <v>3</v>
      </c>
      <c r="M110" s="69">
        <f aca="true" t="shared" si="65" ref="M110:M155">IF(G110=0,"",L110/G110)</f>
        <v>0.23076923076923078</v>
      </c>
      <c r="N110" s="70">
        <v>25</v>
      </c>
      <c r="O110" s="70"/>
      <c r="P110" s="71">
        <f t="shared" si="40"/>
        <v>1.9230769230769231</v>
      </c>
      <c r="Q110" s="72">
        <v>3</v>
      </c>
      <c r="R110" s="73">
        <v>11</v>
      </c>
      <c r="S110" s="73"/>
      <c r="T110" s="73">
        <v>1</v>
      </c>
      <c r="U110" s="73">
        <v>1</v>
      </c>
      <c r="V110" s="73"/>
      <c r="W110" s="74">
        <f t="shared" si="64"/>
        <v>13</v>
      </c>
      <c r="X110" s="73">
        <v>23</v>
      </c>
      <c r="Y110" s="75">
        <v>6</v>
      </c>
      <c r="Z110" s="73">
        <v>18</v>
      </c>
      <c r="AA110" s="73">
        <v>5</v>
      </c>
      <c r="AB110" s="73"/>
      <c r="AC110" s="74">
        <f t="shared" si="57"/>
        <v>52</v>
      </c>
      <c r="AD110" s="76">
        <f t="shared" si="58"/>
        <v>65</v>
      </c>
      <c r="AE110" s="74">
        <f t="shared" si="59"/>
        <v>5</v>
      </c>
      <c r="AF110" s="65">
        <v>27</v>
      </c>
      <c r="AG110" s="66">
        <v>5</v>
      </c>
      <c r="AH110" s="77">
        <v>6</v>
      </c>
      <c r="AI110" s="78">
        <v>10</v>
      </c>
      <c r="AJ110" s="66">
        <v>-18</v>
      </c>
      <c r="AK110" s="66">
        <v>1</v>
      </c>
      <c r="AL110" s="66">
        <v>-12</v>
      </c>
      <c r="AM110" s="79">
        <f t="shared" si="62"/>
        <v>-29</v>
      </c>
      <c r="AN110" s="80">
        <f>IF(G110&gt;0,AJ110/G110,"")</f>
        <v>-1.3846153846153846</v>
      </c>
      <c r="AO110" s="81">
        <f>IF(H110&gt;0,AK110/H110,"")</f>
        <v>1</v>
      </c>
      <c r="AP110" s="81">
        <f>IF(I110&gt;0,AL110/I110,"")</f>
        <v>-0.10810810810810811</v>
      </c>
      <c r="AQ110" s="82">
        <f t="shared" si="53"/>
        <v>-0.232</v>
      </c>
    </row>
    <row r="111" spans="1:43" s="2" customFormat="1" ht="15.75" customHeight="1">
      <c r="A111" s="145" t="s">
        <v>476</v>
      </c>
      <c r="B111" s="96" t="s">
        <v>333</v>
      </c>
      <c r="C111" s="63" t="s">
        <v>304</v>
      </c>
      <c r="D111" s="73">
        <v>5</v>
      </c>
      <c r="E111" s="135">
        <v>172</v>
      </c>
      <c r="F111" s="64" t="s">
        <v>497</v>
      </c>
      <c r="G111" s="65">
        <v>20</v>
      </c>
      <c r="H111" s="66"/>
      <c r="I111" s="66">
        <v>55</v>
      </c>
      <c r="J111" s="67">
        <f t="shared" si="60"/>
        <v>75</v>
      </c>
      <c r="K111" s="68">
        <f t="shared" si="61"/>
        <v>0.436046511627907</v>
      </c>
      <c r="L111" s="65">
        <v>7</v>
      </c>
      <c r="M111" s="69">
        <f t="shared" si="65"/>
        <v>0.35</v>
      </c>
      <c r="N111" s="70">
        <v>43</v>
      </c>
      <c r="O111" s="70"/>
      <c r="P111" s="71">
        <f aca="true" t="shared" si="66" ref="P111:P155">IF(G111=0,"",(N111-O111)/G111)</f>
        <v>2.15</v>
      </c>
      <c r="Q111" s="72">
        <v>1</v>
      </c>
      <c r="R111" s="73">
        <v>5</v>
      </c>
      <c r="S111" s="73">
        <v>5</v>
      </c>
      <c r="T111" s="73">
        <v>4</v>
      </c>
      <c r="U111" s="73">
        <v>6</v>
      </c>
      <c r="V111" s="73">
        <v>1</v>
      </c>
      <c r="W111" s="74">
        <f t="shared" si="64"/>
        <v>21</v>
      </c>
      <c r="X111" s="73">
        <v>14</v>
      </c>
      <c r="Y111" s="75"/>
      <c r="Z111" s="73">
        <v>2</v>
      </c>
      <c r="AA111" s="73">
        <v>3</v>
      </c>
      <c r="AB111" s="73"/>
      <c r="AC111" s="74">
        <f t="shared" si="57"/>
        <v>19</v>
      </c>
      <c r="AD111" s="76">
        <f t="shared" si="58"/>
        <v>40</v>
      </c>
      <c r="AE111" s="74">
        <f t="shared" si="59"/>
        <v>8</v>
      </c>
      <c r="AF111" s="65">
        <v>44</v>
      </c>
      <c r="AG111" s="66">
        <v>1</v>
      </c>
      <c r="AH111" s="77">
        <v>10</v>
      </c>
      <c r="AI111" s="78">
        <v>10</v>
      </c>
      <c r="AJ111" s="66">
        <v>0</v>
      </c>
      <c r="AK111" s="66"/>
      <c r="AL111" s="66">
        <v>16</v>
      </c>
      <c r="AM111" s="79">
        <f t="shared" si="62"/>
        <v>16</v>
      </c>
      <c r="AN111" s="80">
        <f t="shared" si="41"/>
        <v>0</v>
      </c>
      <c r="AO111" s="81">
        <f t="shared" si="42"/>
      </c>
      <c r="AP111" s="81">
        <f t="shared" si="43"/>
        <v>0.2909090909090909</v>
      </c>
      <c r="AQ111" s="82">
        <f t="shared" si="53"/>
        <v>0.21333333333333335</v>
      </c>
    </row>
    <row r="112" spans="1:43" s="2" customFormat="1" ht="15.75" customHeight="1">
      <c r="A112" s="145" t="s">
        <v>477</v>
      </c>
      <c r="B112" s="96" t="s">
        <v>228</v>
      </c>
      <c r="C112" s="63" t="s">
        <v>305</v>
      </c>
      <c r="D112" s="73">
        <v>3</v>
      </c>
      <c r="E112" s="135">
        <v>124</v>
      </c>
      <c r="F112" s="64" t="s">
        <v>229</v>
      </c>
      <c r="G112" s="65"/>
      <c r="H112" s="66"/>
      <c r="I112" s="66">
        <v>5</v>
      </c>
      <c r="J112" s="67">
        <f t="shared" si="60"/>
        <v>5</v>
      </c>
      <c r="K112" s="68">
        <f t="shared" si="61"/>
        <v>0.04032258064516129</v>
      </c>
      <c r="L112" s="65"/>
      <c r="M112" s="69">
        <f t="shared" si="65"/>
      </c>
      <c r="N112" s="70"/>
      <c r="O112" s="70"/>
      <c r="P112" s="71">
        <f t="shared" si="66"/>
      </c>
      <c r="Q112" s="72"/>
      <c r="R112" s="73"/>
      <c r="S112" s="73"/>
      <c r="T112" s="73"/>
      <c r="U112" s="73"/>
      <c r="V112" s="73"/>
      <c r="W112" s="74">
        <f t="shared" si="64"/>
        <v>0</v>
      </c>
      <c r="X112" s="73"/>
      <c r="Y112" s="75"/>
      <c r="Z112" s="73">
        <v>1</v>
      </c>
      <c r="AA112" s="73"/>
      <c r="AB112" s="73"/>
      <c r="AC112" s="74">
        <f t="shared" si="57"/>
        <v>1</v>
      </c>
      <c r="AD112" s="76">
        <f t="shared" si="58"/>
        <v>1</v>
      </c>
      <c r="AE112" s="74">
        <f t="shared" si="59"/>
        <v>0</v>
      </c>
      <c r="AF112" s="65">
        <v>2</v>
      </c>
      <c r="AG112" s="66"/>
      <c r="AH112" s="77"/>
      <c r="AI112" s="78"/>
      <c r="AJ112" s="66"/>
      <c r="AK112" s="66"/>
      <c r="AL112" s="66">
        <v>5</v>
      </c>
      <c r="AM112" s="79">
        <f t="shared" si="62"/>
        <v>5</v>
      </c>
      <c r="AN112" s="80">
        <f>IF(G112&gt;0,AJ112/G112,"")</f>
      </c>
      <c r="AO112" s="81">
        <f>IF(H112&gt;0,AK112/H112,"")</f>
      </c>
      <c r="AP112" s="81">
        <f>IF(I112&gt;0,AL112/I112,"")</f>
        <v>1</v>
      </c>
      <c r="AQ112" s="82">
        <f>IF(AM112=0,"0.00",AM112/SUM(G112:I112))</f>
        <v>1</v>
      </c>
    </row>
    <row r="113" spans="1:43" s="2" customFormat="1" ht="15.75" customHeight="1">
      <c r="A113" s="145" t="s">
        <v>483</v>
      </c>
      <c r="B113" s="96" t="s">
        <v>279</v>
      </c>
      <c r="C113" s="63" t="s">
        <v>484</v>
      </c>
      <c r="D113" s="73">
        <v>21</v>
      </c>
      <c r="E113" s="135" t="s">
        <v>44</v>
      </c>
      <c r="F113" s="64" t="s">
        <v>397</v>
      </c>
      <c r="G113" s="65">
        <v>156</v>
      </c>
      <c r="H113" s="66">
        <v>17</v>
      </c>
      <c r="I113" s="66">
        <v>94</v>
      </c>
      <c r="J113" s="67">
        <f t="shared" si="60"/>
        <v>267</v>
      </c>
      <c r="K113" s="68">
        <f t="shared" si="61"/>
        <v>0.3182359952324195</v>
      </c>
      <c r="L113" s="65">
        <v>59</v>
      </c>
      <c r="M113" s="69">
        <f t="shared" si="65"/>
        <v>0.3782051282051282</v>
      </c>
      <c r="N113" s="70">
        <v>266</v>
      </c>
      <c r="O113" s="70"/>
      <c r="P113" s="71">
        <f t="shared" si="66"/>
        <v>1.705128205128205</v>
      </c>
      <c r="Q113" s="72">
        <v>17</v>
      </c>
      <c r="R113" s="73">
        <v>14</v>
      </c>
      <c r="S113" s="73">
        <v>2</v>
      </c>
      <c r="T113" s="73">
        <v>1</v>
      </c>
      <c r="U113" s="73"/>
      <c r="V113" s="73"/>
      <c r="W113" s="74">
        <f t="shared" si="64"/>
        <v>17</v>
      </c>
      <c r="X113" s="73">
        <v>28</v>
      </c>
      <c r="Y113" s="75">
        <v>5</v>
      </c>
      <c r="Z113" s="73">
        <v>41</v>
      </c>
      <c r="AA113" s="73">
        <v>5</v>
      </c>
      <c r="AB113" s="73"/>
      <c r="AC113" s="74">
        <f t="shared" si="57"/>
        <v>79</v>
      </c>
      <c r="AD113" s="76">
        <f t="shared" si="58"/>
        <v>96</v>
      </c>
      <c r="AE113" s="74">
        <f t="shared" si="59"/>
        <v>7</v>
      </c>
      <c r="AF113" s="65">
        <v>72</v>
      </c>
      <c r="AG113" s="66">
        <v>20</v>
      </c>
      <c r="AH113" s="77">
        <v>32</v>
      </c>
      <c r="AI113" s="78">
        <v>136</v>
      </c>
      <c r="AJ113" s="66">
        <v>-303</v>
      </c>
      <c r="AK113" s="66">
        <v>-49</v>
      </c>
      <c r="AL113" s="66">
        <v>-373</v>
      </c>
      <c r="AM113" s="79">
        <f t="shared" si="62"/>
        <v>-725</v>
      </c>
      <c r="AN113" s="80">
        <f t="shared" si="41"/>
        <v>-1.9423076923076923</v>
      </c>
      <c r="AO113" s="81">
        <f t="shared" si="42"/>
        <v>-2.8823529411764706</v>
      </c>
      <c r="AP113" s="81">
        <f t="shared" si="43"/>
        <v>-3.9680851063829787</v>
      </c>
      <c r="AQ113" s="82">
        <f aca="true" t="shared" si="67" ref="AQ113:AQ126">IF(AM113=0,"",AM113/SUM(G113:I113))</f>
        <v>-2.715355805243446</v>
      </c>
    </row>
    <row r="114" spans="1:43" s="2" customFormat="1" ht="15.75" customHeight="1">
      <c r="A114" s="145" t="s">
        <v>483</v>
      </c>
      <c r="B114" s="96" t="s">
        <v>347</v>
      </c>
      <c r="C114" s="63" t="s">
        <v>478</v>
      </c>
      <c r="D114" s="73">
        <v>3</v>
      </c>
      <c r="E114" s="135" t="s">
        <v>25</v>
      </c>
      <c r="F114" s="64" t="s">
        <v>131</v>
      </c>
      <c r="G114" s="65">
        <v>8</v>
      </c>
      <c r="H114" s="66">
        <v>31</v>
      </c>
      <c r="I114" s="66">
        <v>23</v>
      </c>
      <c r="J114" s="67">
        <f t="shared" si="60"/>
        <v>62</v>
      </c>
      <c r="K114" s="68">
        <f t="shared" si="61"/>
        <v>0.44285714285714284</v>
      </c>
      <c r="L114" s="65">
        <v>3</v>
      </c>
      <c r="M114" s="69">
        <f t="shared" si="65"/>
        <v>0.375</v>
      </c>
      <c r="N114" s="70">
        <v>20</v>
      </c>
      <c r="O114" s="70"/>
      <c r="P114" s="71">
        <f t="shared" si="66"/>
        <v>2.5</v>
      </c>
      <c r="Q114" s="72">
        <v>2</v>
      </c>
      <c r="R114" s="73">
        <v>4</v>
      </c>
      <c r="S114" s="73"/>
      <c r="T114" s="73"/>
      <c r="U114" s="73"/>
      <c r="V114" s="73"/>
      <c r="W114" s="74">
        <f t="shared" si="64"/>
        <v>4</v>
      </c>
      <c r="X114" s="73">
        <v>14</v>
      </c>
      <c r="Y114" s="75">
        <v>6</v>
      </c>
      <c r="Z114" s="73">
        <v>12</v>
      </c>
      <c r="AA114" s="73">
        <v>5</v>
      </c>
      <c r="AB114" s="73"/>
      <c r="AC114" s="74">
        <f t="shared" si="57"/>
        <v>37</v>
      </c>
      <c r="AD114" s="76">
        <f t="shared" si="58"/>
        <v>41</v>
      </c>
      <c r="AE114" s="74">
        <f t="shared" si="59"/>
        <v>5</v>
      </c>
      <c r="AF114" s="65"/>
      <c r="AG114" s="66">
        <v>3</v>
      </c>
      <c r="AH114" s="77">
        <v>3</v>
      </c>
      <c r="AI114" s="78">
        <v>17</v>
      </c>
      <c r="AJ114" s="66">
        <v>1</v>
      </c>
      <c r="AK114" s="66">
        <v>-60</v>
      </c>
      <c r="AL114" s="66">
        <v>-19</v>
      </c>
      <c r="AM114" s="79">
        <f t="shared" si="62"/>
        <v>-78</v>
      </c>
      <c r="AN114" s="80">
        <f>IF(G114&gt;0,AJ114/G114,"")</f>
        <v>0.125</v>
      </c>
      <c r="AO114" s="81">
        <f>IF(H114&gt;0,AK114/H114,"")</f>
        <v>-1.935483870967742</v>
      </c>
      <c r="AP114" s="81">
        <f>IF(I114&gt;0,AL114/I114,"")</f>
        <v>-0.8260869565217391</v>
      </c>
      <c r="AQ114" s="82">
        <f t="shared" si="67"/>
        <v>-1.2580645161290323</v>
      </c>
    </row>
    <row r="115" spans="1:43" s="2" customFormat="1" ht="15.75" customHeight="1">
      <c r="A115" s="145" t="s">
        <v>483</v>
      </c>
      <c r="B115" s="96" t="s">
        <v>325</v>
      </c>
      <c r="C115" s="63" t="s">
        <v>304</v>
      </c>
      <c r="D115" s="73">
        <v>3</v>
      </c>
      <c r="E115" s="135">
        <v>113</v>
      </c>
      <c r="F115" s="64" t="s">
        <v>278</v>
      </c>
      <c r="G115" s="65">
        <v>10</v>
      </c>
      <c r="H115" s="66"/>
      <c r="I115" s="66">
        <v>19</v>
      </c>
      <c r="J115" s="67">
        <f t="shared" si="60"/>
        <v>29</v>
      </c>
      <c r="K115" s="68">
        <f t="shared" si="61"/>
        <v>0.25663716814159293</v>
      </c>
      <c r="L115" s="65">
        <v>3</v>
      </c>
      <c r="M115" s="69">
        <f t="shared" si="65"/>
        <v>0.3</v>
      </c>
      <c r="N115" s="70">
        <v>12</v>
      </c>
      <c r="O115" s="70"/>
      <c r="P115" s="71">
        <f t="shared" si="66"/>
        <v>1.2</v>
      </c>
      <c r="Q115" s="72">
        <v>1</v>
      </c>
      <c r="R115" s="73">
        <v>6</v>
      </c>
      <c r="S115" s="73">
        <v>3</v>
      </c>
      <c r="T115" s="73"/>
      <c r="U115" s="73"/>
      <c r="V115" s="73"/>
      <c r="W115" s="74">
        <f t="shared" si="64"/>
        <v>9</v>
      </c>
      <c r="X115" s="73">
        <v>7</v>
      </c>
      <c r="Y115" s="75"/>
      <c r="Z115" s="73">
        <v>13</v>
      </c>
      <c r="AA115" s="73">
        <v>3</v>
      </c>
      <c r="AB115" s="73"/>
      <c r="AC115" s="74">
        <f t="shared" si="57"/>
        <v>23</v>
      </c>
      <c r="AD115" s="76">
        <f t="shared" si="58"/>
        <v>32</v>
      </c>
      <c r="AE115" s="74">
        <f t="shared" si="59"/>
        <v>6</v>
      </c>
      <c r="AF115" s="65">
        <v>14</v>
      </c>
      <c r="AG115" s="66">
        <v>2</v>
      </c>
      <c r="AH115" s="77">
        <v>4</v>
      </c>
      <c r="AI115" s="78">
        <v>-11</v>
      </c>
      <c r="AJ115" s="66">
        <v>-26</v>
      </c>
      <c r="AK115" s="66"/>
      <c r="AL115" s="66">
        <v>-11</v>
      </c>
      <c r="AM115" s="79">
        <f t="shared" si="62"/>
        <v>-37</v>
      </c>
      <c r="AN115" s="80">
        <f t="shared" si="41"/>
        <v>-2.6</v>
      </c>
      <c r="AO115" s="81">
        <f t="shared" si="42"/>
      </c>
      <c r="AP115" s="81">
        <f t="shared" si="43"/>
        <v>-0.5789473684210527</v>
      </c>
      <c r="AQ115" s="82">
        <f t="shared" si="67"/>
        <v>-1.2758620689655173</v>
      </c>
    </row>
    <row r="116" spans="1:43" s="2" customFormat="1" ht="15.75" customHeight="1">
      <c r="A116" s="145" t="s">
        <v>483</v>
      </c>
      <c r="B116" s="96" t="s">
        <v>230</v>
      </c>
      <c r="C116" s="63" t="s">
        <v>305</v>
      </c>
      <c r="D116" s="73">
        <v>2</v>
      </c>
      <c r="E116" s="135">
        <v>78</v>
      </c>
      <c r="F116" s="64" t="s">
        <v>498</v>
      </c>
      <c r="G116" s="65"/>
      <c r="H116" s="66"/>
      <c r="I116" s="66">
        <v>5</v>
      </c>
      <c r="J116" s="67">
        <f t="shared" si="60"/>
        <v>5</v>
      </c>
      <c r="K116" s="68">
        <f t="shared" si="61"/>
        <v>0.0641025641025641</v>
      </c>
      <c r="L116" s="65"/>
      <c r="M116" s="69">
        <f t="shared" si="65"/>
      </c>
      <c r="N116" s="70"/>
      <c r="O116" s="70"/>
      <c r="P116" s="71">
        <f t="shared" si="66"/>
      </c>
      <c r="Q116" s="72"/>
      <c r="R116" s="73"/>
      <c r="S116" s="73"/>
      <c r="T116" s="73"/>
      <c r="U116" s="73"/>
      <c r="V116" s="73"/>
      <c r="W116" s="74">
        <f t="shared" si="64"/>
        <v>0</v>
      </c>
      <c r="X116" s="73"/>
      <c r="Y116" s="75"/>
      <c r="Z116" s="73">
        <v>2</v>
      </c>
      <c r="AA116" s="73"/>
      <c r="AB116" s="73"/>
      <c r="AC116" s="74">
        <f t="shared" si="57"/>
        <v>2</v>
      </c>
      <c r="AD116" s="76">
        <f t="shared" si="58"/>
        <v>2</v>
      </c>
      <c r="AE116" s="74">
        <f t="shared" si="59"/>
        <v>0</v>
      </c>
      <c r="AF116" s="65">
        <v>1</v>
      </c>
      <c r="AG116" s="66"/>
      <c r="AH116" s="77"/>
      <c r="AI116" s="78"/>
      <c r="AJ116" s="66"/>
      <c r="AK116" s="66"/>
      <c r="AL116" s="66">
        <v>-20</v>
      </c>
      <c r="AM116" s="79">
        <f t="shared" si="62"/>
        <v>-20</v>
      </c>
      <c r="AN116" s="80">
        <f t="shared" si="41"/>
      </c>
      <c r="AO116" s="81">
        <f t="shared" si="42"/>
      </c>
      <c r="AP116" s="81">
        <f t="shared" si="43"/>
        <v>-4</v>
      </c>
      <c r="AQ116" s="82">
        <f t="shared" si="67"/>
        <v>-4</v>
      </c>
    </row>
    <row r="117" spans="1:43" s="2" customFormat="1" ht="15.75" customHeight="1">
      <c r="A117" s="145" t="s">
        <v>483</v>
      </c>
      <c r="B117" s="96" t="s">
        <v>77</v>
      </c>
      <c r="C117" s="63" t="s">
        <v>307</v>
      </c>
      <c r="D117" s="73">
        <v>8</v>
      </c>
      <c r="E117" s="135" t="s">
        <v>45</v>
      </c>
      <c r="F117" s="64" t="s">
        <v>78</v>
      </c>
      <c r="G117" s="65">
        <v>3</v>
      </c>
      <c r="H117" s="66">
        <v>27</v>
      </c>
      <c r="I117" s="66">
        <v>69</v>
      </c>
      <c r="J117" s="67">
        <f t="shared" si="60"/>
        <v>99</v>
      </c>
      <c r="K117" s="68">
        <f t="shared" si="61"/>
        <v>0.30275229357798167</v>
      </c>
      <c r="L117" s="65"/>
      <c r="M117" s="69">
        <f t="shared" si="65"/>
        <v>0</v>
      </c>
      <c r="N117" s="70">
        <v>0</v>
      </c>
      <c r="O117" s="70"/>
      <c r="P117" s="71">
        <f t="shared" si="66"/>
        <v>0</v>
      </c>
      <c r="Q117" s="72"/>
      <c r="R117" s="73">
        <v>9</v>
      </c>
      <c r="S117" s="73">
        <v>1</v>
      </c>
      <c r="T117" s="73"/>
      <c r="U117" s="73">
        <v>2</v>
      </c>
      <c r="V117" s="73"/>
      <c r="W117" s="74">
        <f t="shared" si="64"/>
        <v>12</v>
      </c>
      <c r="X117" s="73">
        <v>25</v>
      </c>
      <c r="Y117" s="75">
        <v>11</v>
      </c>
      <c r="Z117" s="73">
        <v>35</v>
      </c>
      <c r="AA117" s="73">
        <v>6</v>
      </c>
      <c r="AB117" s="73"/>
      <c r="AC117" s="74">
        <f t="shared" si="57"/>
        <v>77</v>
      </c>
      <c r="AD117" s="76">
        <f t="shared" si="58"/>
        <v>89</v>
      </c>
      <c r="AE117" s="74">
        <f t="shared" si="59"/>
        <v>7</v>
      </c>
      <c r="AF117" s="65">
        <v>20</v>
      </c>
      <c r="AG117" s="66">
        <v>3</v>
      </c>
      <c r="AH117" s="77">
        <v>6</v>
      </c>
      <c r="AI117" s="78"/>
      <c r="AJ117" s="66">
        <v>-11</v>
      </c>
      <c r="AK117" s="66">
        <v>-84</v>
      </c>
      <c r="AL117" s="66">
        <v>-188</v>
      </c>
      <c r="AM117" s="79">
        <f t="shared" si="62"/>
        <v>-283</v>
      </c>
      <c r="AN117" s="80">
        <f>IF(G117&gt;0,AJ117/G117,"")</f>
        <v>-3.6666666666666665</v>
      </c>
      <c r="AO117" s="81">
        <f>IF(H117&gt;0,AK117/H117,"")</f>
        <v>-3.111111111111111</v>
      </c>
      <c r="AP117" s="81">
        <f>IF(I117&gt;0,AL117/I117,"")</f>
        <v>-2.7246376811594204</v>
      </c>
      <c r="AQ117" s="82">
        <f t="shared" si="67"/>
        <v>-2.8585858585858586</v>
      </c>
    </row>
    <row r="118" spans="1:43" s="2" customFormat="1" ht="15.75" customHeight="1">
      <c r="A118" s="145" t="s">
        <v>476</v>
      </c>
      <c r="B118" s="96" t="s">
        <v>231</v>
      </c>
      <c r="C118" s="63" t="s">
        <v>307</v>
      </c>
      <c r="D118" s="73">
        <v>5</v>
      </c>
      <c r="E118" s="135">
        <v>172</v>
      </c>
      <c r="F118" s="64" t="s">
        <v>303</v>
      </c>
      <c r="G118" s="65">
        <v>4</v>
      </c>
      <c r="H118" s="66">
        <v>6</v>
      </c>
      <c r="I118" s="66">
        <v>61</v>
      </c>
      <c r="J118" s="67">
        <f t="shared" si="60"/>
        <v>71</v>
      </c>
      <c r="K118" s="68">
        <f t="shared" si="61"/>
        <v>0.4127906976744186</v>
      </c>
      <c r="L118" s="65"/>
      <c r="M118" s="69">
        <f t="shared" si="65"/>
        <v>0</v>
      </c>
      <c r="N118" s="70">
        <v>7</v>
      </c>
      <c r="O118" s="70"/>
      <c r="P118" s="71">
        <f t="shared" si="66"/>
        <v>1.75</v>
      </c>
      <c r="Q118" s="72"/>
      <c r="R118" s="73">
        <v>2</v>
      </c>
      <c r="S118" s="73"/>
      <c r="T118" s="73">
        <v>8</v>
      </c>
      <c r="U118" s="73">
        <v>3</v>
      </c>
      <c r="V118" s="73">
        <v>4</v>
      </c>
      <c r="W118" s="74">
        <f t="shared" si="64"/>
        <v>17</v>
      </c>
      <c r="X118" s="73">
        <v>16</v>
      </c>
      <c r="Y118" s="75"/>
      <c r="Z118" s="73">
        <v>7</v>
      </c>
      <c r="AA118" s="73">
        <v>2</v>
      </c>
      <c r="AB118" s="73"/>
      <c r="AC118" s="74">
        <f t="shared" si="57"/>
        <v>25</v>
      </c>
      <c r="AD118" s="76">
        <f t="shared" si="58"/>
        <v>42</v>
      </c>
      <c r="AE118" s="74">
        <f t="shared" si="59"/>
        <v>2</v>
      </c>
      <c r="AF118" s="65">
        <v>16</v>
      </c>
      <c r="AG118" s="66"/>
      <c r="AH118" s="77">
        <v>3</v>
      </c>
      <c r="AI118" s="78"/>
      <c r="AJ118" s="66">
        <v>-6</v>
      </c>
      <c r="AK118" s="66">
        <v>9</v>
      </c>
      <c r="AL118" s="66">
        <v>-10</v>
      </c>
      <c r="AM118" s="79">
        <f t="shared" si="62"/>
        <v>-7</v>
      </c>
      <c r="AN118" s="80">
        <f t="shared" si="41"/>
        <v>-1.5</v>
      </c>
      <c r="AO118" s="81">
        <f t="shared" si="42"/>
        <v>1.5</v>
      </c>
      <c r="AP118" s="81">
        <f t="shared" si="43"/>
        <v>-0.16393442622950818</v>
      </c>
      <c r="AQ118" s="82">
        <f t="shared" si="67"/>
        <v>-0.09859154929577464</v>
      </c>
    </row>
    <row r="119" spans="1:43" s="2" customFormat="1" ht="15.75" customHeight="1">
      <c r="A119" s="145" t="s">
        <v>393</v>
      </c>
      <c r="B119" s="96" t="s">
        <v>326</v>
      </c>
      <c r="C119" s="63" t="s">
        <v>482</v>
      </c>
      <c r="D119" s="73">
        <v>14</v>
      </c>
      <c r="E119" s="135" t="s">
        <v>46</v>
      </c>
      <c r="F119" s="64" t="s">
        <v>327</v>
      </c>
      <c r="G119" s="65"/>
      <c r="H119" s="66">
        <v>1</v>
      </c>
      <c r="I119" s="66">
        <v>216</v>
      </c>
      <c r="J119" s="67">
        <f t="shared" si="60"/>
        <v>217</v>
      </c>
      <c r="K119" s="68">
        <f t="shared" si="61"/>
        <v>0.3780487804878049</v>
      </c>
      <c r="L119" s="65"/>
      <c r="M119" s="69">
        <f t="shared" si="65"/>
      </c>
      <c r="N119" s="70"/>
      <c r="O119" s="70"/>
      <c r="P119" s="71">
        <f t="shared" si="66"/>
      </c>
      <c r="Q119" s="72"/>
      <c r="R119" s="73">
        <v>16</v>
      </c>
      <c r="S119" s="73"/>
      <c r="T119" s="73">
        <v>1</v>
      </c>
      <c r="U119" s="73"/>
      <c r="V119" s="73"/>
      <c r="W119" s="74">
        <f t="shared" si="64"/>
        <v>17</v>
      </c>
      <c r="X119" s="73">
        <v>37</v>
      </c>
      <c r="Y119" s="75">
        <v>19</v>
      </c>
      <c r="Z119" s="73">
        <v>53</v>
      </c>
      <c r="AA119" s="73">
        <v>10</v>
      </c>
      <c r="AB119" s="73">
        <v>1</v>
      </c>
      <c r="AC119" s="74">
        <f t="shared" si="57"/>
        <v>120</v>
      </c>
      <c r="AD119" s="76">
        <f t="shared" si="58"/>
        <v>137</v>
      </c>
      <c r="AE119" s="74">
        <f t="shared" si="59"/>
        <v>10</v>
      </c>
      <c r="AF119" s="65">
        <v>21</v>
      </c>
      <c r="AG119" s="66">
        <v>12</v>
      </c>
      <c r="AH119" s="77">
        <v>15</v>
      </c>
      <c r="AI119" s="78"/>
      <c r="AJ119" s="66"/>
      <c r="AK119" s="66">
        <v>-8</v>
      </c>
      <c r="AL119" s="66">
        <v>181</v>
      </c>
      <c r="AM119" s="79">
        <f t="shared" si="62"/>
        <v>173</v>
      </c>
      <c r="AN119" s="80">
        <f aca="true" t="shared" si="68" ref="AN119:AP120">IF(G119&gt;0,AJ119/G119,"")</f>
      </c>
      <c r="AO119" s="81">
        <f t="shared" si="68"/>
        <v>-8</v>
      </c>
      <c r="AP119" s="81">
        <f t="shared" si="68"/>
        <v>0.8379629629629629</v>
      </c>
      <c r="AQ119" s="82">
        <f t="shared" si="67"/>
        <v>0.7972350230414746</v>
      </c>
    </row>
    <row r="120" spans="1:43" s="2" customFormat="1" ht="15.75" customHeight="1">
      <c r="A120" s="145" t="s">
        <v>483</v>
      </c>
      <c r="B120" s="96" t="s">
        <v>458</v>
      </c>
      <c r="C120" s="63" t="s">
        <v>5</v>
      </c>
      <c r="D120" s="73">
        <v>4</v>
      </c>
      <c r="E120" s="135" t="s">
        <v>407</v>
      </c>
      <c r="F120" s="64" t="s">
        <v>459</v>
      </c>
      <c r="G120" s="65">
        <v>27</v>
      </c>
      <c r="H120" s="66">
        <v>16</v>
      </c>
      <c r="I120" s="66">
        <v>12</v>
      </c>
      <c r="J120" s="67">
        <f t="shared" si="60"/>
        <v>55</v>
      </c>
      <c r="K120" s="68">
        <f t="shared" si="61"/>
        <v>0.3333333333333333</v>
      </c>
      <c r="L120" s="65">
        <v>7</v>
      </c>
      <c r="M120" s="69">
        <f t="shared" si="65"/>
        <v>0.25925925925925924</v>
      </c>
      <c r="N120" s="70">
        <v>36</v>
      </c>
      <c r="O120" s="70"/>
      <c r="P120" s="71">
        <f t="shared" si="66"/>
        <v>1.3333333333333333</v>
      </c>
      <c r="Q120" s="72">
        <v>3</v>
      </c>
      <c r="R120" s="73">
        <v>2</v>
      </c>
      <c r="S120" s="73"/>
      <c r="T120" s="73"/>
      <c r="U120" s="73"/>
      <c r="V120" s="73"/>
      <c r="W120" s="74">
        <f t="shared" si="64"/>
        <v>2</v>
      </c>
      <c r="X120" s="73">
        <v>6</v>
      </c>
      <c r="Y120" s="75">
        <v>4</v>
      </c>
      <c r="Z120" s="73">
        <v>13</v>
      </c>
      <c r="AA120" s="73">
        <v>4</v>
      </c>
      <c r="AB120" s="73"/>
      <c r="AC120" s="74">
        <f t="shared" si="57"/>
        <v>27</v>
      </c>
      <c r="AD120" s="76">
        <f t="shared" si="58"/>
        <v>29</v>
      </c>
      <c r="AE120" s="74">
        <f t="shared" si="59"/>
        <v>4</v>
      </c>
      <c r="AF120" s="65">
        <v>6</v>
      </c>
      <c r="AG120" s="66">
        <v>3</v>
      </c>
      <c r="AH120" s="77">
        <v>4</v>
      </c>
      <c r="AI120" s="78">
        <v>27</v>
      </c>
      <c r="AJ120" s="66">
        <v>-91</v>
      </c>
      <c r="AK120" s="66">
        <v>-74</v>
      </c>
      <c r="AL120" s="66">
        <v>-33</v>
      </c>
      <c r="AM120" s="79">
        <f t="shared" si="62"/>
        <v>-198</v>
      </c>
      <c r="AN120" s="80">
        <f t="shared" si="68"/>
        <v>-3.3703703703703702</v>
      </c>
      <c r="AO120" s="81">
        <f t="shared" si="68"/>
        <v>-4.625</v>
      </c>
      <c r="AP120" s="81">
        <f t="shared" si="68"/>
        <v>-2.75</v>
      </c>
      <c r="AQ120" s="82">
        <f t="shared" si="67"/>
        <v>-3.6</v>
      </c>
    </row>
    <row r="121" spans="1:43" s="2" customFormat="1" ht="15.75" customHeight="1">
      <c r="A121" s="145" t="s">
        <v>477</v>
      </c>
      <c r="B121" s="96" t="s">
        <v>121</v>
      </c>
      <c r="C121" s="63" t="s">
        <v>308</v>
      </c>
      <c r="D121" s="73">
        <v>19</v>
      </c>
      <c r="E121" s="135" t="s">
        <v>465</v>
      </c>
      <c r="F121" s="64" t="s">
        <v>122</v>
      </c>
      <c r="G121" s="65">
        <v>121</v>
      </c>
      <c r="H121" s="66">
        <v>71</v>
      </c>
      <c r="I121" s="66">
        <v>155</v>
      </c>
      <c r="J121" s="67">
        <f t="shared" si="60"/>
        <v>347</v>
      </c>
      <c r="K121" s="68">
        <f t="shared" si="61"/>
        <v>0.4670255720053836</v>
      </c>
      <c r="L121" s="65">
        <v>64</v>
      </c>
      <c r="M121" s="69">
        <f t="shared" si="65"/>
        <v>0.5289256198347108</v>
      </c>
      <c r="N121" s="70">
        <v>411</v>
      </c>
      <c r="O121" s="70">
        <v>10</v>
      </c>
      <c r="P121" s="71">
        <f t="shared" si="66"/>
        <v>3.3140495867768593</v>
      </c>
      <c r="Q121" s="72">
        <v>42</v>
      </c>
      <c r="R121" s="73">
        <v>63</v>
      </c>
      <c r="S121" s="73">
        <v>2</v>
      </c>
      <c r="T121" s="73">
        <v>9</v>
      </c>
      <c r="U121" s="73">
        <v>3</v>
      </c>
      <c r="V121" s="73">
        <v>3</v>
      </c>
      <c r="W121" s="74">
        <f t="shared" si="64"/>
        <v>80</v>
      </c>
      <c r="X121" s="73">
        <v>113</v>
      </c>
      <c r="Y121" s="75">
        <v>47</v>
      </c>
      <c r="Z121" s="73">
        <v>76</v>
      </c>
      <c r="AA121" s="73">
        <v>17</v>
      </c>
      <c r="AB121" s="73">
        <v>1</v>
      </c>
      <c r="AC121" s="74">
        <f t="shared" si="57"/>
        <v>254</v>
      </c>
      <c r="AD121" s="76">
        <f t="shared" si="58"/>
        <v>334</v>
      </c>
      <c r="AE121" s="74">
        <f t="shared" si="59"/>
        <v>19</v>
      </c>
      <c r="AF121" s="65">
        <v>64</v>
      </c>
      <c r="AG121" s="66">
        <v>10</v>
      </c>
      <c r="AH121" s="77">
        <v>17</v>
      </c>
      <c r="AI121" s="78">
        <v>238</v>
      </c>
      <c r="AJ121" s="66">
        <v>193</v>
      </c>
      <c r="AK121" s="66">
        <v>54</v>
      </c>
      <c r="AL121" s="66">
        <v>111</v>
      </c>
      <c r="AM121" s="79">
        <f t="shared" si="62"/>
        <v>358</v>
      </c>
      <c r="AN121" s="80">
        <f aca="true" t="shared" si="69" ref="AN121:AP124">IF(G121&gt;0,AJ121/G121,"")</f>
        <v>1.5950413223140496</v>
      </c>
      <c r="AO121" s="81">
        <f t="shared" si="69"/>
        <v>0.7605633802816901</v>
      </c>
      <c r="AP121" s="81">
        <f t="shared" si="69"/>
        <v>0.7161290322580646</v>
      </c>
      <c r="AQ121" s="82">
        <f t="shared" si="67"/>
        <v>1.031700288184438</v>
      </c>
    </row>
    <row r="122" spans="1:43" s="2" customFormat="1" ht="15.75" customHeight="1">
      <c r="A122" s="145" t="s">
        <v>476</v>
      </c>
      <c r="B122" s="96" t="s">
        <v>262</v>
      </c>
      <c r="C122" s="63" t="s">
        <v>304</v>
      </c>
      <c r="D122" s="73">
        <v>8</v>
      </c>
      <c r="E122" s="135" t="s">
        <v>47</v>
      </c>
      <c r="F122" s="64" t="s">
        <v>263</v>
      </c>
      <c r="G122" s="65">
        <v>10</v>
      </c>
      <c r="H122" s="66"/>
      <c r="I122" s="66">
        <v>55</v>
      </c>
      <c r="J122" s="67">
        <f t="shared" si="60"/>
        <v>65</v>
      </c>
      <c r="K122" s="68">
        <f t="shared" si="61"/>
        <v>0.203125</v>
      </c>
      <c r="L122" s="65">
        <v>6</v>
      </c>
      <c r="M122" s="69">
        <f t="shared" si="65"/>
        <v>0.6</v>
      </c>
      <c r="N122" s="70">
        <v>29</v>
      </c>
      <c r="O122" s="70"/>
      <c r="P122" s="71">
        <f t="shared" si="66"/>
        <v>2.9</v>
      </c>
      <c r="Q122" s="72">
        <v>3</v>
      </c>
      <c r="R122" s="73">
        <v>1</v>
      </c>
      <c r="S122" s="73"/>
      <c r="T122" s="73"/>
      <c r="U122" s="73"/>
      <c r="V122" s="73"/>
      <c r="W122" s="74">
        <f t="shared" si="64"/>
        <v>1</v>
      </c>
      <c r="X122" s="73">
        <v>9</v>
      </c>
      <c r="Y122" s="75">
        <v>4</v>
      </c>
      <c r="Z122" s="73">
        <v>7</v>
      </c>
      <c r="AA122" s="73">
        <v>6</v>
      </c>
      <c r="AB122" s="73"/>
      <c r="AC122" s="74">
        <f t="shared" si="57"/>
        <v>26</v>
      </c>
      <c r="AD122" s="76">
        <f t="shared" si="58"/>
        <v>27</v>
      </c>
      <c r="AE122" s="74">
        <f t="shared" si="59"/>
        <v>6</v>
      </c>
      <c r="AF122" s="65">
        <v>11</v>
      </c>
      <c r="AG122" s="66">
        <v>5</v>
      </c>
      <c r="AH122" s="77">
        <v>7</v>
      </c>
      <c r="AI122" s="78">
        <v>24</v>
      </c>
      <c r="AJ122" s="66">
        <v>0</v>
      </c>
      <c r="AK122" s="66"/>
      <c r="AL122" s="66">
        <v>33</v>
      </c>
      <c r="AM122" s="79">
        <f t="shared" si="62"/>
        <v>33</v>
      </c>
      <c r="AN122" s="80">
        <f t="shared" si="69"/>
        <v>0</v>
      </c>
      <c r="AO122" s="81">
        <f t="shared" si="69"/>
      </c>
      <c r="AP122" s="81">
        <f t="shared" si="69"/>
        <v>0.6</v>
      </c>
      <c r="AQ122" s="82">
        <f t="shared" si="67"/>
        <v>0.5076923076923077</v>
      </c>
    </row>
    <row r="123" spans="1:43" s="2" customFormat="1" ht="15.75" customHeight="1">
      <c r="A123" s="145" t="s">
        <v>477</v>
      </c>
      <c r="B123" s="96" t="s">
        <v>203</v>
      </c>
      <c r="C123" s="63" t="s">
        <v>305</v>
      </c>
      <c r="D123" s="73">
        <v>1</v>
      </c>
      <c r="E123" s="135">
        <v>30</v>
      </c>
      <c r="F123" s="64" t="s">
        <v>73</v>
      </c>
      <c r="G123" s="65"/>
      <c r="H123" s="66"/>
      <c r="I123" s="66">
        <v>4</v>
      </c>
      <c r="J123" s="67">
        <f t="shared" si="60"/>
        <v>4</v>
      </c>
      <c r="K123" s="68">
        <f t="shared" si="61"/>
        <v>0.13333333333333333</v>
      </c>
      <c r="L123" s="65"/>
      <c r="M123" s="69">
        <f t="shared" si="65"/>
      </c>
      <c r="N123" s="70"/>
      <c r="O123" s="70"/>
      <c r="P123" s="71">
        <f t="shared" si="66"/>
      </c>
      <c r="Q123" s="72"/>
      <c r="R123" s="73">
        <v>1</v>
      </c>
      <c r="S123" s="73"/>
      <c r="T123" s="73"/>
      <c r="U123" s="73">
        <v>1</v>
      </c>
      <c r="V123" s="73">
        <v>1</v>
      </c>
      <c r="W123" s="74">
        <f t="shared" si="64"/>
        <v>3</v>
      </c>
      <c r="X123" s="73"/>
      <c r="Y123" s="75"/>
      <c r="Z123" s="73"/>
      <c r="AA123" s="73"/>
      <c r="AB123" s="73"/>
      <c r="AC123" s="74">
        <f t="shared" si="57"/>
        <v>0</v>
      </c>
      <c r="AD123" s="76">
        <f t="shared" si="58"/>
        <v>3</v>
      </c>
      <c r="AE123" s="74">
        <f t="shared" si="59"/>
        <v>0</v>
      </c>
      <c r="AF123" s="65">
        <v>1</v>
      </c>
      <c r="AG123" s="66"/>
      <c r="AH123" s="77"/>
      <c r="AI123" s="78"/>
      <c r="AJ123" s="66"/>
      <c r="AK123" s="66"/>
      <c r="AL123" s="66">
        <v>-4</v>
      </c>
      <c r="AM123" s="79">
        <f t="shared" si="62"/>
        <v>-4</v>
      </c>
      <c r="AN123" s="80">
        <f t="shared" si="69"/>
      </c>
      <c r="AO123" s="81">
        <f t="shared" si="69"/>
      </c>
      <c r="AP123" s="81">
        <f t="shared" si="69"/>
        <v>-1</v>
      </c>
      <c r="AQ123" s="82">
        <f t="shared" si="67"/>
        <v>-1</v>
      </c>
    </row>
    <row r="124" spans="1:43" s="2" customFormat="1" ht="15.75" customHeight="1">
      <c r="A124" s="145" t="s">
        <v>393</v>
      </c>
      <c r="B124" s="96" t="s">
        <v>398</v>
      </c>
      <c r="C124" s="63" t="s">
        <v>5</v>
      </c>
      <c r="D124" s="73">
        <v>30</v>
      </c>
      <c r="E124" s="135" t="s">
        <v>48</v>
      </c>
      <c r="F124" s="64" t="s">
        <v>6</v>
      </c>
      <c r="G124" s="65">
        <v>391</v>
      </c>
      <c r="H124" s="73">
        <v>254</v>
      </c>
      <c r="I124" s="73">
        <v>130</v>
      </c>
      <c r="J124" s="67">
        <f t="shared" si="60"/>
        <v>775</v>
      </c>
      <c r="K124" s="68">
        <f t="shared" si="61"/>
        <v>0.6529064869418703</v>
      </c>
      <c r="L124" s="62">
        <v>259</v>
      </c>
      <c r="M124" s="83">
        <f t="shared" si="65"/>
        <v>0.6624040920716112</v>
      </c>
      <c r="N124" s="84">
        <v>1558</v>
      </c>
      <c r="O124" s="84">
        <v>14</v>
      </c>
      <c r="P124" s="71">
        <f t="shared" si="66"/>
        <v>3.948849104859335</v>
      </c>
      <c r="Q124" s="72">
        <v>144</v>
      </c>
      <c r="R124" s="73">
        <v>119</v>
      </c>
      <c r="S124" s="73">
        <v>36</v>
      </c>
      <c r="T124" s="73">
        <v>35</v>
      </c>
      <c r="U124" s="73">
        <v>18</v>
      </c>
      <c r="V124" s="73">
        <v>7</v>
      </c>
      <c r="W124" s="74">
        <f t="shared" si="64"/>
        <v>215</v>
      </c>
      <c r="X124" s="73">
        <v>243</v>
      </c>
      <c r="Y124" s="75">
        <v>151</v>
      </c>
      <c r="Z124" s="73">
        <v>167</v>
      </c>
      <c r="AA124" s="73">
        <v>84</v>
      </c>
      <c r="AB124" s="73">
        <v>1</v>
      </c>
      <c r="AC124" s="74">
        <f t="shared" si="57"/>
        <v>646</v>
      </c>
      <c r="AD124" s="76">
        <f t="shared" si="58"/>
        <v>861</v>
      </c>
      <c r="AE124" s="74">
        <f t="shared" si="59"/>
        <v>120</v>
      </c>
      <c r="AF124" s="62">
        <v>190</v>
      </c>
      <c r="AG124" s="73">
        <v>48</v>
      </c>
      <c r="AH124" s="72">
        <v>86</v>
      </c>
      <c r="AI124" s="85">
        <v>1049</v>
      </c>
      <c r="AJ124" s="73">
        <v>848</v>
      </c>
      <c r="AK124" s="73">
        <v>74</v>
      </c>
      <c r="AL124" s="73">
        <v>27</v>
      </c>
      <c r="AM124" s="79">
        <f t="shared" si="62"/>
        <v>949</v>
      </c>
      <c r="AN124" s="80">
        <f t="shared" si="69"/>
        <v>2.1687979539641944</v>
      </c>
      <c r="AO124" s="81">
        <f t="shared" si="69"/>
        <v>0.29133858267716534</v>
      </c>
      <c r="AP124" s="81">
        <f t="shared" si="69"/>
        <v>0.2076923076923077</v>
      </c>
      <c r="AQ124" s="82">
        <f t="shared" si="67"/>
        <v>1.2245161290322581</v>
      </c>
    </row>
    <row r="125" spans="1:43" s="2" customFormat="1" ht="15.75" customHeight="1">
      <c r="A125" s="145" t="s">
        <v>483</v>
      </c>
      <c r="B125" s="96" t="s">
        <v>255</v>
      </c>
      <c r="C125" s="63" t="s">
        <v>305</v>
      </c>
      <c r="D125" s="73">
        <v>3</v>
      </c>
      <c r="E125" s="135">
        <v>119</v>
      </c>
      <c r="F125" s="64" t="s">
        <v>506</v>
      </c>
      <c r="G125" s="65"/>
      <c r="H125" s="73"/>
      <c r="I125" s="73">
        <v>30</v>
      </c>
      <c r="J125" s="67">
        <f t="shared" si="60"/>
        <v>30</v>
      </c>
      <c r="K125" s="68">
        <f t="shared" si="61"/>
        <v>0.25210084033613445</v>
      </c>
      <c r="L125" s="62"/>
      <c r="M125" s="83">
        <f t="shared" si="65"/>
      </c>
      <c r="N125" s="84"/>
      <c r="O125" s="84"/>
      <c r="P125" s="71">
        <f t="shared" si="66"/>
      </c>
      <c r="Q125" s="72"/>
      <c r="R125" s="73">
        <v>2</v>
      </c>
      <c r="S125" s="73"/>
      <c r="T125" s="73"/>
      <c r="U125" s="73"/>
      <c r="V125" s="73"/>
      <c r="W125" s="74">
        <f t="shared" si="64"/>
        <v>2</v>
      </c>
      <c r="X125" s="73">
        <v>4</v>
      </c>
      <c r="Y125" s="75">
        <v>1</v>
      </c>
      <c r="Z125" s="73">
        <v>6</v>
      </c>
      <c r="AA125" s="73">
        <v>2</v>
      </c>
      <c r="AB125" s="73"/>
      <c r="AC125" s="74">
        <f t="shared" si="57"/>
        <v>13</v>
      </c>
      <c r="AD125" s="76">
        <f t="shared" si="58"/>
        <v>15</v>
      </c>
      <c r="AE125" s="74">
        <f t="shared" si="59"/>
        <v>2</v>
      </c>
      <c r="AF125" s="62">
        <v>10</v>
      </c>
      <c r="AG125" s="73">
        <v>3</v>
      </c>
      <c r="AH125" s="72">
        <v>4</v>
      </c>
      <c r="AI125" s="85"/>
      <c r="AJ125" s="73"/>
      <c r="AK125" s="73"/>
      <c r="AL125" s="73">
        <v>-145</v>
      </c>
      <c r="AM125" s="79">
        <f t="shared" si="62"/>
        <v>-145</v>
      </c>
      <c r="AN125" s="80">
        <f aca="true" t="shared" si="70" ref="AN125:AP126">IF(G125&gt;0,AJ125/G125,"")</f>
      </c>
      <c r="AO125" s="81">
        <f t="shared" si="70"/>
      </c>
      <c r="AP125" s="81">
        <f t="shared" si="70"/>
        <v>-4.833333333333333</v>
      </c>
      <c r="AQ125" s="82">
        <f t="shared" si="67"/>
        <v>-4.833333333333333</v>
      </c>
    </row>
    <row r="126" spans="1:43" s="2" customFormat="1" ht="15.75" customHeight="1">
      <c r="A126" s="145" t="s">
        <v>393</v>
      </c>
      <c r="B126" s="96" t="s">
        <v>356</v>
      </c>
      <c r="C126" s="63" t="s">
        <v>305</v>
      </c>
      <c r="D126" s="73">
        <v>5</v>
      </c>
      <c r="E126" s="135" t="s">
        <v>126</v>
      </c>
      <c r="F126" s="64" t="s">
        <v>238</v>
      </c>
      <c r="G126" s="65"/>
      <c r="H126" s="73"/>
      <c r="I126" s="73">
        <v>25</v>
      </c>
      <c r="J126" s="67">
        <f t="shared" si="60"/>
        <v>25</v>
      </c>
      <c r="K126" s="68">
        <f t="shared" si="61"/>
        <v>0.11682242990654206</v>
      </c>
      <c r="L126" s="62"/>
      <c r="M126" s="83">
        <f t="shared" si="65"/>
      </c>
      <c r="N126" s="84"/>
      <c r="O126" s="84"/>
      <c r="P126" s="71">
        <f t="shared" si="66"/>
      </c>
      <c r="Q126" s="72"/>
      <c r="R126" s="73">
        <v>1</v>
      </c>
      <c r="S126" s="73"/>
      <c r="T126" s="73"/>
      <c r="U126" s="73"/>
      <c r="V126" s="73"/>
      <c r="W126" s="74">
        <f t="shared" si="64"/>
        <v>1</v>
      </c>
      <c r="X126" s="73">
        <v>3</v>
      </c>
      <c r="Y126" s="75"/>
      <c r="Z126" s="73">
        <v>1</v>
      </c>
      <c r="AA126" s="73"/>
      <c r="AB126" s="73"/>
      <c r="AC126" s="74">
        <f t="shared" si="57"/>
        <v>4</v>
      </c>
      <c r="AD126" s="76">
        <f t="shared" si="58"/>
        <v>5</v>
      </c>
      <c r="AE126" s="74">
        <f t="shared" si="59"/>
        <v>0</v>
      </c>
      <c r="AF126" s="62"/>
      <c r="AG126" s="73">
        <v>2</v>
      </c>
      <c r="AH126" s="72">
        <v>2</v>
      </c>
      <c r="AI126" s="85"/>
      <c r="AJ126" s="73"/>
      <c r="AK126" s="73"/>
      <c r="AL126" s="73">
        <v>11</v>
      </c>
      <c r="AM126" s="79">
        <f t="shared" si="62"/>
        <v>11</v>
      </c>
      <c r="AN126" s="80">
        <f t="shared" si="70"/>
      </c>
      <c r="AO126" s="81">
        <f t="shared" si="70"/>
      </c>
      <c r="AP126" s="81">
        <f t="shared" si="70"/>
        <v>0.44</v>
      </c>
      <c r="AQ126" s="82">
        <f t="shared" si="67"/>
        <v>0.44</v>
      </c>
    </row>
    <row r="127" spans="1:43" s="2" customFormat="1" ht="15.75" customHeight="1">
      <c r="A127" s="145" t="s">
        <v>477</v>
      </c>
      <c r="B127" s="96" t="s">
        <v>101</v>
      </c>
      <c r="C127" s="63" t="s">
        <v>304</v>
      </c>
      <c r="D127" s="73">
        <v>2</v>
      </c>
      <c r="E127" s="135" t="s">
        <v>203</v>
      </c>
      <c r="F127" s="64" t="s">
        <v>91</v>
      </c>
      <c r="G127" s="65">
        <v>1</v>
      </c>
      <c r="H127" s="73"/>
      <c r="I127" s="73">
        <v>21</v>
      </c>
      <c r="J127" s="67">
        <f t="shared" si="60"/>
        <v>22</v>
      </c>
      <c r="K127" s="68">
        <f t="shared" si="61"/>
        <v>0.2391304347826087</v>
      </c>
      <c r="L127" s="62">
        <v>1</v>
      </c>
      <c r="M127" s="83">
        <f t="shared" si="65"/>
        <v>1</v>
      </c>
      <c r="N127" s="84">
        <v>5</v>
      </c>
      <c r="O127" s="84"/>
      <c r="P127" s="71">
        <f t="shared" si="66"/>
        <v>5</v>
      </c>
      <c r="Q127" s="72">
        <v>1</v>
      </c>
      <c r="R127" s="73">
        <v>3</v>
      </c>
      <c r="S127" s="73"/>
      <c r="T127" s="73"/>
      <c r="U127" s="73"/>
      <c r="V127" s="73"/>
      <c r="W127" s="74">
        <f t="shared" si="64"/>
        <v>3</v>
      </c>
      <c r="X127" s="73">
        <v>4</v>
      </c>
      <c r="Y127" s="100">
        <v>2</v>
      </c>
      <c r="Z127" s="73">
        <v>7</v>
      </c>
      <c r="AA127" s="73">
        <v>1</v>
      </c>
      <c r="AB127" s="73"/>
      <c r="AC127" s="74">
        <f t="shared" si="57"/>
        <v>14</v>
      </c>
      <c r="AD127" s="76">
        <f t="shared" si="58"/>
        <v>17</v>
      </c>
      <c r="AE127" s="74">
        <f t="shared" si="59"/>
        <v>1</v>
      </c>
      <c r="AF127" s="62"/>
      <c r="AG127" s="73"/>
      <c r="AH127" s="72"/>
      <c r="AI127" s="87">
        <v>5</v>
      </c>
      <c r="AJ127" s="73">
        <v>5</v>
      </c>
      <c r="AK127" s="73"/>
      <c r="AL127" s="73">
        <v>50</v>
      </c>
      <c r="AM127" s="79">
        <f t="shared" si="62"/>
        <v>55</v>
      </c>
      <c r="AN127" s="80">
        <f aca="true" t="shared" si="71" ref="AN127:AN137">IF(G127&gt;0,AJ127/G127,"")</f>
        <v>5</v>
      </c>
      <c r="AO127" s="81">
        <f aca="true" t="shared" si="72" ref="AO127:AO137">IF(H127&gt;0,AK127/H127,"")</f>
      </c>
      <c r="AP127" s="81">
        <f aca="true" t="shared" si="73" ref="AP127:AP137">IF(I127&gt;0,AL127/I127,"")</f>
        <v>2.380952380952381</v>
      </c>
      <c r="AQ127" s="82">
        <f>IF(AM127=0,"0.00",AM127/SUM(G127:I127))</f>
        <v>2.5</v>
      </c>
    </row>
    <row r="128" spans="1:43" s="17" customFormat="1" ht="15.75" customHeight="1">
      <c r="A128" s="145" t="s">
        <v>483</v>
      </c>
      <c r="B128" s="96" t="s">
        <v>399</v>
      </c>
      <c r="C128" s="63" t="s">
        <v>304</v>
      </c>
      <c r="D128" s="73">
        <v>3</v>
      </c>
      <c r="E128" s="135">
        <v>108</v>
      </c>
      <c r="F128" s="64" t="s">
        <v>400</v>
      </c>
      <c r="G128" s="65">
        <v>1</v>
      </c>
      <c r="H128" s="73"/>
      <c r="I128" s="73">
        <v>20</v>
      </c>
      <c r="J128" s="67">
        <f t="shared" si="60"/>
        <v>21</v>
      </c>
      <c r="K128" s="68">
        <f t="shared" si="61"/>
        <v>0.19444444444444445</v>
      </c>
      <c r="L128" s="62"/>
      <c r="M128" s="83">
        <f t="shared" si="65"/>
        <v>0</v>
      </c>
      <c r="N128" s="84">
        <v>0</v>
      </c>
      <c r="O128" s="84"/>
      <c r="P128" s="71">
        <f t="shared" si="66"/>
        <v>0</v>
      </c>
      <c r="Q128" s="72"/>
      <c r="R128" s="73">
        <v>1</v>
      </c>
      <c r="S128" s="73">
        <v>1</v>
      </c>
      <c r="T128" s="73"/>
      <c r="U128" s="73"/>
      <c r="V128" s="73"/>
      <c r="W128" s="74">
        <f t="shared" si="64"/>
        <v>2</v>
      </c>
      <c r="X128" s="73">
        <v>3</v>
      </c>
      <c r="Y128" s="75">
        <v>1</v>
      </c>
      <c r="Z128" s="73">
        <v>6</v>
      </c>
      <c r="AA128" s="73">
        <v>1</v>
      </c>
      <c r="AB128" s="73"/>
      <c r="AC128" s="74">
        <f t="shared" si="57"/>
        <v>11</v>
      </c>
      <c r="AD128" s="76">
        <f t="shared" si="58"/>
        <v>13</v>
      </c>
      <c r="AE128" s="74">
        <f t="shared" si="59"/>
        <v>2</v>
      </c>
      <c r="AF128" s="62">
        <v>3</v>
      </c>
      <c r="AG128" s="73"/>
      <c r="AH128" s="72"/>
      <c r="AI128" s="85"/>
      <c r="AJ128" s="73">
        <v>-4</v>
      </c>
      <c r="AK128" s="73"/>
      <c r="AL128" s="73">
        <v>-27</v>
      </c>
      <c r="AM128" s="79">
        <f t="shared" si="62"/>
        <v>-31</v>
      </c>
      <c r="AN128" s="80">
        <f t="shared" si="71"/>
        <v>-4</v>
      </c>
      <c r="AO128" s="81">
        <f t="shared" si="72"/>
      </c>
      <c r="AP128" s="81">
        <f t="shared" si="73"/>
        <v>-1.35</v>
      </c>
      <c r="AQ128" s="82">
        <f>IF(AM128=0,"",AM128/SUM(G128:I128))</f>
        <v>-1.4761904761904763</v>
      </c>
    </row>
    <row r="129" spans="1:43" s="2" customFormat="1" ht="15.75" customHeight="1">
      <c r="A129" s="145" t="s">
        <v>483</v>
      </c>
      <c r="B129" s="96" t="s">
        <v>189</v>
      </c>
      <c r="C129" s="63" t="s">
        <v>13</v>
      </c>
      <c r="D129" s="73">
        <v>17</v>
      </c>
      <c r="E129" s="135">
        <v>622</v>
      </c>
      <c r="F129" s="64" t="s">
        <v>389</v>
      </c>
      <c r="G129" s="65">
        <v>113</v>
      </c>
      <c r="H129" s="73">
        <v>168</v>
      </c>
      <c r="I129" s="73">
        <v>74</v>
      </c>
      <c r="J129" s="67">
        <f t="shared" si="60"/>
        <v>355</v>
      </c>
      <c r="K129" s="68">
        <f t="shared" si="61"/>
        <v>0.5707395498392283</v>
      </c>
      <c r="L129" s="62">
        <v>51</v>
      </c>
      <c r="M129" s="83">
        <f t="shared" si="65"/>
        <v>0.45132743362831856</v>
      </c>
      <c r="N129" s="84">
        <v>318</v>
      </c>
      <c r="O129" s="84">
        <v>3</v>
      </c>
      <c r="P129" s="71">
        <f t="shared" si="66"/>
        <v>2.7876106194690267</v>
      </c>
      <c r="Q129" s="72">
        <v>10</v>
      </c>
      <c r="R129" s="73">
        <v>88</v>
      </c>
      <c r="S129" s="73">
        <v>15</v>
      </c>
      <c r="T129" s="73">
        <v>25</v>
      </c>
      <c r="U129" s="73">
        <v>6</v>
      </c>
      <c r="V129" s="73">
        <v>3</v>
      </c>
      <c r="W129" s="74">
        <f t="shared" si="64"/>
        <v>137</v>
      </c>
      <c r="X129" s="73">
        <v>81</v>
      </c>
      <c r="Y129" s="75">
        <v>26</v>
      </c>
      <c r="Z129" s="73">
        <v>104</v>
      </c>
      <c r="AA129" s="73">
        <v>17</v>
      </c>
      <c r="AB129" s="73"/>
      <c r="AC129" s="74">
        <f t="shared" si="57"/>
        <v>228</v>
      </c>
      <c r="AD129" s="76">
        <f t="shared" si="58"/>
        <v>365</v>
      </c>
      <c r="AE129" s="74">
        <f t="shared" si="59"/>
        <v>32</v>
      </c>
      <c r="AF129" s="62">
        <v>178</v>
      </c>
      <c r="AG129" s="73">
        <v>12</v>
      </c>
      <c r="AH129" s="72">
        <v>50</v>
      </c>
      <c r="AI129" s="85">
        <v>105</v>
      </c>
      <c r="AJ129" s="73">
        <v>4</v>
      </c>
      <c r="AK129" s="73">
        <v>-46</v>
      </c>
      <c r="AL129" s="73">
        <v>-7</v>
      </c>
      <c r="AM129" s="79">
        <f t="shared" si="62"/>
        <v>-49</v>
      </c>
      <c r="AN129" s="80">
        <f t="shared" si="71"/>
        <v>0.035398230088495575</v>
      </c>
      <c r="AO129" s="81">
        <f t="shared" si="72"/>
        <v>-0.27380952380952384</v>
      </c>
      <c r="AP129" s="81">
        <f t="shared" si="73"/>
        <v>-0.0945945945945946</v>
      </c>
      <c r="AQ129" s="82">
        <f>IF(AM129=0,"",AM129/SUM(G129:I129))</f>
        <v>-0.13802816901408452</v>
      </c>
    </row>
    <row r="130" spans="1:43" s="2" customFormat="1" ht="15.75" customHeight="1">
      <c r="A130" s="145" t="s">
        <v>393</v>
      </c>
      <c r="B130" s="96" t="s">
        <v>264</v>
      </c>
      <c r="C130" s="63" t="s">
        <v>482</v>
      </c>
      <c r="D130" s="73">
        <v>9</v>
      </c>
      <c r="E130" s="135" t="s">
        <v>123</v>
      </c>
      <c r="F130" s="64" t="s">
        <v>265</v>
      </c>
      <c r="G130" s="65"/>
      <c r="H130" s="73">
        <v>2</v>
      </c>
      <c r="I130" s="73">
        <v>72</v>
      </c>
      <c r="J130" s="67">
        <f t="shared" si="60"/>
        <v>74</v>
      </c>
      <c r="K130" s="68">
        <f t="shared" si="61"/>
        <v>0.1989247311827957</v>
      </c>
      <c r="L130" s="62"/>
      <c r="M130" s="83">
        <f t="shared" si="65"/>
      </c>
      <c r="N130" s="84"/>
      <c r="O130" s="84"/>
      <c r="P130" s="71">
        <f t="shared" si="66"/>
      </c>
      <c r="Q130" s="72"/>
      <c r="R130" s="73">
        <v>12</v>
      </c>
      <c r="S130" s="73">
        <v>1</v>
      </c>
      <c r="T130" s="73">
        <v>1</v>
      </c>
      <c r="U130" s="73">
        <v>1</v>
      </c>
      <c r="V130" s="73"/>
      <c r="W130" s="74">
        <f t="shared" si="64"/>
        <v>15</v>
      </c>
      <c r="X130" s="73">
        <v>14</v>
      </c>
      <c r="Y130" s="75">
        <v>10</v>
      </c>
      <c r="Z130" s="73">
        <v>16</v>
      </c>
      <c r="AA130" s="73">
        <v>4</v>
      </c>
      <c r="AB130" s="73">
        <v>6</v>
      </c>
      <c r="AC130" s="74">
        <f t="shared" si="57"/>
        <v>50</v>
      </c>
      <c r="AD130" s="76">
        <f t="shared" si="58"/>
        <v>65</v>
      </c>
      <c r="AE130" s="74">
        <f t="shared" si="59"/>
        <v>5</v>
      </c>
      <c r="AF130" s="62">
        <v>3</v>
      </c>
      <c r="AG130" s="73">
        <v>5</v>
      </c>
      <c r="AH130" s="72">
        <v>5</v>
      </c>
      <c r="AI130" s="85"/>
      <c r="AJ130" s="73"/>
      <c r="AK130" s="73">
        <v>-5</v>
      </c>
      <c r="AL130" s="73">
        <v>-5</v>
      </c>
      <c r="AM130" s="79">
        <f t="shared" si="62"/>
        <v>-10</v>
      </c>
      <c r="AN130" s="80">
        <f t="shared" si="71"/>
      </c>
      <c r="AO130" s="81">
        <f t="shared" si="72"/>
        <v>-2.5</v>
      </c>
      <c r="AP130" s="81">
        <f t="shared" si="73"/>
        <v>-0.06944444444444445</v>
      </c>
      <c r="AQ130" s="82">
        <f>IF(AM130=0,"",AM130/SUM(G130:I130))</f>
        <v>-0.13513513513513514</v>
      </c>
    </row>
    <row r="131" spans="1:43" s="2" customFormat="1" ht="15.75" customHeight="1">
      <c r="A131" s="145" t="s">
        <v>393</v>
      </c>
      <c r="B131" s="96" t="s">
        <v>328</v>
      </c>
      <c r="C131" s="63" t="s">
        <v>307</v>
      </c>
      <c r="D131" s="73">
        <v>15</v>
      </c>
      <c r="E131" s="135" t="s">
        <v>135</v>
      </c>
      <c r="F131" s="64" t="s">
        <v>329</v>
      </c>
      <c r="G131" s="65">
        <v>9</v>
      </c>
      <c r="H131" s="73">
        <v>66</v>
      </c>
      <c r="I131" s="73">
        <v>215</v>
      </c>
      <c r="J131" s="67">
        <f t="shared" si="60"/>
        <v>290</v>
      </c>
      <c r="K131" s="68">
        <f t="shared" si="61"/>
        <v>0.4707792207792208</v>
      </c>
      <c r="L131" s="62">
        <v>4</v>
      </c>
      <c r="M131" s="83">
        <f t="shared" si="65"/>
        <v>0.4444444444444444</v>
      </c>
      <c r="N131" s="84">
        <v>33</v>
      </c>
      <c r="O131" s="84"/>
      <c r="P131" s="71">
        <f t="shared" si="66"/>
        <v>3.6666666666666665</v>
      </c>
      <c r="Q131" s="72">
        <v>2</v>
      </c>
      <c r="R131" s="73">
        <v>21</v>
      </c>
      <c r="S131" s="73">
        <v>5</v>
      </c>
      <c r="T131" s="73">
        <v>1</v>
      </c>
      <c r="U131" s="73"/>
      <c r="V131" s="73"/>
      <c r="W131" s="74">
        <f t="shared" si="64"/>
        <v>27</v>
      </c>
      <c r="X131" s="73">
        <v>55</v>
      </c>
      <c r="Y131" s="75">
        <v>54</v>
      </c>
      <c r="Z131" s="73">
        <v>70</v>
      </c>
      <c r="AA131" s="73">
        <v>24</v>
      </c>
      <c r="AB131" s="73">
        <v>2</v>
      </c>
      <c r="AC131" s="74">
        <f t="shared" si="57"/>
        <v>205</v>
      </c>
      <c r="AD131" s="76">
        <f t="shared" si="58"/>
        <v>232</v>
      </c>
      <c r="AE131" s="74">
        <f t="shared" si="59"/>
        <v>29</v>
      </c>
      <c r="AF131" s="62">
        <v>34</v>
      </c>
      <c r="AG131" s="73">
        <v>23</v>
      </c>
      <c r="AH131" s="72">
        <v>28</v>
      </c>
      <c r="AI131" s="85">
        <v>4</v>
      </c>
      <c r="AJ131" s="73">
        <v>9</v>
      </c>
      <c r="AK131" s="73">
        <v>181</v>
      </c>
      <c r="AL131" s="73">
        <v>184</v>
      </c>
      <c r="AM131" s="79">
        <f t="shared" si="62"/>
        <v>374</v>
      </c>
      <c r="AN131" s="80">
        <f t="shared" si="71"/>
        <v>1</v>
      </c>
      <c r="AO131" s="81">
        <f t="shared" si="72"/>
        <v>2.742424242424242</v>
      </c>
      <c r="AP131" s="81">
        <f t="shared" si="73"/>
        <v>0.8558139534883721</v>
      </c>
      <c r="AQ131" s="82">
        <f>IF(AM131=0,"",AM131/SUM(G131:I131))</f>
        <v>1.289655172413793</v>
      </c>
    </row>
    <row r="132" spans="1:43" s="2" customFormat="1" ht="15.75" customHeight="1">
      <c r="A132" s="145" t="s">
        <v>476</v>
      </c>
      <c r="B132" s="96" t="s">
        <v>204</v>
      </c>
      <c r="C132" s="63" t="s">
        <v>482</v>
      </c>
      <c r="D132" s="73">
        <v>3</v>
      </c>
      <c r="E132" s="135">
        <v>100</v>
      </c>
      <c r="F132" s="64" t="s">
        <v>74</v>
      </c>
      <c r="G132" s="65"/>
      <c r="H132" s="73">
        <v>1</v>
      </c>
      <c r="I132" s="73">
        <v>26</v>
      </c>
      <c r="J132" s="67">
        <f t="shared" si="60"/>
        <v>27</v>
      </c>
      <c r="K132" s="68">
        <f t="shared" si="61"/>
        <v>0.27</v>
      </c>
      <c r="L132" s="62"/>
      <c r="M132" s="83">
        <f t="shared" si="65"/>
      </c>
      <c r="N132" s="84"/>
      <c r="O132" s="84"/>
      <c r="P132" s="71">
        <f t="shared" si="66"/>
      </c>
      <c r="Q132" s="72"/>
      <c r="R132" s="73">
        <v>3</v>
      </c>
      <c r="S132" s="73">
        <v>2</v>
      </c>
      <c r="T132" s="73">
        <v>3</v>
      </c>
      <c r="U132" s="73">
        <v>7</v>
      </c>
      <c r="V132" s="73">
        <v>4</v>
      </c>
      <c r="W132" s="74">
        <f t="shared" si="64"/>
        <v>19</v>
      </c>
      <c r="X132" s="73">
        <v>6</v>
      </c>
      <c r="Y132" s="75"/>
      <c r="Z132" s="73">
        <v>1</v>
      </c>
      <c r="AA132" s="73"/>
      <c r="AB132" s="73"/>
      <c r="AC132" s="74">
        <f t="shared" si="57"/>
        <v>7</v>
      </c>
      <c r="AD132" s="76">
        <f t="shared" si="58"/>
        <v>26</v>
      </c>
      <c r="AE132" s="74">
        <f t="shared" si="59"/>
        <v>2</v>
      </c>
      <c r="AF132" s="62">
        <v>11</v>
      </c>
      <c r="AG132" s="73"/>
      <c r="AH132" s="72">
        <v>2</v>
      </c>
      <c r="AI132" s="85"/>
      <c r="AJ132" s="73"/>
      <c r="AK132" s="73">
        <v>0</v>
      </c>
      <c r="AL132" s="73">
        <v>24</v>
      </c>
      <c r="AM132" s="79">
        <f t="shared" si="62"/>
        <v>24</v>
      </c>
      <c r="AN132" s="80">
        <f t="shared" si="71"/>
      </c>
      <c r="AO132" s="81">
        <f t="shared" si="72"/>
        <v>0</v>
      </c>
      <c r="AP132" s="81">
        <f t="shared" si="73"/>
        <v>0.9230769230769231</v>
      </c>
      <c r="AQ132" s="82">
        <f>IF(AM132=0,"",AM132/SUM(G132:I132))</f>
        <v>0.8888888888888888</v>
      </c>
    </row>
    <row r="133" spans="1:43" s="2" customFormat="1" ht="15.75" customHeight="1">
      <c r="A133" s="145" t="s">
        <v>477</v>
      </c>
      <c r="B133" s="96" t="s">
        <v>297</v>
      </c>
      <c r="C133" s="63" t="s">
        <v>308</v>
      </c>
      <c r="D133" s="73">
        <v>24</v>
      </c>
      <c r="E133" s="135" t="s">
        <v>49</v>
      </c>
      <c r="F133" s="64" t="s">
        <v>281</v>
      </c>
      <c r="G133" s="65">
        <v>157</v>
      </c>
      <c r="H133" s="73">
        <v>74</v>
      </c>
      <c r="I133" s="73">
        <v>255</v>
      </c>
      <c r="J133" s="67">
        <f t="shared" si="60"/>
        <v>486</v>
      </c>
      <c r="K133" s="68">
        <f t="shared" si="61"/>
        <v>0.5099685204616999</v>
      </c>
      <c r="L133" s="62">
        <v>74</v>
      </c>
      <c r="M133" s="83">
        <f t="shared" si="65"/>
        <v>0.4713375796178344</v>
      </c>
      <c r="N133" s="84">
        <v>600</v>
      </c>
      <c r="O133" s="84">
        <v>9</v>
      </c>
      <c r="P133" s="71">
        <f t="shared" si="66"/>
        <v>3.7643312101910826</v>
      </c>
      <c r="Q133" s="72">
        <v>62</v>
      </c>
      <c r="R133" s="73">
        <v>122</v>
      </c>
      <c r="S133" s="73">
        <v>26</v>
      </c>
      <c r="T133" s="73">
        <v>19</v>
      </c>
      <c r="U133" s="73">
        <v>17</v>
      </c>
      <c r="V133" s="73">
        <v>1</v>
      </c>
      <c r="W133" s="74">
        <f t="shared" si="64"/>
        <v>185</v>
      </c>
      <c r="X133" s="73">
        <v>160</v>
      </c>
      <c r="Y133" s="75">
        <v>90</v>
      </c>
      <c r="Z133" s="73">
        <v>122</v>
      </c>
      <c r="AA133" s="73">
        <v>49</v>
      </c>
      <c r="AB133" s="73">
        <v>1</v>
      </c>
      <c r="AC133" s="74">
        <f t="shared" si="57"/>
        <v>422</v>
      </c>
      <c r="AD133" s="76">
        <f t="shared" si="58"/>
        <v>607</v>
      </c>
      <c r="AE133" s="74">
        <f t="shared" si="59"/>
        <v>75</v>
      </c>
      <c r="AF133" s="62">
        <v>137</v>
      </c>
      <c r="AG133" s="73">
        <v>34</v>
      </c>
      <c r="AH133" s="72">
        <v>60</v>
      </c>
      <c r="AI133" s="87">
        <v>352</v>
      </c>
      <c r="AJ133" s="73">
        <v>160</v>
      </c>
      <c r="AK133" s="73">
        <v>78</v>
      </c>
      <c r="AL133" s="73">
        <v>245</v>
      </c>
      <c r="AM133" s="79">
        <f t="shared" si="62"/>
        <v>483</v>
      </c>
      <c r="AN133" s="80">
        <f t="shared" si="71"/>
        <v>1.019108280254777</v>
      </c>
      <c r="AO133" s="81">
        <f t="shared" si="72"/>
        <v>1.054054054054054</v>
      </c>
      <c r="AP133" s="81">
        <f t="shared" si="73"/>
        <v>0.9607843137254902</v>
      </c>
      <c r="AQ133" s="82">
        <f aca="true" t="shared" si="74" ref="AQ133:AQ138">IF(AM133=0,"0.00",AM133/SUM(G133:I133))</f>
        <v>0.9938271604938271</v>
      </c>
    </row>
    <row r="134" spans="1:43" s="2" customFormat="1" ht="15.75" customHeight="1">
      <c r="A134" s="145" t="s">
        <v>479</v>
      </c>
      <c r="B134" s="96" t="s">
        <v>205</v>
      </c>
      <c r="C134" s="63" t="s">
        <v>482</v>
      </c>
      <c r="D134" s="73">
        <v>5</v>
      </c>
      <c r="E134" s="135">
        <v>178</v>
      </c>
      <c r="F134" s="64" t="s">
        <v>75</v>
      </c>
      <c r="G134" s="65"/>
      <c r="H134" s="73">
        <v>8</v>
      </c>
      <c r="I134" s="73">
        <v>39</v>
      </c>
      <c r="J134" s="67">
        <f t="shared" si="60"/>
        <v>47</v>
      </c>
      <c r="K134" s="68">
        <f t="shared" si="61"/>
        <v>0.2640449438202247</v>
      </c>
      <c r="L134" s="62"/>
      <c r="M134" s="83">
        <f t="shared" si="65"/>
      </c>
      <c r="N134" s="84"/>
      <c r="O134" s="84"/>
      <c r="P134" s="71">
        <f t="shared" si="66"/>
      </c>
      <c r="Q134" s="72"/>
      <c r="R134" s="73">
        <v>1</v>
      </c>
      <c r="S134" s="73">
        <v>2</v>
      </c>
      <c r="T134" s="73">
        <v>4</v>
      </c>
      <c r="U134" s="73"/>
      <c r="V134" s="73"/>
      <c r="W134" s="74">
        <f t="shared" si="64"/>
        <v>7</v>
      </c>
      <c r="X134" s="73">
        <v>6</v>
      </c>
      <c r="Y134" s="75"/>
      <c r="Z134" s="73">
        <v>4</v>
      </c>
      <c r="AA134" s="73"/>
      <c r="AB134" s="73"/>
      <c r="AC134" s="74">
        <f t="shared" si="57"/>
        <v>10</v>
      </c>
      <c r="AD134" s="76">
        <f t="shared" si="58"/>
        <v>17</v>
      </c>
      <c r="AE134" s="74">
        <f t="shared" si="59"/>
        <v>2</v>
      </c>
      <c r="AF134" s="62">
        <v>24</v>
      </c>
      <c r="AG134" s="73">
        <v>1</v>
      </c>
      <c r="AH134" s="72">
        <v>5</v>
      </c>
      <c r="AI134" s="87"/>
      <c r="AJ134" s="73"/>
      <c r="AK134" s="73">
        <v>-4</v>
      </c>
      <c r="AL134" s="73">
        <v>-40</v>
      </c>
      <c r="AM134" s="79">
        <f t="shared" si="62"/>
        <v>-44</v>
      </c>
      <c r="AN134" s="80">
        <f t="shared" si="71"/>
      </c>
      <c r="AO134" s="81">
        <f t="shared" si="72"/>
        <v>-0.5</v>
      </c>
      <c r="AP134" s="81">
        <f t="shared" si="73"/>
        <v>-1.0256410256410255</v>
      </c>
      <c r="AQ134" s="82">
        <f t="shared" si="74"/>
        <v>-0.9361702127659575</v>
      </c>
    </row>
    <row r="135" spans="1:43" s="2" customFormat="1" ht="15.75" customHeight="1">
      <c r="A135" s="145" t="s">
        <v>476</v>
      </c>
      <c r="B135" s="96" t="s">
        <v>401</v>
      </c>
      <c r="C135" s="63" t="s">
        <v>305</v>
      </c>
      <c r="D135" s="73">
        <v>4</v>
      </c>
      <c r="E135" s="135">
        <v>145</v>
      </c>
      <c r="F135" s="64" t="s">
        <v>402</v>
      </c>
      <c r="G135" s="65"/>
      <c r="H135" s="73"/>
      <c r="I135" s="73">
        <v>44</v>
      </c>
      <c r="J135" s="67">
        <f t="shared" si="60"/>
        <v>44</v>
      </c>
      <c r="K135" s="68">
        <f t="shared" si="61"/>
        <v>0.30344827586206896</v>
      </c>
      <c r="L135" s="62"/>
      <c r="M135" s="83">
        <f t="shared" si="65"/>
      </c>
      <c r="N135" s="84"/>
      <c r="O135" s="84"/>
      <c r="P135" s="71">
        <f t="shared" si="66"/>
      </c>
      <c r="Q135" s="72"/>
      <c r="R135" s="73">
        <v>16</v>
      </c>
      <c r="S135" s="73"/>
      <c r="T135" s="73"/>
      <c r="U135" s="73">
        <v>1</v>
      </c>
      <c r="V135" s="73"/>
      <c r="W135" s="74">
        <f t="shared" si="64"/>
        <v>17</v>
      </c>
      <c r="X135" s="73">
        <v>2</v>
      </c>
      <c r="Y135" s="75"/>
      <c r="Z135" s="73">
        <v>4</v>
      </c>
      <c r="AA135" s="73">
        <v>1</v>
      </c>
      <c r="AB135" s="73"/>
      <c r="AC135" s="74">
        <f t="shared" si="57"/>
        <v>7</v>
      </c>
      <c r="AD135" s="76">
        <f t="shared" si="58"/>
        <v>24</v>
      </c>
      <c r="AE135" s="74">
        <f t="shared" si="59"/>
        <v>1</v>
      </c>
      <c r="AF135" s="62">
        <v>5</v>
      </c>
      <c r="AG135" s="73"/>
      <c r="AH135" s="72"/>
      <c r="AI135" s="87"/>
      <c r="AJ135" s="73"/>
      <c r="AK135" s="73"/>
      <c r="AL135" s="73">
        <v>-74</v>
      </c>
      <c r="AM135" s="79">
        <f t="shared" si="62"/>
        <v>-74</v>
      </c>
      <c r="AN135" s="80">
        <f t="shared" si="71"/>
      </c>
      <c r="AO135" s="81">
        <f t="shared" si="72"/>
      </c>
      <c r="AP135" s="81">
        <f t="shared" si="73"/>
        <v>-1.6818181818181819</v>
      </c>
      <c r="AQ135" s="82">
        <f t="shared" si="74"/>
        <v>-1.6818181818181819</v>
      </c>
    </row>
    <row r="136" spans="1:43" s="2" customFormat="1" ht="15.75" customHeight="1">
      <c r="A136" s="145" t="s">
        <v>477</v>
      </c>
      <c r="B136" s="96" t="s">
        <v>339</v>
      </c>
      <c r="C136" s="63" t="s">
        <v>309</v>
      </c>
      <c r="D136" s="73">
        <v>7</v>
      </c>
      <c r="E136" s="135" t="s">
        <v>102</v>
      </c>
      <c r="F136" s="64" t="s">
        <v>370</v>
      </c>
      <c r="G136" s="65">
        <v>29</v>
      </c>
      <c r="H136" s="73"/>
      <c r="I136" s="73">
        <v>23</v>
      </c>
      <c r="J136" s="67">
        <f t="shared" si="60"/>
        <v>52</v>
      </c>
      <c r="K136" s="68">
        <f t="shared" si="61"/>
        <v>0.1793103448275862</v>
      </c>
      <c r="L136" s="62">
        <v>14</v>
      </c>
      <c r="M136" s="83">
        <f t="shared" si="65"/>
        <v>0.4827586206896552</v>
      </c>
      <c r="N136" s="84">
        <v>86</v>
      </c>
      <c r="O136" s="84"/>
      <c r="P136" s="71">
        <f t="shared" si="66"/>
        <v>2.9655172413793105</v>
      </c>
      <c r="Q136" s="72">
        <v>7</v>
      </c>
      <c r="R136" s="73">
        <v>3</v>
      </c>
      <c r="S136" s="73">
        <v>1</v>
      </c>
      <c r="T136" s="73"/>
      <c r="U136" s="73"/>
      <c r="V136" s="73"/>
      <c r="W136" s="74">
        <f t="shared" si="64"/>
        <v>4</v>
      </c>
      <c r="X136" s="73">
        <v>2</v>
      </c>
      <c r="Y136" s="75"/>
      <c r="Z136" s="73">
        <v>9</v>
      </c>
      <c r="AA136" s="73"/>
      <c r="AB136" s="73"/>
      <c r="AC136" s="74">
        <f t="shared" si="57"/>
        <v>11</v>
      </c>
      <c r="AD136" s="76">
        <f t="shared" si="58"/>
        <v>15</v>
      </c>
      <c r="AE136" s="74">
        <f t="shared" si="59"/>
        <v>1</v>
      </c>
      <c r="AF136" s="62">
        <v>22</v>
      </c>
      <c r="AG136" s="73">
        <v>10</v>
      </c>
      <c r="AH136" s="72">
        <v>13</v>
      </c>
      <c r="AI136" s="87">
        <v>73</v>
      </c>
      <c r="AJ136" s="73">
        <v>-12</v>
      </c>
      <c r="AK136" s="73"/>
      <c r="AL136" s="73">
        <v>25</v>
      </c>
      <c r="AM136" s="79">
        <f t="shared" si="62"/>
        <v>13</v>
      </c>
      <c r="AN136" s="80">
        <f t="shared" si="71"/>
        <v>-0.41379310344827586</v>
      </c>
      <c r="AO136" s="81">
        <f t="shared" si="72"/>
      </c>
      <c r="AP136" s="81">
        <f t="shared" si="73"/>
        <v>1.0869565217391304</v>
      </c>
      <c r="AQ136" s="82">
        <f t="shared" si="74"/>
        <v>0.25</v>
      </c>
    </row>
    <row r="137" spans="1:43" s="2" customFormat="1" ht="15.75" customHeight="1">
      <c r="A137" s="145" t="s">
        <v>476</v>
      </c>
      <c r="B137" s="96" t="s">
        <v>206</v>
      </c>
      <c r="C137" s="63" t="s">
        <v>308</v>
      </c>
      <c r="D137" s="73">
        <v>9</v>
      </c>
      <c r="E137" s="135">
        <v>323</v>
      </c>
      <c r="F137" s="64" t="s">
        <v>426</v>
      </c>
      <c r="G137" s="65">
        <v>55</v>
      </c>
      <c r="H137" s="73">
        <v>4</v>
      </c>
      <c r="I137" s="73">
        <v>82</v>
      </c>
      <c r="J137" s="67">
        <f t="shared" si="60"/>
        <v>141</v>
      </c>
      <c r="K137" s="68">
        <f t="shared" si="61"/>
        <v>0.43653250773993807</v>
      </c>
      <c r="L137" s="62">
        <v>24</v>
      </c>
      <c r="M137" s="83">
        <f t="shared" si="65"/>
        <v>0.43636363636363634</v>
      </c>
      <c r="N137" s="84">
        <v>134</v>
      </c>
      <c r="O137" s="84"/>
      <c r="P137" s="71">
        <f t="shared" si="66"/>
        <v>2.4363636363636365</v>
      </c>
      <c r="Q137" s="72">
        <v>7</v>
      </c>
      <c r="R137" s="73">
        <v>14</v>
      </c>
      <c r="S137" s="73">
        <v>8</v>
      </c>
      <c r="T137" s="73">
        <v>8</v>
      </c>
      <c r="U137" s="73">
        <v>7</v>
      </c>
      <c r="V137" s="73">
        <v>3</v>
      </c>
      <c r="W137" s="74">
        <f t="shared" si="64"/>
        <v>40</v>
      </c>
      <c r="X137" s="73">
        <v>24</v>
      </c>
      <c r="Y137" s="75"/>
      <c r="Z137" s="73">
        <v>17</v>
      </c>
      <c r="AA137" s="73">
        <v>1</v>
      </c>
      <c r="AB137" s="73"/>
      <c r="AC137" s="74">
        <f t="shared" si="57"/>
        <v>42</v>
      </c>
      <c r="AD137" s="76">
        <f t="shared" si="58"/>
        <v>82</v>
      </c>
      <c r="AE137" s="74">
        <f t="shared" si="59"/>
        <v>9</v>
      </c>
      <c r="AF137" s="62">
        <v>78</v>
      </c>
      <c r="AG137" s="73">
        <v>3</v>
      </c>
      <c r="AH137" s="72">
        <v>20</v>
      </c>
      <c r="AI137" s="87">
        <v>54</v>
      </c>
      <c r="AJ137" s="73">
        <v>3</v>
      </c>
      <c r="AK137" s="73">
        <v>-4</v>
      </c>
      <c r="AL137" s="73">
        <v>-17</v>
      </c>
      <c r="AM137" s="79">
        <f t="shared" si="62"/>
        <v>-18</v>
      </c>
      <c r="AN137" s="80">
        <f t="shared" si="71"/>
        <v>0.05454545454545454</v>
      </c>
      <c r="AO137" s="81">
        <f t="shared" si="72"/>
        <v>-1</v>
      </c>
      <c r="AP137" s="81">
        <f t="shared" si="73"/>
        <v>-0.2073170731707317</v>
      </c>
      <c r="AQ137" s="82">
        <f t="shared" si="74"/>
        <v>-0.1276595744680851</v>
      </c>
    </row>
    <row r="138" spans="1:43" s="2" customFormat="1" ht="15.75" customHeight="1">
      <c r="A138" s="145" t="s">
        <v>479</v>
      </c>
      <c r="B138" s="96" t="s">
        <v>266</v>
      </c>
      <c r="C138" s="63" t="s">
        <v>484</v>
      </c>
      <c r="D138" s="73">
        <v>9</v>
      </c>
      <c r="E138" s="135" t="s">
        <v>98</v>
      </c>
      <c r="F138" s="64" t="s">
        <v>267</v>
      </c>
      <c r="G138" s="65">
        <v>44</v>
      </c>
      <c r="H138" s="73">
        <v>1</v>
      </c>
      <c r="I138" s="73">
        <v>25</v>
      </c>
      <c r="J138" s="67">
        <f t="shared" si="60"/>
        <v>70</v>
      </c>
      <c r="K138" s="68">
        <f t="shared" si="61"/>
        <v>0.1897018970189702</v>
      </c>
      <c r="L138" s="62">
        <v>17</v>
      </c>
      <c r="M138" s="83">
        <f t="shared" si="65"/>
        <v>0.38636363636363635</v>
      </c>
      <c r="N138" s="84">
        <v>125</v>
      </c>
      <c r="O138" s="84"/>
      <c r="P138" s="71">
        <f t="shared" si="66"/>
        <v>2.840909090909091</v>
      </c>
      <c r="Q138" s="72">
        <v>15</v>
      </c>
      <c r="R138" s="73">
        <v>1</v>
      </c>
      <c r="S138" s="73"/>
      <c r="T138" s="73"/>
      <c r="U138" s="73"/>
      <c r="V138" s="73"/>
      <c r="W138" s="74">
        <f t="shared" si="64"/>
        <v>1</v>
      </c>
      <c r="X138" s="73">
        <v>4</v>
      </c>
      <c r="Y138" s="75">
        <v>1</v>
      </c>
      <c r="Z138" s="73">
        <v>3</v>
      </c>
      <c r="AA138" s="73"/>
      <c r="AB138" s="73">
        <v>1</v>
      </c>
      <c r="AC138" s="74">
        <f>SUM(X138:AB138)</f>
        <v>9</v>
      </c>
      <c r="AD138" s="76">
        <f>W138+AC138</f>
        <v>10</v>
      </c>
      <c r="AE138" s="74">
        <f t="shared" si="59"/>
        <v>0</v>
      </c>
      <c r="AF138" s="62">
        <v>5</v>
      </c>
      <c r="AG138" s="73">
        <v>7</v>
      </c>
      <c r="AH138" s="72">
        <v>7</v>
      </c>
      <c r="AI138" s="87">
        <v>66</v>
      </c>
      <c r="AJ138" s="73">
        <v>-28</v>
      </c>
      <c r="AK138" s="73">
        <v>-4</v>
      </c>
      <c r="AL138" s="73">
        <v>-16</v>
      </c>
      <c r="AM138" s="79">
        <f t="shared" si="62"/>
        <v>-48</v>
      </c>
      <c r="AN138" s="80">
        <f>IF(G138&gt;0,AJ138/G138,"")</f>
        <v>-0.6363636363636364</v>
      </c>
      <c r="AO138" s="81">
        <f>IF(H138&gt;0,AK138/H138,"")</f>
        <v>-4</v>
      </c>
      <c r="AP138" s="81">
        <f>IF(I138&gt;0,AL138/I138,"")</f>
        <v>-0.64</v>
      </c>
      <c r="AQ138" s="82">
        <f t="shared" si="74"/>
        <v>-0.6857142857142857</v>
      </c>
    </row>
    <row r="139" spans="1:43" s="2" customFormat="1" ht="15.75" customHeight="1">
      <c r="A139" s="145" t="s">
        <v>479</v>
      </c>
      <c r="B139" s="96" t="s">
        <v>403</v>
      </c>
      <c r="C139" s="63" t="s">
        <v>484</v>
      </c>
      <c r="D139" s="73">
        <v>17</v>
      </c>
      <c r="E139" s="135">
        <v>636</v>
      </c>
      <c r="F139" s="64" t="s">
        <v>258</v>
      </c>
      <c r="G139" s="65">
        <v>192</v>
      </c>
      <c r="H139" s="73">
        <v>50</v>
      </c>
      <c r="I139" s="73">
        <v>100</v>
      </c>
      <c r="J139" s="67">
        <f aca="true" t="shared" si="75" ref="J139:J155">SUM(G139:I139)</f>
        <v>342</v>
      </c>
      <c r="K139" s="68">
        <f aca="true" t="shared" si="76" ref="K139:K155">SUM(G139:I139)/E139</f>
        <v>0.5377358490566038</v>
      </c>
      <c r="L139" s="62">
        <v>106</v>
      </c>
      <c r="M139" s="83">
        <f t="shared" si="65"/>
        <v>0.5520833333333334</v>
      </c>
      <c r="N139" s="84">
        <v>692</v>
      </c>
      <c r="O139" s="84">
        <v>10</v>
      </c>
      <c r="P139" s="71">
        <f t="shared" si="66"/>
        <v>3.5520833333333335</v>
      </c>
      <c r="Q139" s="72">
        <v>37</v>
      </c>
      <c r="R139" s="73">
        <v>59</v>
      </c>
      <c r="S139" s="73">
        <v>30</v>
      </c>
      <c r="T139" s="73">
        <v>24</v>
      </c>
      <c r="U139" s="73">
        <v>5</v>
      </c>
      <c r="V139" s="73">
        <v>6</v>
      </c>
      <c r="W139" s="74">
        <f aca="true" t="shared" si="77" ref="W139:W155">SUM(R139:V139)</f>
        <v>124</v>
      </c>
      <c r="X139" s="73">
        <v>80</v>
      </c>
      <c r="Y139" s="75">
        <v>23</v>
      </c>
      <c r="Z139" s="73">
        <v>96</v>
      </c>
      <c r="AA139" s="73">
        <v>38</v>
      </c>
      <c r="AB139" s="73">
        <v>1</v>
      </c>
      <c r="AC139" s="74">
        <f aca="true" t="shared" si="78" ref="AC139:AC155">SUM(X139:AB139)</f>
        <v>238</v>
      </c>
      <c r="AD139" s="76">
        <f aca="true" t="shared" si="79" ref="AD139:AD155">W139+AC139</f>
        <v>362</v>
      </c>
      <c r="AE139" s="74">
        <f aca="true" t="shared" si="80" ref="AE139:AE155">S139+AA139</f>
        <v>68</v>
      </c>
      <c r="AF139" s="62">
        <v>196</v>
      </c>
      <c r="AG139" s="73">
        <v>21</v>
      </c>
      <c r="AH139" s="72">
        <v>63</v>
      </c>
      <c r="AI139" s="85">
        <v>333</v>
      </c>
      <c r="AJ139" s="73">
        <v>244</v>
      </c>
      <c r="AK139" s="73">
        <v>-58</v>
      </c>
      <c r="AL139" s="73">
        <v>60</v>
      </c>
      <c r="AM139" s="79">
        <f aca="true" t="shared" si="81" ref="AM139:AM155">SUM(AJ139:AL139)</f>
        <v>246</v>
      </c>
      <c r="AN139" s="80">
        <f aca="true" t="shared" si="82" ref="AN139:AN155">IF(G139&gt;0,AJ139/G139,"")</f>
        <v>1.2708333333333333</v>
      </c>
      <c r="AO139" s="81">
        <f aca="true" t="shared" si="83" ref="AO139:AO155">IF(H139&gt;0,AK139/H139,"")</f>
        <v>-1.16</v>
      </c>
      <c r="AP139" s="81">
        <f aca="true" t="shared" si="84" ref="AP139:AP155">IF(I139&gt;0,AL139/I139,"")</f>
        <v>0.6</v>
      </c>
      <c r="AQ139" s="82">
        <f aca="true" t="shared" si="85" ref="AQ139:AQ155">IF(AM139=0,"",AM139/SUM(G139:I139))</f>
        <v>0.7192982456140351</v>
      </c>
    </row>
    <row r="140" spans="1:43" s="17" customFormat="1" ht="15.75" customHeight="1">
      <c r="A140" s="145" t="s">
        <v>479</v>
      </c>
      <c r="B140" s="96" t="s">
        <v>190</v>
      </c>
      <c r="C140" s="63" t="s">
        <v>482</v>
      </c>
      <c r="D140" s="73">
        <v>15</v>
      </c>
      <c r="E140" s="135">
        <v>552</v>
      </c>
      <c r="F140" s="64" t="s">
        <v>390</v>
      </c>
      <c r="G140" s="65"/>
      <c r="H140" s="88">
        <v>48</v>
      </c>
      <c r="I140" s="88">
        <v>156</v>
      </c>
      <c r="J140" s="67">
        <f t="shared" si="75"/>
        <v>204</v>
      </c>
      <c r="K140" s="68">
        <f t="shared" si="76"/>
        <v>0.3695652173913043</v>
      </c>
      <c r="L140" s="62"/>
      <c r="M140" s="83">
        <f t="shared" si="65"/>
      </c>
      <c r="N140" s="89"/>
      <c r="O140" s="89"/>
      <c r="P140" s="71">
        <f t="shared" si="66"/>
      </c>
      <c r="Q140" s="72"/>
      <c r="R140" s="88">
        <v>31</v>
      </c>
      <c r="S140" s="73">
        <v>5</v>
      </c>
      <c r="T140" s="73">
        <v>32</v>
      </c>
      <c r="U140" s="88">
        <v>19</v>
      </c>
      <c r="V140" s="88">
        <v>5</v>
      </c>
      <c r="W140" s="74">
        <f t="shared" si="77"/>
        <v>92</v>
      </c>
      <c r="X140" s="88">
        <v>40</v>
      </c>
      <c r="Y140" s="75">
        <v>8</v>
      </c>
      <c r="Z140" s="73">
        <v>71</v>
      </c>
      <c r="AA140" s="88">
        <v>10</v>
      </c>
      <c r="AB140" s="73"/>
      <c r="AC140" s="74">
        <f t="shared" si="78"/>
        <v>129</v>
      </c>
      <c r="AD140" s="76">
        <f t="shared" si="79"/>
        <v>221</v>
      </c>
      <c r="AE140" s="74">
        <f t="shared" si="80"/>
        <v>15</v>
      </c>
      <c r="AF140" s="90">
        <v>78</v>
      </c>
      <c r="AG140" s="88">
        <v>6</v>
      </c>
      <c r="AH140" s="91">
        <v>20</v>
      </c>
      <c r="AI140" s="85"/>
      <c r="AJ140" s="73"/>
      <c r="AK140" s="73">
        <v>-45</v>
      </c>
      <c r="AL140" s="73">
        <v>79</v>
      </c>
      <c r="AM140" s="79">
        <f t="shared" si="81"/>
        <v>34</v>
      </c>
      <c r="AN140" s="80">
        <f t="shared" si="82"/>
      </c>
      <c r="AO140" s="81">
        <f t="shared" si="83"/>
        <v>-0.9375</v>
      </c>
      <c r="AP140" s="81">
        <f t="shared" si="84"/>
        <v>0.5064102564102564</v>
      </c>
      <c r="AQ140" s="82">
        <f t="shared" si="85"/>
        <v>0.16666666666666666</v>
      </c>
    </row>
    <row r="141" spans="1:43" s="17" customFormat="1" ht="15.75" customHeight="1">
      <c r="A141" s="145" t="s">
        <v>479</v>
      </c>
      <c r="B141" s="96" t="s">
        <v>268</v>
      </c>
      <c r="C141" s="63" t="s">
        <v>304</v>
      </c>
      <c r="D141" s="73">
        <v>5</v>
      </c>
      <c r="E141" s="135" t="s">
        <v>275</v>
      </c>
      <c r="F141" s="64" t="s">
        <v>269</v>
      </c>
      <c r="G141" s="65">
        <v>15</v>
      </c>
      <c r="H141" s="88"/>
      <c r="I141" s="88">
        <v>16</v>
      </c>
      <c r="J141" s="67">
        <f>SUM(G141:I141)</f>
        <v>31</v>
      </c>
      <c r="K141" s="68">
        <f>SUM(G141:I141)/E141</f>
        <v>0.16062176165803108</v>
      </c>
      <c r="L141" s="62">
        <v>4</v>
      </c>
      <c r="M141" s="83">
        <f t="shared" si="65"/>
        <v>0.26666666666666666</v>
      </c>
      <c r="N141" s="89">
        <v>24</v>
      </c>
      <c r="O141" s="89"/>
      <c r="P141" s="71">
        <f t="shared" si="66"/>
        <v>1.6</v>
      </c>
      <c r="Q141" s="72">
        <v>1</v>
      </c>
      <c r="R141" s="88">
        <v>3</v>
      </c>
      <c r="S141" s="73"/>
      <c r="T141" s="73"/>
      <c r="U141" s="88">
        <v>1</v>
      </c>
      <c r="V141" s="88"/>
      <c r="W141" s="74">
        <f>SUM(R141:V141)</f>
        <v>4</v>
      </c>
      <c r="X141" s="88">
        <v>4</v>
      </c>
      <c r="Y141" s="75"/>
      <c r="Z141" s="73">
        <v>2</v>
      </c>
      <c r="AA141" s="88"/>
      <c r="AB141" s="73"/>
      <c r="AC141" s="74">
        <f>SUM(X141:AB141)</f>
        <v>6</v>
      </c>
      <c r="AD141" s="76">
        <f>W141+AC141</f>
        <v>10</v>
      </c>
      <c r="AE141" s="74">
        <f>S141+AA141</f>
        <v>0</v>
      </c>
      <c r="AF141" s="90">
        <v>4</v>
      </c>
      <c r="AG141" s="88">
        <v>2</v>
      </c>
      <c r="AH141" s="91">
        <v>2</v>
      </c>
      <c r="AI141" s="85">
        <v>3</v>
      </c>
      <c r="AJ141" s="73">
        <v>-58</v>
      </c>
      <c r="AK141" s="73"/>
      <c r="AL141" s="73">
        <v>-49</v>
      </c>
      <c r="AM141" s="79">
        <f>SUM(AJ141:AL141)</f>
        <v>-107</v>
      </c>
      <c r="AN141" s="80">
        <f t="shared" si="82"/>
        <v>-3.8666666666666667</v>
      </c>
      <c r="AO141" s="81">
        <f t="shared" si="83"/>
      </c>
      <c r="AP141" s="81">
        <f t="shared" si="84"/>
        <v>-3.0625</v>
      </c>
      <c r="AQ141" s="82">
        <f>IF(AM141=0,"",AM141/SUM(G141:I141))</f>
        <v>-3.4516129032258065</v>
      </c>
    </row>
    <row r="142" spans="1:43" s="17" customFormat="1" ht="15.75" customHeight="1">
      <c r="A142" s="145" t="s">
        <v>477</v>
      </c>
      <c r="B142" s="96" t="s">
        <v>282</v>
      </c>
      <c r="C142" s="63" t="s">
        <v>482</v>
      </c>
      <c r="D142" s="73">
        <v>19</v>
      </c>
      <c r="E142" s="135" t="s">
        <v>437</v>
      </c>
      <c r="F142" s="64" t="s">
        <v>283</v>
      </c>
      <c r="G142" s="65"/>
      <c r="H142" s="88">
        <v>1</v>
      </c>
      <c r="I142" s="88">
        <v>146</v>
      </c>
      <c r="J142" s="67">
        <f t="shared" si="75"/>
        <v>147</v>
      </c>
      <c r="K142" s="68">
        <f t="shared" si="76"/>
        <v>0.19838056680161945</v>
      </c>
      <c r="L142" s="62"/>
      <c r="M142" s="83">
        <f t="shared" si="65"/>
      </c>
      <c r="N142" s="89"/>
      <c r="O142" s="89"/>
      <c r="P142" s="71">
        <f t="shared" si="66"/>
      </c>
      <c r="Q142" s="72"/>
      <c r="R142" s="88">
        <v>18</v>
      </c>
      <c r="S142" s="73">
        <v>5</v>
      </c>
      <c r="T142" s="73"/>
      <c r="U142" s="88">
        <v>2</v>
      </c>
      <c r="V142" s="88"/>
      <c r="W142" s="74">
        <f t="shared" si="77"/>
        <v>25</v>
      </c>
      <c r="X142" s="88">
        <v>22</v>
      </c>
      <c r="Y142" s="75">
        <v>4</v>
      </c>
      <c r="Z142" s="73">
        <v>17</v>
      </c>
      <c r="AA142" s="88">
        <v>3</v>
      </c>
      <c r="AB142" s="73">
        <v>1</v>
      </c>
      <c r="AC142" s="74">
        <f t="shared" si="78"/>
        <v>47</v>
      </c>
      <c r="AD142" s="76">
        <f t="shared" si="79"/>
        <v>72</v>
      </c>
      <c r="AE142" s="74">
        <f t="shared" si="80"/>
        <v>8</v>
      </c>
      <c r="AF142" s="90">
        <v>23</v>
      </c>
      <c r="AG142" s="88">
        <v>5</v>
      </c>
      <c r="AH142" s="91">
        <v>6</v>
      </c>
      <c r="AI142" s="85"/>
      <c r="AJ142" s="73"/>
      <c r="AK142" s="73">
        <v>0</v>
      </c>
      <c r="AL142" s="73">
        <v>43</v>
      </c>
      <c r="AM142" s="79">
        <f t="shared" si="81"/>
        <v>43</v>
      </c>
      <c r="AN142" s="80">
        <f t="shared" si="82"/>
      </c>
      <c r="AO142" s="81">
        <f t="shared" si="83"/>
        <v>0</v>
      </c>
      <c r="AP142" s="81">
        <f t="shared" si="84"/>
        <v>0.2945205479452055</v>
      </c>
      <c r="AQ142" s="82">
        <f t="shared" si="85"/>
        <v>0.2925170068027211</v>
      </c>
    </row>
    <row r="143" spans="1:43" s="17" customFormat="1" ht="15.75" customHeight="1">
      <c r="A143" s="145" t="s">
        <v>393</v>
      </c>
      <c r="B143" s="96" t="s">
        <v>438</v>
      </c>
      <c r="C143" s="63" t="s">
        <v>307</v>
      </c>
      <c r="D143" s="73">
        <v>10</v>
      </c>
      <c r="E143" s="135" t="s">
        <v>21</v>
      </c>
      <c r="F143" s="64" t="s">
        <v>270</v>
      </c>
      <c r="G143" s="65">
        <v>4</v>
      </c>
      <c r="H143" s="88">
        <v>10</v>
      </c>
      <c r="I143" s="88">
        <v>91</v>
      </c>
      <c r="J143" s="67">
        <f>SUM(G143:I143)</f>
        <v>105</v>
      </c>
      <c r="K143" s="68">
        <f>SUM(G143:I143)/E143</f>
        <v>0.25301204819277107</v>
      </c>
      <c r="L143" s="62">
        <v>3</v>
      </c>
      <c r="M143" s="83">
        <f t="shared" si="65"/>
        <v>0.75</v>
      </c>
      <c r="N143" s="89">
        <v>18</v>
      </c>
      <c r="O143" s="89"/>
      <c r="P143" s="71">
        <f t="shared" si="66"/>
        <v>4.5</v>
      </c>
      <c r="Q143" s="72">
        <v>2</v>
      </c>
      <c r="R143" s="88">
        <v>8</v>
      </c>
      <c r="S143" s="73">
        <v>1</v>
      </c>
      <c r="T143" s="73">
        <v>1</v>
      </c>
      <c r="U143" s="88">
        <v>1</v>
      </c>
      <c r="V143" s="88"/>
      <c r="W143" s="74">
        <f>SUM(R143:V143)</f>
        <v>11</v>
      </c>
      <c r="X143" s="88">
        <v>29</v>
      </c>
      <c r="Y143" s="75">
        <v>9</v>
      </c>
      <c r="Z143" s="73">
        <v>17</v>
      </c>
      <c r="AA143" s="88">
        <v>2</v>
      </c>
      <c r="AB143" s="73"/>
      <c r="AC143" s="74">
        <f>SUM(X143:AB143)</f>
        <v>57</v>
      </c>
      <c r="AD143" s="76">
        <f>W143+AC143</f>
        <v>68</v>
      </c>
      <c r="AE143" s="74">
        <f>S143+AA143</f>
        <v>3</v>
      </c>
      <c r="AF143" s="90">
        <v>3</v>
      </c>
      <c r="AG143" s="88">
        <v>7</v>
      </c>
      <c r="AH143" s="91">
        <v>7</v>
      </c>
      <c r="AI143" s="85">
        <v>18</v>
      </c>
      <c r="AJ143" s="73">
        <v>11</v>
      </c>
      <c r="AK143" s="73">
        <v>24</v>
      </c>
      <c r="AL143" s="73">
        <v>56</v>
      </c>
      <c r="AM143" s="79">
        <f>SUM(AJ143:AL143)</f>
        <v>91</v>
      </c>
      <c r="AN143" s="80">
        <f t="shared" si="82"/>
        <v>2.75</v>
      </c>
      <c r="AO143" s="81">
        <f t="shared" si="83"/>
        <v>2.4</v>
      </c>
      <c r="AP143" s="81">
        <f t="shared" si="84"/>
        <v>0.6153846153846154</v>
      </c>
      <c r="AQ143" s="82">
        <f>IF(AM143=0,"",AM143/SUM(G143:I143))</f>
        <v>0.8666666666666667</v>
      </c>
    </row>
    <row r="144" spans="1:43" s="17" customFormat="1" ht="15.75" customHeight="1">
      <c r="A144" s="145" t="s">
        <v>483</v>
      </c>
      <c r="B144" s="96" t="s">
        <v>207</v>
      </c>
      <c r="C144" s="63" t="s">
        <v>482</v>
      </c>
      <c r="D144" s="73">
        <v>5</v>
      </c>
      <c r="E144" s="135">
        <v>183</v>
      </c>
      <c r="F144" s="64" t="s">
        <v>427</v>
      </c>
      <c r="G144" s="65"/>
      <c r="H144" s="88">
        <v>3</v>
      </c>
      <c r="I144" s="88">
        <v>69</v>
      </c>
      <c r="J144" s="67">
        <f t="shared" si="75"/>
        <v>72</v>
      </c>
      <c r="K144" s="68">
        <f t="shared" si="76"/>
        <v>0.39344262295081966</v>
      </c>
      <c r="L144" s="62"/>
      <c r="M144" s="83">
        <f t="shared" si="65"/>
      </c>
      <c r="N144" s="89"/>
      <c r="O144" s="89"/>
      <c r="P144" s="71">
        <f t="shared" si="66"/>
      </c>
      <c r="Q144" s="72"/>
      <c r="R144" s="88">
        <v>9</v>
      </c>
      <c r="S144" s="73">
        <v>1</v>
      </c>
      <c r="T144" s="73"/>
      <c r="U144" s="88">
        <v>1</v>
      </c>
      <c r="V144" s="88"/>
      <c r="W144" s="74">
        <f t="shared" si="77"/>
        <v>11</v>
      </c>
      <c r="X144" s="88">
        <v>10</v>
      </c>
      <c r="Y144" s="75"/>
      <c r="Z144" s="73">
        <v>21</v>
      </c>
      <c r="AA144" s="88"/>
      <c r="AB144" s="73"/>
      <c r="AC144" s="74">
        <f t="shared" si="78"/>
        <v>31</v>
      </c>
      <c r="AD144" s="76">
        <f t="shared" si="79"/>
        <v>42</v>
      </c>
      <c r="AE144" s="74">
        <f t="shared" si="80"/>
        <v>1</v>
      </c>
      <c r="AF144" s="90">
        <v>39</v>
      </c>
      <c r="AG144" s="88">
        <v>4</v>
      </c>
      <c r="AH144" s="91">
        <v>12</v>
      </c>
      <c r="AI144" s="85"/>
      <c r="AJ144" s="73"/>
      <c r="AK144" s="73">
        <v>4</v>
      </c>
      <c r="AL144" s="73">
        <v>-58</v>
      </c>
      <c r="AM144" s="79">
        <f t="shared" si="81"/>
        <v>-54</v>
      </c>
      <c r="AN144" s="80">
        <f t="shared" si="82"/>
      </c>
      <c r="AO144" s="81">
        <f t="shared" si="83"/>
        <v>1.3333333333333333</v>
      </c>
      <c r="AP144" s="81">
        <f t="shared" si="84"/>
        <v>-0.8405797101449275</v>
      </c>
      <c r="AQ144" s="82">
        <f t="shared" si="85"/>
        <v>-0.75</v>
      </c>
    </row>
    <row r="145" spans="1:43" s="17" customFormat="1" ht="15.75" customHeight="1">
      <c r="A145" s="145" t="s">
        <v>483</v>
      </c>
      <c r="B145" s="96" t="s">
        <v>276</v>
      </c>
      <c r="C145" s="63" t="s">
        <v>307</v>
      </c>
      <c r="D145" s="73">
        <v>12</v>
      </c>
      <c r="E145" s="135" t="s">
        <v>50</v>
      </c>
      <c r="F145" s="64" t="s">
        <v>357</v>
      </c>
      <c r="G145" s="65">
        <v>1</v>
      </c>
      <c r="H145" s="88">
        <v>15</v>
      </c>
      <c r="I145" s="88">
        <v>114</v>
      </c>
      <c r="J145" s="67">
        <f>SUM(G145:I145)</f>
        <v>130</v>
      </c>
      <c r="K145" s="68">
        <f>SUM(G145:I145)/E145</f>
        <v>0.25948103792415167</v>
      </c>
      <c r="L145" s="62"/>
      <c r="M145" s="83">
        <f t="shared" si="65"/>
        <v>0</v>
      </c>
      <c r="N145" s="89">
        <v>0</v>
      </c>
      <c r="O145" s="89"/>
      <c r="P145" s="71">
        <f t="shared" si="66"/>
        <v>0</v>
      </c>
      <c r="Q145" s="72"/>
      <c r="R145" s="88">
        <v>6</v>
      </c>
      <c r="S145" s="73">
        <v>1</v>
      </c>
      <c r="T145" s="73">
        <v>1</v>
      </c>
      <c r="U145" s="88"/>
      <c r="V145" s="88"/>
      <c r="W145" s="74">
        <f>SUM(R145:V145)</f>
        <v>8</v>
      </c>
      <c r="X145" s="88">
        <v>12</v>
      </c>
      <c r="Y145" s="75">
        <v>3</v>
      </c>
      <c r="Z145" s="73">
        <v>28</v>
      </c>
      <c r="AA145" s="88">
        <v>2</v>
      </c>
      <c r="AB145" s="73">
        <v>2</v>
      </c>
      <c r="AC145" s="74">
        <f>SUM(X145:AB145)</f>
        <v>47</v>
      </c>
      <c r="AD145" s="76">
        <f>W145+AC145</f>
        <v>55</v>
      </c>
      <c r="AE145" s="74">
        <f>S145+AA145</f>
        <v>3</v>
      </c>
      <c r="AF145" s="90">
        <v>10</v>
      </c>
      <c r="AG145" s="88">
        <v>5</v>
      </c>
      <c r="AH145" s="91">
        <v>6</v>
      </c>
      <c r="AI145" s="85"/>
      <c r="AJ145" s="73">
        <v>-2</v>
      </c>
      <c r="AK145" s="73">
        <v>-73</v>
      </c>
      <c r="AL145" s="73">
        <v>-243</v>
      </c>
      <c r="AM145" s="79">
        <f>SUM(AJ145:AL145)</f>
        <v>-318</v>
      </c>
      <c r="AN145" s="80">
        <f t="shared" si="82"/>
        <v>-2</v>
      </c>
      <c r="AO145" s="81">
        <f t="shared" si="83"/>
        <v>-4.866666666666666</v>
      </c>
      <c r="AP145" s="81">
        <f t="shared" si="84"/>
        <v>-2.1315789473684212</v>
      </c>
      <c r="AQ145" s="82">
        <f>IF(AM145=0,"",AM145/SUM(G145:I145))</f>
        <v>-2.4461538461538463</v>
      </c>
    </row>
    <row r="146" spans="1:43" s="2" customFormat="1" ht="15.75" customHeight="1">
      <c r="A146" s="145" t="s">
        <v>393</v>
      </c>
      <c r="B146" s="96" t="s">
        <v>259</v>
      </c>
      <c r="C146" s="63" t="s">
        <v>309</v>
      </c>
      <c r="D146" s="73">
        <v>12</v>
      </c>
      <c r="E146" s="135">
        <v>476</v>
      </c>
      <c r="F146" s="64" t="s">
        <v>260</v>
      </c>
      <c r="G146" s="65">
        <v>156</v>
      </c>
      <c r="H146" s="88"/>
      <c r="I146" s="88">
        <v>22</v>
      </c>
      <c r="J146" s="67">
        <f t="shared" si="75"/>
        <v>178</v>
      </c>
      <c r="K146" s="68">
        <f t="shared" si="76"/>
        <v>0.3739495798319328</v>
      </c>
      <c r="L146" s="62">
        <v>74</v>
      </c>
      <c r="M146" s="83">
        <f t="shared" si="65"/>
        <v>0.47435897435897434</v>
      </c>
      <c r="N146" s="89">
        <v>490</v>
      </c>
      <c r="O146" s="89"/>
      <c r="P146" s="71">
        <f t="shared" si="66"/>
        <v>3.141025641025641</v>
      </c>
      <c r="Q146" s="72">
        <v>56</v>
      </c>
      <c r="R146" s="88">
        <v>6</v>
      </c>
      <c r="S146" s="73">
        <v>5</v>
      </c>
      <c r="T146" s="73">
        <v>3</v>
      </c>
      <c r="U146" s="88"/>
      <c r="V146" s="88">
        <v>3</v>
      </c>
      <c r="W146" s="74">
        <f t="shared" si="77"/>
        <v>17</v>
      </c>
      <c r="X146" s="88">
        <v>8</v>
      </c>
      <c r="Y146" s="75">
        <v>3</v>
      </c>
      <c r="Z146" s="73">
        <v>13</v>
      </c>
      <c r="AA146" s="88">
        <v>4</v>
      </c>
      <c r="AB146" s="73"/>
      <c r="AC146" s="74">
        <f t="shared" si="78"/>
        <v>28</v>
      </c>
      <c r="AD146" s="76">
        <f t="shared" si="79"/>
        <v>45</v>
      </c>
      <c r="AE146" s="74">
        <f t="shared" si="80"/>
        <v>9</v>
      </c>
      <c r="AF146" s="90">
        <v>68</v>
      </c>
      <c r="AG146" s="88">
        <v>12</v>
      </c>
      <c r="AH146" s="91">
        <v>24</v>
      </c>
      <c r="AI146" s="85">
        <v>312</v>
      </c>
      <c r="AJ146" s="73">
        <v>169</v>
      </c>
      <c r="AK146" s="73"/>
      <c r="AL146" s="73">
        <v>-10</v>
      </c>
      <c r="AM146" s="79">
        <f t="shared" si="81"/>
        <v>159</v>
      </c>
      <c r="AN146" s="80">
        <f t="shared" si="82"/>
        <v>1.0833333333333333</v>
      </c>
      <c r="AO146" s="81">
        <f t="shared" si="83"/>
      </c>
      <c r="AP146" s="81">
        <f t="shared" si="84"/>
        <v>-0.45454545454545453</v>
      </c>
      <c r="AQ146" s="82">
        <f t="shared" si="85"/>
        <v>0.8932584269662921</v>
      </c>
    </row>
    <row r="147" spans="1:43" s="2" customFormat="1" ht="15.75" customHeight="1">
      <c r="A147" s="145" t="s">
        <v>476</v>
      </c>
      <c r="B147" s="96" t="s">
        <v>208</v>
      </c>
      <c r="C147" s="63" t="s">
        <v>304</v>
      </c>
      <c r="D147" s="73">
        <v>1</v>
      </c>
      <c r="E147" s="135">
        <v>32</v>
      </c>
      <c r="F147" s="64" t="s">
        <v>428</v>
      </c>
      <c r="G147" s="65">
        <v>3</v>
      </c>
      <c r="H147" s="88"/>
      <c r="I147" s="88">
        <v>4</v>
      </c>
      <c r="J147" s="67">
        <f t="shared" si="75"/>
        <v>7</v>
      </c>
      <c r="K147" s="68">
        <f t="shared" si="76"/>
        <v>0.21875</v>
      </c>
      <c r="L147" s="62">
        <v>1</v>
      </c>
      <c r="M147" s="83">
        <f t="shared" si="65"/>
        <v>0.3333333333333333</v>
      </c>
      <c r="N147" s="89">
        <v>17</v>
      </c>
      <c r="O147" s="89"/>
      <c r="P147" s="71">
        <f t="shared" si="66"/>
        <v>5.666666666666667</v>
      </c>
      <c r="Q147" s="72">
        <v>3</v>
      </c>
      <c r="R147" s="88">
        <v>1</v>
      </c>
      <c r="S147" s="73"/>
      <c r="T147" s="73"/>
      <c r="U147" s="88"/>
      <c r="V147" s="88"/>
      <c r="W147" s="74">
        <f t="shared" si="77"/>
        <v>1</v>
      </c>
      <c r="X147" s="88"/>
      <c r="Y147" s="75"/>
      <c r="Z147" s="73"/>
      <c r="AA147" s="88"/>
      <c r="AB147" s="73"/>
      <c r="AC147" s="74">
        <f t="shared" si="78"/>
        <v>0</v>
      </c>
      <c r="AD147" s="76">
        <f t="shared" si="79"/>
        <v>1</v>
      </c>
      <c r="AE147" s="74">
        <f t="shared" si="80"/>
        <v>0</v>
      </c>
      <c r="AF147" s="90">
        <v>4</v>
      </c>
      <c r="AG147" s="88"/>
      <c r="AH147" s="91">
        <v>1</v>
      </c>
      <c r="AI147" s="85">
        <v>5</v>
      </c>
      <c r="AJ147" s="73">
        <v>9</v>
      </c>
      <c r="AK147" s="73"/>
      <c r="AL147" s="73">
        <v>17</v>
      </c>
      <c r="AM147" s="79">
        <f t="shared" si="81"/>
        <v>26</v>
      </c>
      <c r="AN147" s="80">
        <f t="shared" si="82"/>
        <v>3</v>
      </c>
      <c r="AO147" s="81">
        <f t="shared" si="83"/>
      </c>
      <c r="AP147" s="81">
        <f t="shared" si="84"/>
        <v>4.25</v>
      </c>
      <c r="AQ147" s="82">
        <f t="shared" si="85"/>
        <v>3.7142857142857144</v>
      </c>
    </row>
    <row r="148" spans="1:43" s="2" customFormat="1" ht="15.75" customHeight="1">
      <c r="A148" s="145" t="s">
        <v>393</v>
      </c>
      <c r="B148" s="96" t="s">
        <v>467</v>
      </c>
      <c r="C148" s="63" t="s">
        <v>305</v>
      </c>
      <c r="D148" s="73">
        <v>3</v>
      </c>
      <c r="E148" s="135">
        <v>121</v>
      </c>
      <c r="F148" s="64" t="s">
        <v>468</v>
      </c>
      <c r="G148" s="65"/>
      <c r="H148" s="88"/>
      <c r="I148" s="88">
        <v>20</v>
      </c>
      <c r="J148" s="67">
        <f>SUM(G148:I148)</f>
        <v>20</v>
      </c>
      <c r="K148" s="68">
        <f>SUM(G148:I148)/E148</f>
        <v>0.1652892561983471</v>
      </c>
      <c r="L148" s="62"/>
      <c r="M148" s="83">
        <f t="shared" si="65"/>
      </c>
      <c r="N148" s="89"/>
      <c r="O148" s="89"/>
      <c r="P148" s="71">
        <f t="shared" si="66"/>
      </c>
      <c r="Q148" s="72"/>
      <c r="R148" s="88"/>
      <c r="S148" s="73"/>
      <c r="T148" s="73">
        <v>1</v>
      </c>
      <c r="U148" s="88"/>
      <c r="V148" s="88"/>
      <c r="W148" s="74">
        <f>SUM(R148:V148)</f>
        <v>1</v>
      </c>
      <c r="X148" s="88">
        <v>1</v>
      </c>
      <c r="Y148" s="75"/>
      <c r="Z148" s="73">
        <v>1</v>
      </c>
      <c r="AA148" s="88"/>
      <c r="AB148" s="73"/>
      <c r="AC148" s="74">
        <f>SUM(X148:AB148)</f>
        <v>2</v>
      </c>
      <c r="AD148" s="76">
        <f>W148+AC148</f>
        <v>3</v>
      </c>
      <c r="AE148" s="74">
        <f>S148+AA148</f>
        <v>0</v>
      </c>
      <c r="AF148" s="90">
        <v>3</v>
      </c>
      <c r="AG148" s="88"/>
      <c r="AH148" s="91"/>
      <c r="AI148" s="85"/>
      <c r="AJ148" s="73"/>
      <c r="AK148" s="73"/>
      <c r="AL148" s="73">
        <v>-2</v>
      </c>
      <c r="AM148" s="79">
        <f>SUM(AJ148:AL148)</f>
        <v>-2</v>
      </c>
      <c r="AN148" s="80">
        <f t="shared" si="82"/>
      </c>
      <c r="AO148" s="81">
        <f t="shared" si="83"/>
      </c>
      <c r="AP148" s="81">
        <f t="shared" si="84"/>
        <v>-0.1</v>
      </c>
      <c r="AQ148" s="82">
        <f>IF(AM148=0,"",AM148/SUM(G148:I148))</f>
        <v>-0.1</v>
      </c>
    </row>
    <row r="149" spans="1:43" s="2" customFormat="1" ht="15.75" customHeight="1">
      <c r="A149" s="145" t="s">
        <v>479</v>
      </c>
      <c r="B149" s="96" t="s">
        <v>499</v>
      </c>
      <c r="C149" s="63" t="s">
        <v>305</v>
      </c>
      <c r="D149" s="73">
        <v>2</v>
      </c>
      <c r="E149" s="135">
        <v>73</v>
      </c>
      <c r="F149" s="64" t="s">
        <v>429</v>
      </c>
      <c r="G149" s="65"/>
      <c r="H149" s="88"/>
      <c r="I149" s="88">
        <v>13</v>
      </c>
      <c r="J149" s="67">
        <f t="shared" si="75"/>
        <v>13</v>
      </c>
      <c r="K149" s="68">
        <f t="shared" si="76"/>
        <v>0.1780821917808219</v>
      </c>
      <c r="L149" s="62"/>
      <c r="M149" s="83">
        <f t="shared" si="65"/>
      </c>
      <c r="N149" s="89"/>
      <c r="O149" s="89"/>
      <c r="P149" s="71">
        <f t="shared" si="66"/>
      </c>
      <c r="Q149" s="72"/>
      <c r="R149" s="88">
        <v>11</v>
      </c>
      <c r="S149" s="73"/>
      <c r="T149" s="73"/>
      <c r="U149" s="88"/>
      <c r="V149" s="88"/>
      <c r="W149" s="74">
        <f t="shared" si="77"/>
        <v>11</v>
      </c>
      <c r="X149" s="88">
        <v>1</v>
      </c>
      <c r="Y149" s="75"/>
      <c r="Z149" s="73">
        <v>1</v>
      </c>
      <c r="AA149" s="88">
        <v>1</v>
      </c>
      <c r="AB149" s="73"/>
      <c r="AC149" s="74">
        <f t="shared" si="78"/>
        <v>3</v>
      </c>
      <c r="AD149" s="76">
        <f t="shared" si="79"/>
        <v>14</v>
      </c>
      <c r="AE149" s="74">
        <f t="shared" si="80"/>
        <v>1</v>
      </c>
      <c r="AF149" s="90">
        <v>5</v>
      </c>
      <c r="AG149" s="88"/>
      <c r="AH149" s="91">
        <v>1</v>
      </c>
      <c r="AI149" s="85"/>
      <c r="AJ149" s="73"/>
      <c r="AK149" s="73"/>
      <c r="AL149" s="73">
        <v>-7</v>
      </c>
      <c r="AM149" s="79">
        <f t="shared" si="81"/>
        <v>-7</v>
      </c>
      <c r="AN149" s="80">
        <f t="shared" si="82"/>
      </c>
      <c r="AO149" s="81">
        <f t="shared" si="83"/>
      </c>
      <c r="AP149" s="81">
        <f t="shared" si="84"/>
        <v>-0.5384615384615384</v>
      </c>
      <c r="AQ149" s="82">
        <f t="shared" si="85"/>
        <v>-0.5384615384615384</v>
      </c>
    </row>
    <row r="150" spans="1:43" s="2" customFormat="1" ht="15.75" customHeight="1">
      <c r="A150" s="145" t="s">
        <v>477</v>
      </c>
      <c r="B150" s="96" t="s">
        <v>138</v>
      </c>
      <c r="C150" s="63" t="s">
        <v>304</v>
      </c>
      <c r="D150" s="73">
        <v>5</v>
      </c>
      <c r="E150" s="135" t="s">
        <v>51</v>
      </c>
      <c r="F150" s="64" t="s">
        <v>139</v>
      </c>
      <c r="G150" s="65">
        <v>1</v>
      </c>
      <c r="H150" s="88"/>
      <c r="I150" s="88">
        <v>35</v>
      </c>
      <c r="J150" s="67">
        <f>SUM(G150:I150)</f>
        <v>36</v>
      </c>
      <c r="K150" s="68">
        <f>SUM(G150:I150)/E150</f>
        <v>0.16216216216216217</v>
      </c>
      <c r="L150" s="62"/>
      <c r="M150" s="83">
        <f t="shared" si="65"/>
        <v>0</v>
      </c>
      <c r="N150" s="89">
        <v>0</v>
      </c>
      <c r="O150" s="89"/>
      <c r="P150" s="71">
        <f t="shared" si="66"/>
        <v>0</v>
      </c>
      <c r="Q150" s="72"/>
      <c r="R150" s="88">
        <v>1</v>
      </c>
      <c r="S150" s="73"/>
      <c r="T150" s="73">
        <v>1</v>
      </c>
      <c r="U150" s="88"/>
      <c r="V150" s="88">
        <v>1</v>
      </c>
      <c r="W150" s="74">
        <f>SUM(R150:V150)</f>
        <v>3</v>
      </c>
      <c r="X150" s="88">
        <v>2</v>
      </c>
      <c r="Y150" s="75"/>
      <c r="Z150" s="73">
        <v>4</v>
      </c>
      <c r="AA150" s="88"/>
      <c r="AB150" s="73"/>
      <c r="AC150" s="74">
        <f>SUM(X150:AB150)</f>
        <v>6</v>
      </c>
      <c r="AD150" s="76">
        <f>W150+AC150</f>
        <v>9</v>
      </c>
      <c r="AE150" s="74">
        <f>S150+AA150</f>
        <v>0</v>
      </c>
      <c r="AF150" s="90"/>
      <c r="AG150" s="88">
        <v>3</v>
      </c>
      <c r="AH150" s="91">
        <v>3</v>
      </c>
      <c r="AI150" s="85"/>
      <c r="AJ150" s="73">
        <v>-5</v>
      </c>
      <c r="AK150" s="73"/>
      <c r="AL150" s="73">
        <v>40</v>
      </c>
      <c r="AM150" s="79">
        <f>SUM(AJ150:AL150)</f>
        <v>35</v>
      </c>
      <c r="AN150" s="80">
        <f t="shared" si="82"/>
        <v>-5</v>
      </c>
      <c r="AO150" s="81">
        <f t="shared" si="83"/>
      </c>
      <c r="AP150" s="81">
        <f t="shared" si="84"/>
        <v>1.1428571428571428</v>
      </c>
      <c r="AQ150" s="82">
        <f>IF(AM150=0,"",AM150/SUM(G150:I150))</f>
        <v>0.9722222222222222</v>
      </c>
    </row>
    <row r="151" spans="1:43" s="2" customFormat="1" ht="15.75" customHeight="1">
      <c r="A151" s="145" t="s">
        <v>476</v>
      </c>
      <c r="B151" s="96" t="s">
        <v>500</v>
      </c>
      <c r="C151" s="63" t="s">
        <v>478</v>
      </c>
      <c r="D151" s="73">
        <v>8</v>
      </c>
      <c r="E151" s="135">
        <v>285</v>
      </c>
      <c r="F151" s="64" t="s">
        <v>430</v>
      </c>
      <c r="G151" s="65">
        <v>3</v>
      </c>
      <c r="H151" s="88">
        <v>114</v>
      </c>
      <c r="I151" s="88">
        <v>43</v>
      </c>
      <c r="J151" s="67">
        <f t="shared" si="75"/>
        <v>160</v>
      </c>
      <c r="K151" s="68">
        <f t="shared" si="76"/>
        <v>0.5614035087719298</v>
      </c>
      <c r="L151" s="62"/>
      <c r="M151" s="83">
        <f t="shared" si="65"/>
        <v>0</v>
      </c>
      <c r="N151" s="89">
        <v>5</v>
      </c>
      <c r="O151" s="89"/>
      <c r="P151" s="71">
        <f t="shared" si="66"/>
        <v>1.6666666666666667</v>
      </c>
      <c r="Q151" s="72"/>
      <c r="R151" s="88">
        <v>29</v>
      </c>
      <c r="S151" s="73">
        <v>3</v>
      </c>
      <c r="T151" s="73">
        <v>12</v>
      </c>
      <c r="U151" s="88">
        <v>12</v>
      </c>
      <c r="V151" s="88">
        <v>4</v>
      </c>
      <c r="W151" s="74">
        <f t="shared" si="77"/>
        <v>60</v>
      </c>
      <c r="X151" s="88">
        <v>61</v>
      </c>
      <c r="Y151" s="75"/>
      <c r="Z151" s="73">
        <v>26</v>
      </c>
      <c r="AA151" s="88">
        <v>6</v>
      </c>
      <c r="AB151" s="73"/>
      <c r="AC151" s="74">
        <f t="shared" si="78"/>
        <v>93</v>
      </c>
      <c r="AD151" s="76">
        <f t="shared" si="79"/>
        <v>153</v>
      </c>
      <c r="AE151" s="74">
        <f t="shared" si="80"/>
        <v>9</v>
      </c>
      <c r="AF151" s="90">
        <v>50</v>
      </c>
      <c r="AG151" s="88">
        <v>1</v>
      </c>
      <c r="AH151" s="91">
        <v>11</v>
      </c>
      <c r="AI151" s="85"/>
      <c r="AJ151" s="73">
        <v>-11</v>
      </c>
      <c r="AK151" s="73">
        <v>12</v>
      </c>
      <c r="AL151" s="73">
        <v>15</v>
      </c>
      <c r="AM151" s="79">
        <f t="shared" si="81"/>
        <v>16</v>
      </c>
      <c r="AN151" s="80">
        <f t="shared" si="82"/>
        <v>-3.6666666666666665</v>
      </c>
      <c r="AO151" s="81">
        <f t="shared" si="83"/>
        <v>0.10526315789473684</v>
      </c>
      <c r="AP151" s="81">
        <f t="shared" si="84"/>
        <v>0.3488372093023256</v>
      </c>
      <c r="AQ151" s="82">
        <f t="shared" si="85"/>
        <v>0.1</v>
      </c>
    </row>
    <row r="152" spans="1:43" s="2" customFormat="1" ht="15.75" customHeight="1">
      <c r="A152" s="145" t="s">
        <v>476</v>
      </c>
      <c r="B152" s="96" t="s">
        <v>501</v>
      </c>
      <c r="C152" s="63" t="s">
        <v>482</v>
      </c>
      <c r="D152" s="73">
        <v>4</v>
      </c>
      <c r="E152" s="135">
        <v>134</v>
      </c>
      <c r="F152" s="64" t="s">
        <v>173</v>
      </c>
      <c r="G152" s="65"/>
      <c r="H152" s="88">
        <v>1</v>
      </c>
      <c r="I152" s="88">
        <v>52</v>
      </c>
      <c r="J152" s="67">
        <f t="shared" si="75"/>
        <v>53</v>
      </c>
      <c r="K152" s="68">
        <f t="shared" si="76"/>
        <v>0.39552238805970147</v>
      </c>
      <c r="L152" s="62"/>
      <c r="M152" s="83">
        <f t="shared" si="65"/>
      </c>
      <c r="N152" s="89"/>
      <c r="O152" s="89"/>
      <c r="P152" s="71">
        <f t="shared" si="66"/>
      </c>
      <c r="Q152" s="72"/>
      <c r="R152" s="88">
        <v>9</v>
      </c>
      <c r="S152" s="73">
        <v>2</v>
      </c>
      <c r="T152" s="73">
        <v>15</v>
      </c>
      <c r="U152" s="88">
        <v>7</v>
      </c>
      <c r="V152" s="88"/>
      <c r="W152" s="74">
        <f t="shared" si="77"/>
        <v>33</v>
      </c>
      <c r="X152" s="88">
        <v>17</v>
      </c>
      <c r="Y152" s="75"/>
      <c r="Z152" s="73">
        <v>5</v>
      </c>
      <c r="AA152" s="88">
        <v>1</v>
      </c>
      <c r="AB152" s="73"/>
      <c r="AC152" s="74">
        <f t="shared" si="78"/>
        <v>23</v>
      </c>
      <c r="AD152" s="76">
        <f t="shared" si="79"/>
        <v>56</v>
      </c>
      <c r="AE152" s="74">
        <f t="shared" si="80"/>
        <v>3</v>
      </c>
      <c r="AF152" s="90">
        <v>23</v>
      </c>
      <c r="AG152" s="88">
        <v>2</v>
      </c>
      <c r="AH152" s="91">
        <v>6</v>
      </c>
      <c r="AI152" s="85"/>
      <c r="AJ152" s="73"/>
      <c r="AK152" s="73">
        <v>4</v>
      </c>
      <c r="AL152" s="73">
        <v>13</v>
      </c>
      <c r="AM152" s="79">
        <f t="shared" si="81"/>
        <v>17</v>
      </c>
      <c r="AN152" s="80">
        <f t="shared" si="82"/>
      </c>
      <c r="AO152" s="81">
        <f t="shared" si="83"/>
        <v>4</v>
      </c>
      <c r="AP152" s="81">
        <f t="shared" si="84"/>
        <v>0.25</v>
      </c>
      <c r="AQ152" s="82">
        <f t="shared" si="85"/>
        <v>0.32075471698113206</v>
      </c>
    </row>
    <row r="153" spans="1:43" s="2" customFormat="1" ht="15.75" customHeight="1">
      <c r="A153" s="145" t="s">
        <v>479</v>
      </c>
      <c r="B153" s="96" t="s">
        <v>502</v>
      </c>
      <c r="C153" s="63" t="s">
        <v>309</v>
      </c>
      <c r="D153" s="73">
        <v>3</v>
      </c>
      <c r="E153" s="135">
        <v>104</v>
      </c>
      <c r="F153" s="64" t="s">
        <v>174</v>
      </c>
      <c r="G153" s="65">
        <v>26</v>
      </c>
      <c r="H153" s="88"/>
      <c r="I153" s="88">
        <v>10</v>
      </c>
      <c r="J153" s="67">
        <f t="shared" si="75"/>
        <v>36</v>
      </c>
      <c r="K153" s="68">
        <f t="shared" si="76"/>
        <v>0.34615384615384615</v>
      </c>
      <c r="L153" s="62">
        <v>8</v>
      </c>
      <c r="M153" s="83">
        <f t="shared" si="65"/>
        <v>0.3076923076923077</v>
      </c>
      <c r="N153" s="89">
        <v>76</v>
      </c>
      <c r="O153" s="89"/>
      <c r="P153" s="71">
        <f t="shared" si="66"/>
        <v>2.923076923076923</v>
      </c>
      <c r="Q153" s="72">
        <v>2</v>
      </c>
      <c r="R153" s="88"/>
      <c r="S153" s="73">
        <v>4</v>
      </c>
      <c r="T153" s="73">
        <v>5</v>
      </c>
      <c r="U153" s="88"/>
      <c r="V153" s="88"/>
      <c r="W153" s="74">
        <f t="shared" si="77"/>
        <v>9</v>
      </c>
      <c r="X153" s="88">
        <v>5</v>
      </c>
      <c r="Y153" s="75"/>
      <c r="Z153" s="73"/>
      <c r="AA153" s="88">
        <v>2</v>
      </c>
      <c r="AB153" s="73"/>
      <c r="AC153" s="74">
        <f t="shared" si="78"/>
        <v>7</v>
      </c>
      <c r="AD153" s="76">
        <f t="shared" si="79"/>
        <v>16</v>
      </c>
      <c r="AE153" s="74">
        <f t="shared" si="80"/>
        <v>6</v>
      </c>
      <c r="AF153" s="90">
        <v>33</v>
      </c>
      <c r="AG153" s="88">
        <v>2</v>
      </c>
      <c r="AH153" s="91">
        <v>9</v>
      </c>
      <c r="AI153" s="85">
        <v>6</v>
      </c>
      <c r="AJ153" s="73">
        <v>-16</v>
      </c>
      <c r="AK153" s="73"/>
      <c r="AL153" s="73">
        <v>0</v>
      </c>
      <c r="AM153" s="79">
        <f t="shared" si="81"/>
        <v>-16</v>
      </c>
      <c r="AN153" s="80">
        <f t="shared" si="82"/>
        <v>-0.6153846153846154</v>
      </c>
      <c r="AO153" s="81">
        <f t="shared" si="83"/>
      </c>
      <c r="AP153" s="81">
        <f t="shared" si="84"/>
        <v>0</v>
      </c>
      <c r="AQ153" s="82">
        <f t="shared" si="85"/>
        <v>-0.4444444444444444</v>
      </c>
    </row>
    <row r="154" spans="1:43" s="2" customFormat="1" ht="15.75" customHeight="1">
      <c r="A154" s="145" t="s">
        <v>483</v>
      </c>
      <c r="B154" s="96" t="s">
        <v>358</v>
      </c>
      <c r="C154" s="63" t="s">
        <v>304</v>
      </c>
      <c r="D154" s="73">
        <v>4</v>
      </c>
      <c r="E154" s="135">
        <v>153</v>
      </c>
      <c r="F154" s="64" t="s">
        <v>359</v>
      </c>
      <c r="G154" s="65">
        <v>4</v>
      </c>
      <c r="H154" s="88"/>
      <c r="I154" s="88">
        <v>49</v>
      </c>
      <c r="J154" s="67">
        <f>SUM(G154:I154)</f>
        <v>53</v>
      </c>
      <c r="K154" s="68">
        <f>SUM(G154:I154)/E154</f>
        <v>0.3464052287581699</v>
      </c>
      <c r="L154" s="62"/>
      <c r="M154" s="83">
        <f t="shared" si="65"/>
        <v>0</v>
      </c>
      <c r="N154" s="89">
        <v>0</v>
      </c>
      <c r="O154" s="89"/>
      <c r="P154" s="71">
        <f t="shared" si="66"/>
        <v>0</v>
      </c>
      <c r="Q154" s="72"/>
      <c r="R154" s="88">
        <v>2</v>
      </c>
      <c r="S154" s="73"/>
      <c r="T154" s="73"/>
      <c r="U154" s="88">
        <v>3</v>
      </c>
      <c r="V154" s="88"/>
      <c r="W154" s="74">
        <f>SUM(R154:V154)</f>
        <v>5</v>
      </c>
      <c r="X154" s="88">
        <v>4</v>
      </c>
      <c r="Y154" s="75"/>
      <c r="Z154" s="73">
        <v>10</v>
      </c>
      <c r="AA154" s="88">
        <v>2</v>
      </c>
      <c r="AB154" s="73"/>
      <c r="AC154" s="74">
        <f>SUM(X154:AB154)</f>
        <v>16</v>
      </c>
      <c r="AD154" s="76">
        <f>W154+AC154</f>
        <v>21</v>
      </c>
      <c r="AE154" s="74">
        <f>S154+AA154</f>
        <v>2</v>
      </c>
      <c r="AF154" s="90">
        <v>10</v>
      </c>
      <c r="AG154" s="88"/>
      <c r="AH154" s="91">
        <v>1</v>
      </c>
      <c r="AI154" s="85"/>
      <c r="AJ154" s="73">
        <v>-29</v>
      </c>
      <c r="AK154" s="73"/>
      <c r="AL154" s="73">
        <v>-198</v>
      </c>
      <c r="AM154" s="79">
        <f>SUM(AJ154:AL154)</f>
        <v>-227</v>
      </c>
      <c r="AN154" s="80">
        <f t="shared" si="82"/>
        <v>-7.25</v>
      </c>
      <c r="AO154" s="81">
        <f t="shared" si="83"/>
      </c>
      <c r="AP154" s="81">
        <f t="shared" si="84"/>
        <v>-4.040816326530612</v>
      </c>
      <c r="AQ154" s="82">
        <f>IF(AM154=0,"",AM154/SUM(G154:I154))</f>
        <v>-4.283018867924528</v>
      </c>
    </row>
    <row r="155" spans="1:43" s="2" customFormat="1" ht="15.75" customHeight="1">
      <c r="A155" s="145" t="s">
        <v>483</v>
      </c>
      <c r="B155" s="96" t="s">
        <v>302</v>
      </c>
      <c r="C155" s="63" t="s">
        <v>305</v>
      </c>
      <c r="D155" s="73">
        <v>1</v>
      </c>
      <c r="E155" s="135">
        <v>35</v>
      </c>
      <c r="F155" s="64" t="s">
        <v>164</v>
      </c>
      <c r="G155" s="62"/>
      <c r="H155" s="73"/>
      <c r="I155" s="73">
        <v>6</v>
      </c>
      <c r="J155" s="120">
        <f t="shared" si="75"/>
        <v>6</v>
      </c>
      <c r="K155" s="68">
        <f t="shared" si="76"/>
        <v>0.17142857142857143</v>
      </c>
      <c r="L155" s="62"/>
      <c r="M155" s="69">
        <f t="shared" si="65"/>
      </c>
      <c r="N155" s="84"/>
      <c r="O155" s="84"/>
      <c r="P155" s="71">
        <f t="shared" si="66"/>
      </c>
      <c r="Q155" s="72"/>
      <c r="R155" s="73"/>
      <c r="S155" s="73"/>
      <c r="T155" s="73"/>
      <c r="U155" s="73"/>
      <c r="V155" s="73"/>
      <c r="W155" s="74">
        <f t="shared" si="77"/>
        <v>0</v>
      </c>
      <c r="X155" s="73"/>
      <c r="Y155" s="75"/>
      <c r="Z155" s="73"/>
      <c r="AA155" s="73"/>
      <c r="AB155" s="73"/>
      <c r="AC155" s="74">
        <f t="shared" si="78"/>
        <v>0</v>
      </c>
      <c r="AD155" s="76">
        <f t="shared" si="79"/>
        <v>0</v>
      </c>
      <c r="AE155" s="74">
        <f t="shared" si="80"/>
        <v>0</v>
      </c>
      <c r="AF155" s="62">
        <v>3</v>
      </c>
      <c r="AG155" s="73"/>
      <c r="AH155" s="72"/>
      <c r="AI155" s="85"/>
      <c r="AJ155" s="73"/>
      <c r="AK155" s="73"/>
      <c r="AL155" s="73">
        <v>2</v>
      </c>
      <c r="AM155" s="79">
        <f t="shared" si="81"/>
        <v>2</v>
      </c>
      <c r="AN155" s="80">
        <f t="shared" si="82"/>
      </c>
      <c r="AO155" s="81">
        <f t="shared" si="83"/>
      </c>
      <c r="AP155" s="81">
        <f t="shared" si="84"/>
        <v>0.3333333333333333</v>
      </c>
      <c r="AQ155" s="82">
        <f t="shared" si="85"/>
        <v>0.3333333333333333</v>
      </c>
    </row>
    <row r="156" spans="1:43" s="2" customFormat="1" ht="15.75" customHeight="1">
      <c r="A156" s="145" t="s">
        <v>393</v>
      </c>
      <c r="B156" s="96" t="s">
        <v>165</v>
      </c>
      <c r="C156" s="63" t="s">
        <v>307</v>
      </c>
      <c r="D156" s="73">
        <v>23</v>
      </c>
      <c r="E156" s="135" t="s">
        <v>52</v>
      </c>
      <c r="F156" s="64" t="s">
        <v>166</v>
      </c>
      <c r="G156" s="62">
        <v>2</v>
      </c>
      <c r="H156" s="73">
        <v>21</v>
      </c>
      <c r="I156" s="73">
        <v>492</v>
      </c>
      <c r="J156" s="120">
        <f aca="true" t="shared" si="86" ref="J156:J177">SUM(G156:I156)</f>
        <v>515</v>
      </c>
      <c r="K156" s="68">
        <f aca="true" t="shared" si="87" ref="K156:K177">SUM(G156:I156)/E156</f>
        <v>0.5603917301414582</v>
      </c>
      <c r="L156" s="62"/>
      <c r="M156" s="69">
        <f aca="true" t="shared" si="88" ref="M156:M177">IF(G156=0,"",L156/G156)</f>
        <v>0</v>
      </c>
      <c r="N156" s="84">
        <v>2</v>
      </c>
      <c r="O156" s="84"/>
      <c r="P156" s="71">
        <f aca="true" t="shared" si="89" ref="P156:P177">IF(G156=0,"",(N156-O156)/G156)</f>
        <v>1</v>
      </c>
      <c r="Q156" s="72"/>
      <c r="R156" s="73">
        <v>122</v>
      </c>
      <c r="S156" s="73">
        <v>18</v>
      </c>
      <c r="T156" s="73">
        <v>5</v>
      </c>
      <c r="U156" s="73">
        <v>1</v>
      </c>
      <c r="V156" s="73">
        <v>1</v>
      </c>
      <c r="W156" s="74">
        <f aca="true" t="shared" si="90" ref="W156:W177">SUM(R156:V156)</f>
        <v>147</v>
      </c>
      <c r="X156" s="73">
        <v>174</v>
      </c>
      <c r="Y156" s="75">
        <v>148</v>
      </c>
      <c r="Z156" s="73">
        <v>146</v>
      </c>
      <c r="AA156" s="73">
        <v>42</v>
      </c>
      <c r="AB156" s="73">
        <v>5</v>
      </c>
      <c r="AC156" s="74">
        <f aca="true" t="shared" si="91" ref="AC156:AC177">SUM(X156:AB156)</f>
        <v>515</v>
      </c>
      <c r="AD156" s="76">
        <f aca="true" t="shared" si="92" ref="AD156:AD177">W156+AC156</f>
        <v>662</v>
      </c>
      <c r="AE156" s="74">
        <f aca="true" t="shared" si="93" ref="AE156:AE177">S156+AA156</f>
        <v>60</v>
      </c>
      <c r="AF156" s="62">
        <v>91</v>
      </c>
      <c r="AG156" s="73">
        <v>28</v>
      </c>
      <c r="AH156" s="72">
        <v>43</v>
      </c>
      <c r="AI156" s="85"/>
      <c r="AJ156" s="73">
        <v>-10</v>
      </c>
      <c r="AK156" s="73">
        <v>27</v>
      </c>
      <c r="AL156" s="73">
        <v>282</v>
      </c>
      <c r="AM156" s="79">
        <f aca="true" t="shared" si="94" ref="AM156:AM177">SUM(AJ156:AL156)</f>
        <v>299</v>
      </c>
      <c r="AN156" s="80">
        <f aca="true" t="shared" si="95" ref="AN156:AP160">IF(G156&gt;0,AJ156/G156,"")</f>
        <v>-5</v>
      </c>
      <c r="AO156" s="81">
        <f t="shared" si="95"/>
        <v>1.2857142857142858</v>
      </c>
      <c r="AP156" s="81">
        <f t="shared" si="95"/>
        <v>0.573170731707317</v>
      </c>
      <c r="AQ156" s="82">
        <f aca="true" t="shared" si="96" ref="AQ156:AQ177">IF(AM156=0,"",AM156/SUM(G156:I156))</f>
        <v>0.5805825242718446</v>
      </c>
    </row>
    <row r="157" spans="1:43" s="2" customFormat="1" ht="15.75" customHeight="1">
      <c r="A157" s="145" t="s">
        <v>483</v>
      </c>
      <c r="B157" s="96" t="s">
        <v>503</v>
      </c>
      <c r="C157" s="63" t="s">
        <v>305</v>
      </c>
      <c r="D157" s="73">
        <v>2</v>
      </c>
      <c r="E157" s="135">
        <v>78</v>
      </c>
      <c r="F157" s="64" t="s">
        <v>175</v>
      </c>
      <c r="G157" s="62"/>
      <c r="H157" s="73"/>
      <c r="I157" s="73">
        <v>8</v>
      </c>
      <c r="J157" s="120">
        <f t="shared" si="86"/>
        <v>8</v>
      </c>
      <c r="K157" s="68">
        <f t="shared" si="87"/>
        <v>0.10256410256410256</v>
      </c>
      <c r="L157" s="62"/>
      <c r="M157" s="69">
        <f t="shared" si="88"/>
      </c>
      <c r="N157" s="84"/>
      <c r="O157" s="84"/>
      <c r="P157" s="71">
        <f t="shared" si="89"/>
      </c>
      <c r="Q157" s="72"/>
      <c r="R157" s="73"/>
      <c r="S157" s="73"/>
      <c r="T157" s="73"/>
      <c r="U157" s="73"/>
      <c r="V157" s="73"/>
      <c r="W157" s="74">
        <f t="shared" si="90"/>
        <v>0</v>
      </c>
      <c r="X157" s="73"/>
      <c r="Y157" s="75"/>
      <c r="Z157" s="73">
        <v>1</v>
      </c>
      <c r="AA157" s="73"/>
      <c r="AB157" s="73"/>
      <c r="AC157" s="74">
        <f t="shared" si="91"/>
        <v>1</v>
      </c>
      <c r="AD157" s="76">
        <f t="shared" si="92"/>
        <v>1</v>
      </c>
      <c r="AE157" s="74">
        <f t="shared" si="93"/>
        <v>0</v>
      </c>
      <c r="AF157" s="62">
        <v>1</v>
      </c>
      <c r="AG157" s="73"/>
      <c r="AH157" s="72"/>
      <c r="AI157" s="85"/>
      <c r="AJ157" s="73"/>
      <c r="AK157" s="73"/>
      <c r="AL157" s="73">
        <v>-19</v>
      </c>
      <c r="AM157" s="79">
        <f t="shared" si="94"/>
        <v>-19</v>
      </c>
      <c r="AN157" s="80">
        <f t="shared" si="95"/>
      </c>
      <c r="AO157" s="81">
        <f t="shared" si="95"/>
      </c>
      <c r="AP157" s="81">
        <f t="shared" si="95"/>
        <v>-2.375</v>
      </c>
      <c r="AQ157" s="82">
        <f t="shared" si="96"/>
        <v>-2.375</v>
      </c>
    </row>
    <row r="158" spans="1:43" s="2" customFormat="1" ht="15.75" customHeight="1">
      <c r="A158" s="145" t="s">
        <v>483</v>
      </c>
      <c r="B158" s="96" t="s">
        <v>132</v>
      </c>
      <c r="C158" s="63" t="s">
        <v>304</v>
      </c>
      <c r="D158" s="73">
        <v>3</v>
      </c>
      <c r="E158" s="135" t="s">
        <v>25</v>
      </c>
      <c r="F158" s="64" t="s">
        <v>133</v>
      </c>
      <c r="G158" s="62">
        <v>1</v>
      </c>
      <c r="H158" s="73"/>
      <c r="I158" s="73">
        <v>31</v>
      </c>
      <c r="J158" s="120">
        <f>SUM(G158:I158)</f>
        <v>32</v>
      </c>
      <c r="K158" s="68">
        <f>SUM(G158:I158)/E158</f>
        <v>0.22857142857142856</v>
      </c>
      <c r="L158" s="62"/>
      <c r="M158" s="69">
        <f>IF(G158=0,"",L158/G158)</f>
        <v>0</v>
      </c>
      <c r="N158" s="84">
        <v>0</v>
      </c>
      <c r="O158" s="84"/>
      <c r="P158" s="71">
        <f>IF(G158=0,"",(N158-O158)/G158)</f>
        <v>0</v>
      </c>
      <c r="Q158" s="72"/>
      <c r="R158" s="73">
        <v>1</v>
      </c>
      <c r="S158" s="73"/>
      <c r="T158" s="73"/>
      <c r="U158" s="73"/>
      <c r="V158" s="73"/>
      <c r="W158" s="74">
        <f>SUM(R158:V158)</f>
        <v>1</v>
      </c>
      <c r="X158" s="73">
        <v>8</v>
      </c>
      <c r="Y158" s="75"/>
      <c r="Z158" s="73">
        <v>2</v>
      </c>
      <c r="AA158" s="73"/>
      <c r="AB158" s="73">
        <v>1</v>
      </c>
      <c r="AC158" s="74">
        <f>SUM(X158:AB158)</f>
        <v>11</v>
      </c>
      <c r="AD158" s="76">
        <f>W158+AC158</f>
        <v>12</v>
      </c>
      <c r="AE158" s="74">
        <f>S158+AA158</f>
        <v>0</v>
      </c>
      <c r="AF158" s="62"/>
      <c r="AG158" s="73">
        <v>3</v>
      </c>
      <c r="AH158" s="72">
        <v>3</v>
      </c>
      <c r="AI158" s="85"/>
      <c r="AJ158" s="73">
        <v>-3</v>
      </c>
      <c r="AK158" s="73"/>
      <c r="AL158" s="73">
        <v>-142</v>
      </c>
      <c r="AM158" s="79">
        <f>SUM(AJ158:AL158)</f>
        <v>-145</v>
      </c>
      <c r="AN158" s="80">
        <f aca="true" t="shared" si="97" ref="AN158:AP159">IF(G158&gt;0,AJ158/G158,"")</f>
        <v>-3</v>
      </c>
      <c r="AO158" s="81">
        <f t="shared" si="97"/>
      </c>
      <c r="AP158" s="81">
        <f t="shared" si="97"/>
        <v>-4.580645161290323</v>
      </c>
      <c r="AQ158" s="82">
        <f>IF(AM158=0,"",AM158/SUM(G158:I158))</f>
        <v>-4.53125</v>
      </c>
    </row>
    <row r="159" spans="1:43" s="2" customFormat="1" ht="15.75" customHeight="1">
      <c r="A159" s="145" t="s">
        <v>483</v>
      </c>
      <c r="B159" s="96" t="s">
        <v>298</v>
      </c>
      <c r="C159" s="63" t="s">
        <v>307</v>
      </c>
      <c r="D159" s="73">
        <v>9</v>
      </c>
      <c r="E159" s="135" t="s">
        <v>31</v>
      </c>
      <c r="F159" s="64" t="s">
        <v>299</v>
      </c>
      <c r="G159" s="62">
        <v>5</v>
      </c>
      <c r="H159" s="73">
        <v>34</v>
      </c>
      <c r="I159" s="73">
        <v>107</v>
      </c>
      <c r="J159" s="120">
        <f>SUM(G159:I159)</f>
        <v>146</v>
      </c>
      <c r="K159" s="68">
        <f>SUM(G159:I159)/E159</f>
        <v>0.381201044386423</v>
      </c>
      <c r="L159" s="62">
        <v>1</v>
      </c>
      <c r="M159" s="69">
        <f>IF(G159=0,"",L159/G159)</f>
        <v>0.2</v>
      </c>
      <c r="N159" s="84">
        <v>3</v>
      </c>
      <c r="O159" s="84"/>
      <c r="P159" s="71">
        <f>IF(G159=0,"",(N159-O159)/G159)</f>
        <v>0.6</v>
      </c>
      <c r="Q159" s="72"/>
      <c r="R159" s="73">
        <v>14</v>
      </c>
      <c r="S159" s="73">
        <v>3</v>
      </c>
      <c r="T159" s="73"/>
      <c r="U159" s="73">
        <v>2</v>
      </c>
      <c r="V159" s="73"/>
      <c r="W159" s="74">
        <f>SUM(R159:V159)</f>
        <v>19</v>
      </c>
      <c r="X159" s="73">
        <v>41</v>
      </c>
      <c r="Y159" s="75">
        <v>24</v>
      </c>
      <c r="Z159" s="73">
        <v>49</v>
      </c>
      <c r="AA159" s="73">
        <v>9</v>
      </c>
      <c r="AB159" s="73">
        <v>2</v>
      </c>
      <c r="AC159" s="74">
        <f>SUM(X159:AB159)</f>
        <v>125</v>
      </c>
      <c r="AD159" s="76">
        <f>W159+AC159</f>
        <v>144</v>
      </c>
      <c r="AE159" s="74">
        <f>S159+AA159</f>
        <v>12</v>
      </c>
      <c r="AF159" s="62">
        <v>29</v>
      </c>
      <c r="AG159" s="73">
        <v>10</v>
      </c>
      <c r="AH159" s="72">
        <v>15</v>
      </c>
      <c r="AI159" s="85">
        <v>3</v>
      </c>
      <c r="AJ159" s="73">
        <v>-52</v>
      </c>
      <c r="AK159" s="73">
        <v>-75</v>
      </c>
      <c r="AL159" s="73">
        <v>-298</v>
      </c>
      <c r="AM159" s="79">
        <f>SUM(AJ159:AL159)</f>
        <v>-425</v>
      </c>
      <c r="AN159" s="80">
        <f t="shared" si="97"/>
        <v>-10.4</v>
      </c>
      <c r="AO159" s="81">
        <f t="shared" si="97"/>
        <v>-2.2058823529411766</v>
      </c>
      <c r="AP159" s="81">
        <f t="shared" si="97"/>
        <v>-2.7850467289719627</v>
      </c>
      <c r="AQ159" s="82">
        <f>IF(AM159=0,"",AM159/SUM(G159:I159))</f>
        <v>-2.910958904109589</v>
      </c>
    </row>
    <row r="160" spans="1:43" s="2" customFormat="1" ht="15.75" customHeight="1">
      <c r="A160" s="145" t="s">
        <v>483</v>
      </c>
      <c r="B160" s="96" t="s">
        <v>167</v>
      </c>
      <c r="C160" s="63" t="s">
        <v>308</v>
      </c>
      <c r="D160" s="73">
        <v>18</v>
      </c>
      <c r="E160" s="135">
        <v>668</v>
      </c>
      <c r="F160" s="64" t="s">
        <v>391</v>
      </c>
      <c r="G160" s="62">
        <v>89</v>
      </c>
      <c r="H160" s="73">
        <v>7</v>
      </c>
      <c r="I160" s="73">
        <v>250</v>
      </c>
      <c r="J160" s="120">
        <f t="shared" si="86"/>
        <v>346</v>
      </c>
      <c r="K160" s="68">
        <f t="shared" si="87"/>
        <v>0.5179640718562875</v>
      </c>
      <c r="L160" s="62">
        <v>23</v>
      </c>
      <c r="M160" s="69">
        <f t="shared" si="88"/>
        <v>0.25842696629213485</v>
      </c>
      <c r="N160" s="84">
        <v>183</v>
      </c>
      <c r="O160" s="84"/>
      <c r="P160" s="71">
        <f t="shared" si="89"/>
        <v>2.056179775280899</v>
      </c>
      <c r="Q160" s="72">
        <v>5</v>
      </c>
      <c r="R160" s="73">
        <v>75</v>
      </c>
      <c r="S160" s="73">
        <v>8</v>
      </c>
      <c r="T160" s="73">
        <v>9</v>
      </c>
      <c r="U160" s="73">
        <v>5</v>
      </c>
      <c r="V160" s="73">
        <v>3</v>
      </c>
      <c r="W160" s="74">
        <f t="shared" si="90"/>
        <v>100</v>
      </c>
      <c r="X160" s="73">
        <v>64</v>
      </c>
      <c r="Y160" s="75">
        <v>23</v>
      </c>
      <c r="Z160" s="73">
        <v>91</v>
      </c>
      <c r="AA160" s="73">
        <v>12</v>
      </c>
      <c r="AB160" s="73"/>
      <c r="AC160" s="74">
        <f t="shared" si="91"/>
        <v>190</v>
      </c>
      <c r="AD160" s="76">
        <f t="shared" si="92"/>
        <v>290</v>
      </c>
      <c r="AE160" s="74">
        <f t="shared" si="93"/>
        <v>20</v>
      </c>
      <c r="AF160" s="62">
        <v>176</v>
      </c>
      <c r="AG160" s="73">
        <v>12</v>
      </c>
      <c r="AH160" s="72">
        <v>50</v>
      </c>
      <c r="AI160" s="85">
        <v>8</v>
      </c>
      <c r="AJ160" s="73">
        <v>-149</v>
      </c>
      <c r="AK160" s="73">
        <v>-14</v>
      </c>
      <c r="AL160" s="73">
        <v>-59</v>
      </c>
      <c r="AM160" s="79">
        <f t="shared" si="94"/>
        <v>-222</v>
      </c>
      <c r="AN160" s="80">
        <f t="shared" si="95"/>
        <v>-1.6741573033707866</v>
      </c>
      <c r="AO160" s="81">
        <f t="shared" si="95"/>
        <v>-2</v>
      </c>
      <c r="AP160" s="81">
        <f t="shared" si="95"/>
        <v>-0.236</v>
      </c>
      <c r="AQ160" s="82">
        <f t="shared" si="96"/>
        <v>-0.6416184971098265</v>
      </c>
    </row>
    <row r="161" spans="1:43" s="2" customFormat="1" ht="15.75" customHeight="1">
      <c r="A161" s="145" t="s">
        <v>483</v>
      </c>
      <c r="B161" s="96" t="s">
        <v>360</v>
      </c>
      <c r="C161" s="63" t="s">
        <v>308</v>
      </c>
      <c r="D161" s="73">
        <v>13</v>
      </c>
      <c r="E161" s="135" t="s">
        <v>53</v>
      </c>
      <c r="F161" s="64" t="s">
        <v>209</v>
      </c>
      <c r="G161" s="62">
        <v>75</v>
      </c>
      <c r="H161" s="73">
        <v>22</v>
      </c>
      <c r="I161" s="73">
        <v>85</v>
      </c>
      <c r="J161" s="120">
        <f t="shared" si="86"/>
        <v>182</v>
      </c>
      <c r="K161" s="68">
        <f t="shared" si="87"/>
        <v>0.33955223880597013</v>
      </c>
      <c r="L161" s="62">
        <v>28</v>
      </c>
      <c r="M161" s="69">
        <f t="shared" si="88"/>
        <v>0.37333333333333335</v>
      </c>
      <c r="N161" s="84">
        <v>152</v>
      </c>
      <c r="O161" s="84">
        <v>0</v>
      </c>
      <c r="P161" s="71">
        <f t="shared" si="89"/>
        <v>2.026666666666667</v>
      </c>
      <c r="Q161" s="72">
        <v>12</v>
      </c>
      <c r="R161" s="73">
        <v>14</v>
      </c>
      <c r="S161" s="73"/>
      <c r="T161" s="73"/>
      <c r="U161" s="73"/>
      <c r="V161" s="73">
        <v>3</v>
      </c>
      <c r="W161" s="74">
        <f t="shared" si="90"/>
        <v>17</v>
      </c>
      <c r="X161" s="73">
        <v>26</v>
      </c>
      <c r="Y161" s="75">
        <v>19</v>
      </c>
      <c r="Z161" s="73">
        <v>45</v>
      </c>
      <c r="AA161" s="73">
        <v>9</v>
      </c>
      <c r="AB161" s="73">
        <v>1</v>
      </c>
      <c r="AC161" s="74">
        <f t="shared" si="91"/>
        <v>100</v>
      </c>
      <c r="AD161" s="76">
        <f t="shared" si="92"/>
        <v>117</v>
      </c>
      <c r="AE161" s="74">
        <f t="shared" si="93"/>
        <v>9</v>
      </c>
      <c r="AF161" s="62">
        <v>19</v>
      </c>
      <c r="AG161" s="73">
        <v>14</v>
      </c>
      <c r="AH161" s="72">
        <v>15</v>
      </c>
      <c r="AI161" s="85">
        <v>94</v>
      </c>
      <c r="AJ161" s="73">
        <v>-220</v>
      </c>
      <c r="AK161" s="73">
        <v>-29</v>
      </c>
      <c r="AL161" s="73">
        <v>-234</v>
      </c>
      <c r="AM161" s="79">
        <f t="shared" si="94"/>
        <v>-483</v>
      </c>
      <c r="AN161" s="80">
        <f aca="true" t="shared" si="98" ref="AN161:AP162">IF(G161&gt;0,AJ161/G161,"")</f>
        <v>-2.933333333333333</v>
      </c>
      <c r="AO161" s="81">
        <f t="shared" si="98"/>
        <v>-1.3181818181818181</v>
      </c>
      <c r="AP161" s="81">
        <f t="shared" si="98"/>
        <v>-2.7529411764705882</v>
      </c>
      <c r="AQ161" s="82">
        <f t="shared" si="96"/>
        <v>-2.6538461538461537</v>
      </c>
    </row>
    <row r="162" spans="1:43" s="2" customFormat="1" ht="15.75" customHeight="1">
      <c r="A162" s="145" t="s">
        <v>479</v>
      </c>
      <c r="B162" s="96" t="s">
        <v>330</v>
      </c>
      <c r="C162" s="63" t="s">
        <v>484</v>
      </c>
      <c r="D162" s="73">
        <v>10</v>
      </c>
      <c r="E162" s="135">
        <v>392</v>
      </c>
      <c r="F162" s="64" t="s">
        <v>385</v>
      </c>
      <c r="G162" s="62">
        <v>91</v>
      </c>
      <c r="H162" s="73">
        <v>7</v>
      </c>
      <c r="I162" s="73">
        <v>32</v>
      </c>
      <c r="J162" s="120">
        <f t="shared" si="86"/>
        <v>130</v>
      </c>
      <c r="K162" s="68">
        <f t="shared" si="87"/>
        <v>0.33163265306122447</v>
      </c>
      <c r="L162" s="62">
        <v>50</v>
      </c>
      <c r="M162" s="69">
        <f t="shared" si="88"/>
        <v>0.5494505494505495</v>
      </c>
      <c r="N162" s="84">
        <v>283</v>
      </c>
      <c r="O162" s="84"/>
      <c r="P162" s="71">
        <f t="shared" si="89"/>
        <v>3.10989010989011</v>
      </c>
      <c r="Q162" s="72">
        <v>31</v>
      </c>
      <c r="R162" s="73">
        <v>9</v>
      </c>
      <c r="S162" s="73">
        <v>3</v>
      </c>
      <c r="T162" s="73"/>
      <c r="U162" s="73">
        <v>1</v>
      </c>
      <c r="V162" s="73">
        <v>1</v>
      </c>
      <c r="W162" s="74">
        <f t="shared" si="90"/>
        <v>14</v>
      </c>
      <c r="X162" s="73">
        <v>9</v>
      </c>
      <c r="Y162" s="75">
        <v>6</v>
      </c>
      <c r="Z162" s="73">
        <v>13</v>
      </c>
      <c r="AA162" s="73">
        <v>3</v>
      </c>
      <c r="AB162" s="73"/>
      <c r="AC162" s="74">
        <f t="shared" si="91"/>
        <v>31</v>
      </c>
      <c r="AD162" s="76">
        <f t="shared" si="92"/>
        <v>45</v>
      </c>
      <c r="AE162" s="74">
        <f t="shared" si="93"/>
        <v>6</v>
      </c>
      <c r="AF162" s="62">
        <v>45</v>
      </c>
      <c r="AG162" s="73">
        <v>17</v>
      </c>
      <c r="AH162" s="72">
        <v>23</v>
      </c>
      <c r="AI162" s="85">
        <v>180</v>
      </c>
      <c r="AJ162" s="73">
        <v>28</v>
      </c>
      <c r="AK162" s="73">
        <v>8</v>
      </c>
      <c r="AL162" s="73">
        <v>-13</v>
      </c>
      <c r="AM162" s="79">
        <f t="shared" si="94"/>
        <v>23</v>
      </c>
      <c r="AN162" s="80">
        <f t="shared" si="98"/>
        <v>0.3076923076923077</v>
      </c>
      <c r="AO162" s="81">
        <f t="shared" si="98"/>
        <v>1.1428571428571428</v>
      </c>
      <c r="AP162" s="81">
        <f t="shared" si="98"/>
        <v>-0.40625</v>
      </c>
      <c r="AQ162" s="82">
        <f t="shared" si="96"/>
        <v>0.17692307692307693</v>
      </c>
    </row>
    <row r="163" spans="1:43" s="2" customFormat="1" ht="15.75" customHeight="1">
      <c r="A163" s="145" t="s">
        <v>483</v>
      </c>
      <c r="B163" s="96" t="s">
        <v>421</v>
      </c>
      <c r="C163" s="63" t="s">
        <v>308</v>
      </c>
      <c r="D163" s="73">
        <v>9</v>
      </c>
      <c r="E163" s="135" t="s">
        <v>31</v>
      </c>
      <c r="F163" s="64" t="s">
        <v>300</v>
      </c>
      <c r="G163" s="62">
        <v>8</v>
      </c>
      <c r="H163" s="73">
        <v>5</v>
      </c>
      <c r="I163" s="73">
        <v>105</v>
      </c>
      <c r="J163" s="120">
        <f>SUM(G163:I163)</f>
        <v>118</v>
      </c>
      <c r="K163" s="68">
        <f>SUM(G163:I163)/E163</f>
        <v>0.30809399477806787</v>
      </c>
      <c r="L163" s="62">
        <v>1</v>
      </c>
      <c r="M163" s="69">
        <f>IF(G163=0,"",L163/G163)</f>
        <v>0.125</v>
      </c>
      <c r="N163" s="84">
        <v>28</v>
      </c>
      <c r="O163" s="84"/>
      <c r="P163" s="71">
        <f>IF(G163=0,"",(N163-O163)/G163)</f>
        <v>3.5</v>
      </c>
      <c r="Q163" s="72">
        <v>4</v>
      </c>
      <c r="R163" s="73">
        <v>10</v>
      </c>
      <c r="S163" s="73">
        <v>1</v>
      </c>
      <c r="T163" s="73">
        <v>1</v>
      </c>
      <c r="U163" s="73"/>
      <c r="V163" s="73"/>
      <c r="W163" s="74">
        <f>SUM(R163:V163)</f>
        <v>12</v>
      </c>
      <c r="X163" s="73">
        <v>22</v>
      </c>
      <c r="Y163" s="75">
        <v>3</v>
      </c>
      <c r="Z163" s="73">
        <v>17</v>
      </c>
      <c r="AA163" s="73">
        <v>6</v>
      </c>
      <c r="AB163" s="73"/>
      <c r="AC163" s="74">
        <f>SUM(X163:AB163)</f>
        <v>48</v>
      </c>
      <c r="AD163" s="76">
        <f>W163+AC163</f>
        <v>60</v>
      </c>
      <c r="AE163" s="74">
        <f>S163+AA163</f>
        <v>7</v>
      </c>
      <c r="AF163" s="62">
        <v>7</v>
      </c>
      <c r="AG163" s="73">
        <v>7</v>
      </c>
      <c r="AH163" s="72">
        <v>7</v>
      </c>
      <c r="AI163" s="85">
        <v>9</v>
      </c>
      <c r="AJ163" s="73">
        <v>-25</v>
      </c>
      <c r="AK163" s="73">
        <v>-14</v>
      </c>
      <c r="AL163" s="73">
        <v>-239</v>
      </c>
      <c r="AM163" s="79">
        <f>SUM(AJ163:AL163)</f>
        <v>-278</v>
      </c>
      <c r="AN163" s="80">
        <f>IF(G163&gt;0,AJ163/G163,"")</f>
        <v>-3.125</v>
      </c>
      <c r="AO163" s="81">
        <f>IF(H163&gt;0,AK163/H163,"")</f>
        <v>-2.8</v>
      </c>
      <c r="AP163" s="81">
        <f>IF(I163&gt;0,AL163/I163,"")</f>
        <v>-2.276190476190476</v>
      </c>
      <c r="AQ163" s="82">
        <f>IF(AM163=0,"",AM163/SUM(G163:I163))</f>
        <v>-2.3559322033898304</v>
      </c>
    </row>
    <row r="164" spans="1:43" s="2" customFormat="1" ht="15.75" customHeight="1">
      <c r="A164" s="145" t="s">
        <v>483</v>
      </c>
      <c r="B164" s="96" t="s">
        <v>168</v>
      </c>
      <c r="C164" s="63" t="s">
        <v>307</v>
      </c>
      <c r="D164" s="73">
        <v>16</v>
      </c>
      <c r="E164" s="135" t="s">
        <v>54</v>
      </c>
      <c r="F164" s="64" t="s">
        <v>169</v>
      </c>
      <c r="G164" s="62">
        <v>1</v>
      </c>
      <c r="H164" s="73">
        <v>10</v>
      </c>
      <c r="I164" s="73">
        <v>155</v>
      </c>
      <c r="J164" s="120">
        <f t="shared" si="86"/>
        <v>166</v>
      </c>
      <c r="K164" s="68">
        <f t="shared" si="87"/>
        <v>0.25499231950844853</v>
      </c>
      <c r="L164" s="62"/>
      <c r="M164" s="69">
        <f t="shared" si="88"/>
        <v>0</v>
      </c>
      <c r="N164" s="84">
        <v>0</v>
      </c>
      <c r="O164" s="84"/>
      <c r="P164" s="71">
        <f t="shared" si="89"/>
        <v>0</v>
      </c>
      <c r="Q164" s="72"/>
      <c r="R164" s="73">
        <v>17</v>
      </c>
      <c r="S164" s="73">
        <v>3</v>
      </c>
      <c r="T164" s="73"/>
      <c r="U164" s="73">
        <v>5</v>
      </c>
      <c r="V164" s="73"/>
      <c r="W164" s="74">
        <f t="shared" si="90"/>
        <v>25</v>
      </c>
      <c r="X164" s="73">
        <v>19</v>
      </c>
      <c r="Y164" s="75">
        <v>7</v>
      </c>
      <c r="Z164" s="73">
        <v>31</v>
      </c>
      <c r="AA164" s="73">
        <v>9</v>
      </c>
      <c r="AB164" s="73">
        <v>3</v>
      </c>
      <c r="AC164" s="74">
        <f t="shared" si="91"/>
        <v>69</v>
      </c>
      <c r="AD164" s="76">
        <f t="shared" si="92"/>
        <v>94</v>
      </c>
      <c r="AE164" s="74">
        <f t="shared" si="93"/>
        <v>12</v>
      </c>
      <c r="AF164" s="62">
        <v>22</v>
      </c>
      <c r="AG164" s="73">
        <v>11</v>
      </c>
      <c r="AH164" s="72">
        <v>15</v>
      </c>
      <c r="AI164" s="85"/>
      <c r="AJ164" s="73">
        <v>0</v>
      </c>
      <c r="AK164" s="73">
        <v>0</v>
      </c>
      <c r="AL164" s="73">
        <v>-403</v>
      </c>
      <c r="AM164" s="79">
        <f t="shared" si="94"/>
        <v>-403</v>
      </c>
      <c r="AN164" s="80">
        <f aca="true" t="shared" si="99" ref="AN164:AP166">IF(G164&gt;0,AJ164/G164,"")</f>
        <v>0</v>
      </c>
      <c r="AO164" s="81">
        <f t="shared" si="99"/>
        <v>0</v>
      </c>
      <c r="AP164" s="81">
        <f t="shared" si="99"/>
        <v>-2.6</v>
      </c>
      <c r="AQ164" s="82">
        <f t="shared" si="96"/>
        <v>-2.427710843373494</v>
      </c>
    </row>
    <row r="165" spans="1:43" s="2" customFormat="1" ht="15.75" customHeight="1">
      <c r="A165" s="145" t="s">
        <v>479</v>
      </c>
      <c r="B165" s="96" t="s">
        <v>140</v>
      </c>
      <c r="C165" s="63" t="s">
        <v>308</v>
      </c>
      <c r="D165" s="73">
        <v>4</v>
      </c>
      <c r="E165" s="135" t="s">
        <v>103</v>
      </c>
      <c r="F165" s="64" t="s">
        <v>141</v>
      </c>
      <c r="G165" s="62">
        <v>2</v>
      </c>
      <c r="H165" s="73">
        <v>1</v>
      </c>
      <c r="I165" s="73">
        <v>50</v>
      </c>
      <c r="J165" s="120">
        <f>SUM(G165:I165)</f>
        <v>53</v>
      </c>
      <c r="K165" s="68">
        <f>SUM(G165:I165)/E165</f>
        <v>0.2994350282485876</v>
      </c>
      <c r="L165" s="62"/>
      <c r="M165" s="69">
        <f>IF(G165=0,"",L165/G165)</f>
        <v>0</v>
      </c>
      <c r="N165" s="84">
        <v>0</v>
      </c>
      <c r="O165" s="84"/>
      <c r="P165" s="71">
        <f>IF(G165=0,"",(N165-O165)/G165)</f>
        <v>0</v>
      </c>
      <c r="Q165" s="72"/>
      <c r="R165" s="73">
        <v>3</v>
      </c>
      <c r="S165" s="73"/>
      <c r="T165" s="73"/>
      <c r="U165" s="73"/>
      <c r="V165" s="73"/>
      <c r="W165" s="74">
        <f>SUM(R165:V165)</f>
        <v>3</v>
      </c>
      <c r="X165" s="73">
        <v>10</v>
      </c>
      <c r="Y165" s="75">
        <v>3</v>
      </c>
      <c r="Z165" s="73">
        <v>17</v>
      </c>
      <c r="AA165" s="73">
        <v>1</v>
      </c>
      <c r="AB165" s="73">
        <v>2</v>
      </c>
      <c r="AC165" s="74">
        <f>SUM(X165:AB165)</f>
        <v>33</v>
      </c>
      <c r="AD165" s="76">
        <f>W165+AC165</f>
        <v>36</v>
      </c>
      <c r="AE165" s="74">
        <f>S165+AA165</f>
        <v>1</v>
      </c>
      <c r="AF165" s="62"/>
      <c r="AG165" s="73">
        <v>3</v>
      </c>
      <c r="AH165" s="72">
        <v>3</v>
      </c>
      <c r="AI165" s="85"/>
      <c r="AJ165" s="73">
        <v>-8</v>
      </c>
      <c r="AK165" s="73">
        <v>-20</v>
      </c>
      <c r="AL165" s="73">
        <v>-119</v>
      </c>
      <c r="AM165" s="79">
        <f>SUM(AJ165:AL165)</f>
        <v>-147</v>
      </c>
      <c r="AN165" s="80">
        <f>IF(G165&gt;0,AJ165/G165,"")</f>
        <v>-4</v>
      </c>
      <c r="AO165" s="81">
        <f>IF(H165&gt;0,AK165/H165,"")</f>
        <v>-20</v>
      </c>
      <c r="AP165" s="81">
        <f>IF(I165&gt;0,AL165/I165,"")</f>
        <v>-2.38</v>
      </c>
      <c r="AQ165" s="82">
        <f>IF(AM165=0,"",AM165/SUM(G165:I165))</f>
        <v>-2.7735849056603774</v>
      </c>
    </row>
    <row r="166" spans="1:43" s="2" customFormat="1" ht="15.75" customHeight="1">
      <c r="A166" s="145" t="s">
        <v>477</v>
      </c>
      <c r="B166" s="96" t="s">
        <v>170</v>
      </c>
      <c r="C166" s="63" t="s">
        <v>308</v>
      </c>
      <c r="D166" s="73">
        <v>31</v>
      </c>
      <c r="E166" s="135" t="s">
        <v>55</v>
      </c>
      <c r="F166" s="64" t="s">
        <v>392</v>
      </c>
      <c r="G166" s="62">
        <v>167</v>
      </c>
      <c r="H166" s="73">
        <v>101</v>
      </c>
      <c r="I166" s="73">
        <v>258</v>
      </c>
      <c r="J166" s="120">
        <f t="shared" si="86"/>
        <v>526</v>
      </c>
      <c r="K166" s="68">
        <f t="shared" si="87"/>
        <v>0.4318555008210181</v>
      </c>
      <c r="L166" s="62">
        <v>81</v>
      </c>
      <c r="M166" s="69">
        <f t="shared" si="88"/>
        <v>0.48502994011976047</v>
      </c>
      <c r="N166" s="84">
        <v>447</v>
      </c>
      <c r="O166" s="84">
        <v>0</v>
      </c>
      <c r="P166" s="71">
        <f t="shared" si="89"/>
        <v>2.6766467065868262</v>
      </c>
      <c r="Q166" s="72">
        <v>43</v>
      </c>
      <c r="R166" s="73">
        <v>49</v>
      </c>
      <c r="S166" s="73">
        <v>8</v>
      </c>
      <c r="T166" s="73">
        <v>16</v>
      </c>
      <c r="U166" s="73">
        <v>16</v>
      </c>
      <c r="V166" s="73">
        <v>4</v>
      </c>
      <c r="W166" s="74">
        <f t="shared" si="90"/>
        <v>93</v>
      </c>
      <c r="X166" s="73">
        <v>109</v>
      </c>
      <c r="Y166" s="75">
        <v>21</v>
      </c>
      <c r="Z166" s="73">
        <v>97</v>
      </c>
      <c r="AA166" s="73">
        <v>23</v>
      </c>
      <c r="AB166" s="73">
        <v>4</v>
      </c>
      <c r="AC166" s="74">
        <f t="shared" si="91"/>
        <v>254</v>
      </c>
      <c r="AD166" s="76">
        <f t="shared" si="92"/>
        <v>347</v>
      </c>
      <c r="AE166" s="74">
        <f t="shared" si="93"/>
        <v>31</v>
      </c>
      <c r="AF166" s="62">
        <v>131</v>
      </c>
      <c r="AG166" s="73">
        <v>38</v>
      </c>
      <c r="AH166" s="72">
        <v>61</v>
      </c>
      <c r="AI166" s="85">
        <v>253</v>
      </c>
      <c r="AJ166" s="73">
        <v>-35</v>
      </c>
      <c r="AK166" s="73">
        <v>122</v>
      </c>
      <c r="AL166" s="73">
        <v>57</v>
      </c>
      <c r="AM166" s="79">
        <f t="shared" si="94"/>
        <v>144</v>
      </c>
      <c r="AN166" s="80">
        <f t="shared" si="99"/>
        <v>-0.20958083832335328</v>
      </c>
      <c r="AO166" s="81">
        <f t="shared" si="99"/>
        <v>1.2079207920792079</v>
      </c>
      <c r="AP166" s="81">
        <f t="shared" si="99"/>
        <v>0.22093023255813954</v>
      </c>
      <c r="AQ166" s="82">
        <f t="shared" si="96"/>
        <v>0.2737642585551331</v>
      </c>
    </row>
    <row r="167" spans="1:43" s="2" customFormat="1" ht="15.75" customHeight="1">
      <c r="A167" s="145" t="s">
        <v>479</v>
      </c>
      <c r="B167" s="96" t="s">
        <v>256</v>
      </c>
      <c r="C167" s="63" t="s">
        <v>305</v>
      </c>
      <c r="D167" s="73">
        <v>6</v>
      </c>
      <c r="E167" s="135" t="s">
        <v>104</v>
      </c>
      <c r="F167" s="64" t="s">
        <v>257</v>
      </c>
      <c r="G167" s="62"/>
      <c r="H167" s="73"/>
      <c r="I167" s="73">
        <v>35</v>
      </c>
      <c r="J167" s="120">
        <f>SUM(G167:I167)</f>
        <v>35</v>
      </c>
      <c r="K167" s="68">
        <f>SUM(G167:I167)/E167</f>
        <v>0.13618677042801555</v>
      </c>
      <c r="L167" s="62"/>
      <c r="M167" s="69">
        <f>IF(G167=0,"",L167/G167)</f>
      </c>
      <c r="N167" s="84"/>
      <c r="O167" s="84"/>
      <c r="P167" s="71">
        <f>IF(G167=0,"",(N167-O167)/G167)</f>
      </c>
      <c r="Q167" s="72"/>
      <c r="R167" s="73">
        <v>1</v>
      </c>
      <c r="S167" s="73"/>
      <c r="T167" s="73"/>
      <c r="U167" s="73"/>
      <c r="V167" s="73"/>
      <c r="W167" s="74">
        <f>SUM(R167:V167)</f>
        <v>1</v>
      </c>
      <c r="X167" s="73">
        <v>7</v>
      </c>
      <c r="Y167" s="75">
        <v>1</v>
      </c>
      <c r="Z167" s="73">
        <v>3</v>
      </c>
      <c r="AA167" s="73"/>
      <c r="AB167" s="73">
        <v>2</v>
      </c>
      <c r="AC167" s="74">
        <f>SUM(X167:AB167)</f>
        <v>13</v>
      </c>
      <c r="AD167" s="76">
        <f>W167+AC167</f>
        <v>14</v>
      </c>
      <c r="AE167" s="74">
        <f>S167+AA167</f>
        <v>0</v>
      </c>
      <c r="AF167" s="62">
        <v>1</v>
      </c>
      <c r="AG167" s="73">
        <v>1</v>
      </c>
      <c r="AH167" s="72">
        <v>1</v>
      </c>
      <c r="AI167" s="85"/>
      <c r="AJ167" s="73"/>
      <c r="AK167" s="73"/>
      <c r="AL167" s="73">
        <v>-32</v>
      </c>
      <c r="AM167" s="79">
        <f>SUM(AJ167:AL167)</f>
        <v>-32</v>
      </c>
      <c r="AN167" s="80">
        <f>IF(G167&gt;0,AJ167/G167,"")</f>
      </c>
      <c r="AO167" s="81">
        <f>IF(H167&gt;0,AK167/H167,"")</f>
      </c>
      <c r="AP167" s="81">
        <f>IF(I167&gt;0,AL167/I167,"")</f>
        <v>-0.9142857142857143</v>
      </c>
      <c r="AQ167" s="82">
        <f>IF(AM167=0,"0.00",AM167/SUM(G167:I167))</f>
        <v>-0.9142857142857143</v>
      </c>
    </row>
    <row r="168" spans="1:43" s="2" customFormat="1" ht="15.75" customHeight="1">
      <c r="A168" s="145" t="s">
        <v>483</v>
      </c>
      <c r="B168" s="96" t="s">
        <v>504</v>
      </c>
      <c r="C168" s="63" t="s">
        <v>482</v>
      </c>
      <c r="D168" s="73">
        <v>5</v>
      </c>
      <c r="E168" s="135">
        <v>172</v>
      </c>
      <c r="F168" s="64" t="s">
        <v>176</v>
      </c>
      <c r="G168" s="62"/>
      <c r="H168" s="73">
        <v>17</v>
      </c>
      <c r="I168" s="73">
        <v>58</v>
      </c>
      <c r="J168" s="120">
        <f t="shared" si="86"/>
        <v>75</v>
      </c>
      <c r="K168" s="68">
        <f t="shared" si="87"/>
        <v>0.436046511627907</v>
      </c>
      <c r="L168" s="62"/>
      <c r="M168" s="69">
        <f t="shared" si="88"/>
      </c>
      <c r="N168" s="84"/>
      <c r="O168" s="84"/>
      <c r="P168" s="71">
        <f t="shared" si="89"/>
      </c>
      <c r="Q168" s="72"/>
      <c r="R168" s="73">
        <v>26</v>
      </c>
      <c r="S168" s="73">
        <v>5</v>
      </c>
      <c r="T168" s="73">
        <v>9</v>
      </c>
      <c r="U168" s="73">
        <v>2</v>
      </c>
      <c r="V168" s="73"/>
      <c r="W168" s="74">
        <f t="shared" si="90"/>
        <v>42</v>
      </c>
      <c r="X168" s="73">
        <v>43</v>
      </c>
      <c r="Y168" s="75"/>
      <c r="Z168" s="73">
        <v>36</v>
      </c>
      <c r="AA168" s="73">
        <v>2</v>
      </c>
      <c r="AB168" s="73"/>
      <c r="AC168" s="74">
        <f t="shared" si="91"/>
        <v>81</v>
      </c>
      <c r="AD168" s="76">
        <f t="shared" si="92"/>
        <v>123</v>
      </c>
      <c r="AE168" s="74">
        <f t="shared" si="93"/>
        <v>7</v>
      </c>
      <c r="AF168" s="62">
        <v>36</v>
      </c>
      <c r="AG168" s="73"/>
      <c r="AH168" s="72">
        <v>6</v>
      </c>
      <c r="AI168" s="85"/>
      <c r="AJ168" s="73"/>
      <c r="AK168" s="73">
        <v>-13</v>
      </c>
      <c r="AL168" s="73">
        <v>-54</v>
      </c>
      <c r="AM168" s="79">
        <f t="shared" si="94"/>
        <v>-67</v>
      </c>
      <c r="AN168" s="80">
        <f aca="true" t="shared" si="100" ref="AN168:AP171">IF(G168&gt;0,AJ168/G168,"")</f>
      </c>
      <c r="AO168" s="81">
        <f t="shared" si="100"/>
        <v>-0.7647058823529411</v>
      </c>
      <c r="AP168" s="81">
        <f t="shared" si="100"/>
        <v>-0.9310344827586207</v>
      </c>
      <c r="AQ168" s="82">
        <f t="shared" si="96"/>
        <v>-0.8933333333333333</v>
      </c>
    </row>
    <row r="169" spans="1:43" s="2" customFormat="1" ht="15.75" customHeight="1">
      <c r="A169" s="145" t="s">
        <v>476</v>
      </c>
      <c r="B169" s="96" t="s">
        <v>1</v>
      </c>
      <c r="C169" s="63" t="s">
        <v>308</v>
      </c>
      <c r="D169" s="73">
        <v>9</v>
      </c>
      <c r="E169" s="135" t="s">
        <v>56</v>
      </c>
      <c r="F169" s="64" t="s">
        <v>271</v>
      </c>
      <c r="G169" s="62">
        <v>15</v>
      </c>
      <c r="H169" s="73">
        <v>3</v>
      </c>
      <c r="I169" s="73">
        <v>78</v>
      </c>
      <c r="J169" s="120">
        <f t="shared" si="86"/>
        <v>96</v>
      </c>
      <c r="K169" s="68">
        <f t="shared" si="87"/>
        <v>0.26373626373626374</v>
      </c>
      <c r="L169" s="62">
        <v>8</v>
      </c>
      <c r="M169" s="69">
        <f t="shared" si="88"/>
        <v>0.5333333333333333</v>
      </c>
      <c r="N169" s="84">
        <v>49</v>
      </c>
      <c r="O169" s="84"/>
      <c r="P169" s="71">
        <f t="shared" si="89"/>
        <v>3.2666666666666666</v>
      </c>
      <c r="Q169" s="72">
        <v>6</v>
      </c>
      <c r="R169" s="73">
        <v>8</v>
      </c>
      <c r="S169" s="73">
        <v>1</v>
      </c>
      <c r="T169" s="73"/>
      <c r="U169" s="73"/>
      <c r="V169" s="73"/>
      <c r="W169" s="74">
        <f t="shared" si="90"/>
        <v>9</v>
      </c>
      <c r="X169" s="73">
        <v>14</v>
      </c>
      <c r="Y169" s="75">
        <v>12</v>
      </c>
      <c r="Z169" s="73">
        <v>23</v>
      </c>
      <c r="AA169" s="73">
        <v>11</v>
      </c>
      <c r="AB169" s="73"/>
      <c r="AC169" s="74">
        <f t="shared" si="91"/>
        <v>60</v>
      </c>
      <c r="AD169" s="76">
        <f t="shared" si="92"/>
        <v>69</v>
      </c>
      <c r="AE169" s="74">
        <f t="shared" si="93"/>
        <v>12</v>
      </c>
      <c r="AF169" s="62">
        <v>9</v>
      </c>
      <c r="AG169" s="73">
        <v>10</v>
      </c>
      <c r="AH169" s="72">
        <v>10</v>
      </c>
      <c r="AI169" s="85">
        <v>28</v>
      </c>
      <c r="AJ169" s="73">
        <v>0</v>
      </c>
      <c r="AK169" s="73">
        <v>-30</v>
      </c>
      <c r="AL169" s="73">
        <v>-7</v>
      </c>
      <c r="AM169" s="79">
        <f t="shared" si="94"/>
        <v>-37</v>
      </c>
      <c r="AN169" s="80">
        <f aca="true" t="shared" si="101" ref="AN169:AP170">IF(G169&gt;0,AJ169/G169,"")</f>
        <v>0</v>
      </c>
      <c r="AO169" s="81">
        <f t="shared" si="101"/>
        <v>-10</v>
      </c>
      <c r="AP169" s="81">
        <f t="shared" si="101"/>
        <v>-0.08974358974358974</v>
      </c>
      <c r="AQ169" s="82">
        <f t="shared" si="96"/>
        <v>-0.3854166666666667</v>
      </c>
    </row>
    <row r="170" spans="1:43" s="2" customFormat="1" ht="15.75" customHeight="1">
      <c r="A170" s="145" t="s">
        <v>479</v>
      </c>
      <c r="B170" s="96" t="s">
        <v>272</v>
      </c>
      <c r="C170" s="63" t="s">
        <v>308</v>
      </c>
      <c r="D170" s="73">
        <v>8</v>
      </c>
      <c r="E170" s="135" t="s">
        <v>105</v>
      </c>
      <c r="F170" s="64" t="s">
        <v>273</v>
      </c>
      <c r="G170" s="62">
        <v>22</v>
      </c>
      <c r="H170" s="73">
        <v>5</v>
      </c>
      <c r="I170" s="73">
        <v>45</v>
      </c>
      <c r="J170" s="120">
        <f t="shared" si="86"/>
        <v>72</v>
      </c>
      <c r="K170" s="68">
        <f t="shared" si="87"/>
        <v>0.22085889570552147</v>
      </c>
      <c r="L170" s="62">
        <v>10</v>
      </c>
      <c r="M170" s="69">
        <f t="shared" si="88"/>
        <v>0.45454545454545453</v>
      </c>
      <c r="N170" s="84">
        <v>40</v>
      </c>
      <c r="O170" s="84"/>
      <c r="P170" s="71">
        <f t="shared" si="89"/>
        <v>1.8181818181818181</v>
      </c>
      <c r="Q170" s="72">
        <v>3</v>
      </c>
      <c r="R170" s="73">
        <v>3</v>
      </c>
      <c r="S170" s="73"/>
      <c r="T170" s="73">
        <v>1</v>
      </c>
      <c r="U170" s="73"/>
      <c r="V170" s="73"/>
      <c r="W170" s="74">
        <f t="shared" si="90"/>
        <v>4</v>
      </c>
      <c r="X170" s="73">
        <v>15</v>
      </c>
      <c r="Y170" s="75">
        <v>2</v>
      </c>
      <c r="Z170" s="73">
        <v>11</v>
      </c>
      <c r="AA170" s="73">
        <v>3</v>
      </c>
      <c r="AB170" s="73">
        <v>2</v>
      </c>
      <c r="AC170" s="74">
        <f t="shared" si="91"/>
        <v>33</v>
      </c>
      <c r="AD170" s="76">
        <f t="shared" si="92"/>
        <v>37</v>
      </c>
      <c r="AE170" s="74">
        <f t="shared" si="93"/>
        <v>3</v>
      </c>
      <c r="AF170" s="62">
        <v>6</v>
      </c>
      <c r="AG170" s="73">
        <v>1</v>
      </c>
      <c r="AH170" s="72">
        <v>2</v>
      </c>
      <c r="AI170" s="85">
        <v>28</v>
      </c>
      <c r="AJ170" s="73">
        <v>-17</v>
      </c>
      <c r="AK170" s="73">
        <v>16</v>
      </c>
      <c r="AL170" s="73">
        <v>-54</v>
      </c>
      <c r="AM170" s="79">
        <f t="shared" si="94"/>
        <v>-55</v>
      </c>
      <c r="AN170" s="80">
        <f t="shared" si="101"/>
        <v>-0.7727272727272727</v>
      </c>
      <c r="AO170" s="81">
        <f t="shared" si="101"/>
        <v>3.2</v>
      </c>
      <c r="AP170" s="81">
        <f t="shared" si="101"/>
        <v>-1.2</v>
      </c>
      <c r="AQ170" s="82">
        <f t="shared" si="96"/>
        <v>-0.7638888888888888</v>
      </c>
    </row>
    <row r="171" spans="1:43" s="2" customFormat="1" ht="15.75" customHeight="1">
      <c r="A171" s="145" t="s">
        <v>477</v>
      </c>
      <c r="B171" s="96" t="s">
        <v>505</v>
      </c>
      <c r="C171" s="63" t="s">
        <v>482</v>
      </c>
      <c r="D171" s="73">
        <v>2</v>
      </c>
      <c r="E171" s="135">
        <v>66</v>
      </c>
      <c r="F171" s="64" t="s">
        <v>177</v>
      </c>
      <c r="G171" s="62"/>
      <c r="H171" s="73">
        <v>7</v>
      </c>
      <c r="I171" s="73">
        <v>13</v>
      </c>
      <c r="J171" s="120">
        <f t="shared" si="86"/>
        <v>20</v>
      </c>
      <c r="K171" s="68">
        <f t="shared" si="87"/>
        <v>0.30303030303030304</v>
      </c>
      <c r="L171" s="62"/>
      <c r="M171" s="69">
        <f t="shared" si="88"/>
      </c>
      <c r="N171" s="84"/>
      <c r="O171" s="84"/>
      <c r="P171" s="71">
        <f t="shared" si="89"/>
      </c>
      <c r="Q171" s="72"/>
      <c r="R171" s="73">
        <v>2</v>
      </c>
      <c r="S171" s="73"/>
      <c r="T171" s="73">
        <v>1</v>
      </c>
      <c r="U171" s="73">
        <v>1</v>
      </c>
      <c r="V171" s="73">
        <v>3</v>
      </c>
      <c r="W171" s="74">
        <f t="shared" si="90"/>
        <v>7</v>
      </c>
      <c r="X171" s="73">
        <v>5</v>
      </c>
      <c r="Y171" s="75"/>
      <c r="Z171" s="73"/>
      <c r="AA171" s="73"/>
      <c r="AB171" s="73"/>
      <c r="AC171" s="74">
        <f t="shared" si="91"/>
        <v>5</v>
      </c>
      <c r="AD171" s="76">
        <f t="shared" si="92"/>
        <v>12</v>
      </c>
      <c r="AE171" s="74">
        <f t="shared" si="93"/>
        <v>0</v>
      </c>
      <c r="AF171" s="62">
        <v>8</v>
      </c>
      <c r="AG171" s="73"/>
      <c r="AH171" s="72">
        <v>1</v>
      </c>
      <c r="AI171" s="85"/>
      <c r="AJ171" s="73"/>
      <c r="AK171" s="73">
        <v>-7</v>
      </c>
      <c r="AL171" s="73">
        <v>2</v>
      </c>
      <c r="AM171" s="79">
        <f t="shared" si="94"/>
        <v>-5</v>
      </c>
      <c r="AN171" s="80">
        <f t="shared" si="100"/>
      </c>
      <c r="AO171" s="81">
        <f t="shared" si="100"/>
        <v>-1</v>
      </c>
      <c r="AP171" s="81">
        <f t="shared" si="100"/>
        <v>0.15384615384615385</v>
      </c>
      <c r="AQ171" s="82">
        <f t="shared" si="96"/>
        <v>-0.25</v>
      </c>
    </row>
    <row r="172" spans="1:43" s="2" customFormat="1" ht="15.75" customHeight="1">
      <c r="A172" s="145" t="s">
        <v>479</v>
      </c>
      <c r="B172" s="96" t="s">
        <v>439</v>
      </c>
      <c r="C172" s="63" t="s">
        <v>305</v>
      </c>
      <c r="D172" s="73">
        <v>3</v>
      </c>
      <c r="E172" s="135" t="s">
        <v>106</v>
      </c>
      <c r="F172" s="64" t="s">
        <v>440</v>
      </c>
      <c r="G172" s="62"/>
      <c r="H172" s="73"/>
      <c r="I172" s="73">
        <v>16</v>
      </c>
      <c r="J172" s="120">
        <f>SUM(G172:I172)</f>
        <v>16</v>
      </c>
      <c r="K172" s="68">
        <f>SUM(G172:I172)/E172</f>
        <v>0.12121212121212122</v>
      </c>
      <c r="L172" s="62"/>
      <c r="M172" s="69">
        <f>IF(G172=0,"",L172/G172)</f>
      </c>
      <c r="N172" s="84"/>
      <c r="O172" s="84"/>
      <c r="P172" s="71">
        <f>IF(G172=0,"",(N172-O172)/G172)</f>
      </c>
      <c r="Q172" s="72"/>
      <c r="R172" s="73">
        <v>2</v>
      </c>
      <c r="S172" s="73"/>
      <c r="T172" s="73"/>
      <c r="U172" s="73"/>
      <c r="V172" s="73"/>
      <c r="W172" s="74">
        <f>SUM(R172:V172)</f>
        <v>2</v>
      </c>
      <c r="X172" s="73">
        <v>3</v>
      </c>
      <c r="Y172" s="75"/>
      <c r="Z172" s="73">
        <v>4</v>
      </c>
      <c r="AA172" s="73">
        <v>1</v>
      </c>
      <c r="AB172" s="73"/>
      <c r="AC172" s="74">
        <f>SUM(X172:AB172)</f>
        <v>8</v>
      </c>
      <c r="AD172" s="76">
        <f>W172+AC172</f>
        <v>10</v>
      </c>
      <c r="AE172" s="74">
        <f>S172+AA172</f>
        <v>1</v>
      </c>
      <c r="AF172" s="62"/>
      <c r="AG172" s="73"/>
      <c r="AH172" s="72"/>
      <c r="AI172" s="85"/>
      <c r="AJ172" s="73"/>
      <c r="AK172" s="73"/>
      <c r="AL172" s="73">
        <v>-30</v>
      </c>
      <c r="AM172" s="79">
        <f>SUM(AJ172:AL172)</f>
        <v>-30</v>
      </c>
      <c r="AN172" s="80">
        <f>IF(G172&gt;0,AJ172/G172,"")</f>
      </c>
      <c r="AO172" s="81">
        <f>IF(H172&gt;0,AK172/H172,"")</f>
      </c>
      <c r="AP172" s="81">
        <f>IF(I172&gt;0,AL172/I172,"")</f>
        <v>-1.875</v>
      </c>
      <c r="AQ172" s="82">
        <f>IF(AM172=0,"",AM172/SUM(G172:I172))</f>
        <v>-1.875</v>
      </c>
    </row>
    <row r="173" spans="1:43" s="2" customFormat="1" ht="15.75" customHeight="1">
      <c r="A173" s="145" t="s">
        <v>476</v>
      </c>
      <c r="B173" s="96" t="s">
        <v>171</v>
      </c>
      <c r="C173" s="63" t="s">
        <v>308</v>
      </c>
      <c r="D173" s="73">
        <v>26</v>
      </c>
      <c r="E173" s="135" t="s">
        <v>57</v>
      </c>
      <c r="F173" s="64" t="s">
        <v>378</v>
      </c>
      <c r="G173" s="62">
        <v>153</v>
      </c>
      <c r="H173" s="73">
        <v>10</v>
      </c>
      <c r="I173" s="73">
        <v>209</v>
      </c>
      <c r="J173" s="120">
        <f t="shared" si="86"/>
        <v>372</v>
      </c>
      <c r="K173" s="68">
        <f t="shared" si="87"/>
        <v>0.37386934673366834</v>
      </c>
      <c r="L173" s="62">
        <v>71</v>
      </c>
      <c r="M173" s="69">
        <f t="shared" si="88"/>
        <v>0.46405228758169936</v>
      </c>
      <c r="N173" s="84">
        <v>513</v>
      </c>
      <c r="O173" s="84"/>
      <c r="P173" s="71">
        <f t="shared" si="89"/>
        <v>3.3529411764705883</v>
      </c>
      <c r="Q173" s="72">
        <v>28</v>
      </c>
      <c r="R173" s="73">
        <v>41</v>
      </c>
      <c r="S173" s="73">
        <v>11</v>
      </c>
      <c r="T173" s="73">
        <v>21</v>
      </c>
      <c r="U173" s="73">
        <v>8</v>
      </c>
      <c r="V173" s="73">
        <v>2</v>
      </c>
      <c r="W173" s="74">
        <f t="shared" si="90"/>
        <v>83</v>
      </c>
      <c r="X173" s="73">
        <v>54</v>
      </c>
      <c r="Y173" s="75">
        <v>11</v>
      </c>
      <c r="Z173" s="73">
        <v>61</v>
      </c>
      <c r="AA173" s="73">
        <v>13</v>
      </c>
      <c r="AB173" s="73">
        <v>1</v>
      </c>
      <c r="AC173" s="74">
        <f t="shared" si="91"/>
        <v>140</v>
      </c>
      <c r="AD173" s="76">
        <f t="shared" si="92"/>
        <v>223</v>
      </c>
      <c r="AE173" s="74">
        <f t="shared" si="93"/>
        <v>24</v>
      </c>
      <c r="AF173" s="62">
        <v>109</v>
      </c>
      <c r="AG173" s="73">
        <v>16</v>
      </c>
      <c r="AH173" s="72">
        <v>36</v>
      </c>
      <c r="AI173" s="85">
        <v>198</v>
      </c>
      <c r="AJ173" s="73">
        <v>54</v>
      </c>
      <c r="AK173" s="73">
        <v>-5</v>
      </c>
      <c r="AL173" s="73">
        <v>74</v>
      </c>
      <c r="AM173" s="79">
        <f t="shared" si="94"/>
        <v>123</v>
      </c>
      <c r="AN173" s="80">
        <f aca="true" t="shared" si="102" ref="AN173:AP177">IF(G173&gt;0,AJ173/G173,"")</f>
        <v>0.35294117647058826</v>
      </c>
      <c r="AO173" s="81">
        <f t="shared" si="102"/>
        <v>-0.5</v>
      </c>
      <c r="AP173" s="81">
        <f t="shared" si="102"/>
        <v>0.35406698564593303</v>
      </c>
      <c r="AQ173" s="82">
        <f t="shared" si="96"/>
        <v>0.33064516129032256</v>
      </c>
    </row>
    <row r="174" spans="1:43" s="2" customFormat="1" ht="15.75" customHeight="1">
      <c r="A174" s="145" t="s">
        <v>483</v>
      </c>
      <c r="B174" s="96" t="s">
        <v>210</v>
      </c>
      <c r="C174" s="63" t="s">
        <v>307</v>
      </c>
      <c r="D174" s="73">
        <v>13</v>
      </c>
      <c r="E174" s="135" t="s">
        <v>53</v>
      </c>
      <c r="F174" s="64" t="s">
        <v>211</v>
      </c>
      <c r="G174" s="62">
        <v>6</v>
      </c>
      <c r="H174" s="73">
        <v>19</v>
      </c>
      <c r="I174" s="73">
        <v>119</v>
      </c>
      <c r="J174" s="120">
        <f t="shared" si="86"/>
        <v>144</v>
      </c>
      <c r="K174" s="68">
        <f t="shared" si="87"/>
        <v>0.26865671641791045</v>
      </c>
      <c r="L174" s="62">
        <v>1</v>
      </c>
      <c r="M174" s="69">
        <f t="shared" si="88"/>
        <v>0.16666666666666666</v>
      </c>
      <c r="N174" s="84">
        <v>0</v>
      </c>
      <c r="O174" s="84"/>
      <c r="P174" s="71">
        <f t="shared" si="89"/>
        <v>0</v>
      </c>
      <c r="Q174" s="72"/>
      <c r="R174" s="73">
        <v>11</v>
      </c>
      <c r="S174" s="73">
        <v>2</v>
      </c>
      <c r="T174" s="73"/>
      <c r="U174" s="73">
        <v>1</v>
      </c>
      <c r="V174" s="73"/>
      <c r="W174" s="74">
        <f t="shared" si="90"/>
        <v>14</v>
      </c>
      <c r="X174" s="73">
        <v>23</v>
      </c>
      <c r="Y174" s="75">
        <v>5</v>
      </c>
      <c r="Z174" s="73">
        <v>40</v>
      </c>
      <c r="AA174" s="73">
        <v>6</v>
      </c>
      <c r="AB174" s="73">
        <v>2</v>
      </c>
      <c r="AC174" s="74">
        <f t="shared" si="91"/>
        <v>76</v>
      </c>
      <c r="AD174" s="76">
        <f t="shared" si="92"/>
        <v>90</v>
      </c>
      <c r="AE174" s="74">
        <f t="shared" si="93"/>
        <v>8</v>
      </c>
      <c r="AF174" s="62">
        <v>21</v>
      </c>
      <c r="AG174" s="73">
        <v>11</v>
      </c>
      <c r="AH174" s="72">
        <v>13</v>
      </c>
      <c r="AI174" s="85">
        <v>0</v>
      </c>
      <c r="AJ174" s="73">
        <v>-44</v>
      </c>
      <c r="AK174" s="73">
        <v>-32</v>
      </c>
      <c r="AL174" s="73">
        <v>-364</v>
      </c>
      <c r="AM174" s="79">
        <f t="shared" si="94"/>
        <v>-440</v>
      </c>
      <c r="AN174" s="80">
        <f t="shared" si="102"/>
        <v>-7.333333333333333</v>
      </c>
      <c r="AO174" s="81">
        <f t="shared" si="102"/>
        <v>-1.6842105263157894</v>
      </c>
      <c r="AP174" s="81">
        <f t="shared" si="102"/>
        <v>-3.0588235294117645</v>
      </c>
      <c r="AQ174" s="82">
        <f t="shared" si="96"/>
        <v>-3.0555555555555554</v>
      </c>
    </row>
    <row r="175" spans="1:43" s="2" customFormat="1" ht="15.75" customHeight="1">
      <c r="A175" s="145" t="s">
        <v>479</v>
      </c>
      <c r="B175" s="96" t="s">
        <v>441</v>
      </c>
      <c r="C175" s="63" t="s">
        <v>308</v>
      </c>
      <c r="D175" s="73">
        <v>8</v>
      </c>
      <c r="E175" s="135" t="s">
        <v>107</v>
      </c>
      <c r="F175" s="64" t="s">
        <v>274</v>
      </c>
      <c r="G175" s="62">
        <v>4</v>
      </c>
      <c r="H175" s="73">
        <v>2</v>
      </c>
      <c r="I175" s="73">
        <v>110</v>
      </c>
      <c r="J175" s="120">
        <f t="shared" si="86"/>
        <v>116</v>
      </c>
      <c r="K175" s="68">
        <f t="shared" si="87"/>
        <v>0.35365853658536583</v>
      </c>
      <c r="L175" s="62">
        <v>2</v>
      </c>
      <c r="M175" s="69">
        <f t="shared" si="88"/>
        <v>0.5</v>
      </c>
      <c r="N175" s="84">
        <v>19</v>
      </c>
      <c r="O175" s="84"/>
      <c r="P175" s="71">
        <f t="shared" si="89"/>
        <v>4.75</v>
      </c>
      <c r="Q175" s="72">
        <v>3</v>
      </c>
      <c r="R175" s="73">
        <v>9</v>
      </c>
      <c r="S175" s="73">
        <v>1</v>
      </c>
      <c r="T175" s="73"/>
      <c r="U175" s="73">
        <v>1</v>
      </c>
      <c r="V175" s="73"/>
      <c r="W175" s="74">
        <f t="shared" si="90"/>
        <v>11</v>
      </c>
      <c r="X175" s="73">
        <v>37</v>
      </c>
      <c r="Y175" s="75">
        <v>15</v>
      </c>
      <c r="Z175" s="73">
        <v>17</v>
      </c>
      <c r="AA175" s="73">
        <v>14</v>
      </c>
      <c r="AB175" s="73"/>
      <c r="AC175" s="74">
        <f t="shared" si="91"/>
        <v>83</v>
      </c>
      <c r="AD175" s="76">
        <f t="shared" si="92"/>
        <v>94</v>
      </c>
      <c r="AE175" s="74">
        <f t="shared" si="93"/>
        <v>15</v>
      </c>
      <c r="AF175" s="62">
        <v>19</v>
      </c>
      <c r="AG175" s="73">
        <v>18</v>
      </c>
      <c r="AH175" s="72">
        <v>22</v>
      </c>
      <c r="AI175" s="85">
        <v>14</v>
      </c>
      <c r="AJ175" s="73">
        <v>4</v>
      </c>
      <c r="AK175" s="73">
        <v>9</v>
      </c>
      <c r="AL175" s="73">
        <v>22</v>
      </c>
      <c r="AM175" s="79">
        <f t="shared" si="94"/>
        <v>35</v>
      </c>
      <c r="AN175" s="80">
        <f t="shared" si="102"/>
        <v>1</v>
      </c>
      <c r="AO175" s="81">
        <f t="shared" si="102"/>
        <v>4.5</v>
      </c>
      <c r="AP175" s="81">
        <f t="shared" si="102"/>
        <v>0.2</v>
      </c>
      <c r="AQ175" s="82">
        <f t="shared" si="96"/>
        <v>0.3017241379310345</v>
      </c>
    </row>
    <row r="176" spans="1:43" s="2" customFormat="1" ht="15.75" customHeight="1">
      <c r="A176" s="145" t="s">
        <v>476</v>
      </c>
      <c r="B176" s="96" t="s">
        <v>415</v>
      </c>
      <c r="C176" s="63" t="s">
        <v>305</v>
      </c>
      <c r="D176" s="73">
        <v>8</v>
      </c>
      <c r="E176" s="135" t="s">
        <v>58</v>
      </c>
      <c r="F176" s="64" t="s">
        <v>416</v>
      </c>
      <c r="G176" s="62"/>
      <c r="H176" s="73"/>
      <c r="I176" s="73">
        <v>77</v>
      </c>
      <c r="J176" s="120">
        <f>SUM(G176:I176)</f>
        <v>77</v>
      </c>
      <c r="K176" s="68">
        <f>SUM(G176:I176)/E176</f>
        <v>0.22713864306784662</v>
      </c>
      <c r="L176" s="62"/>
      <c r="M176" s="69">
        <f>IF(G176=0,"",L176/G176)</f>
      </c>
      <c r="N176" s="84"/>
      <c r="O176" s="84"/>
      <c r="P176" s="71">
        <f>IF(G176=0,"",(N176-O176)/G176)</f>
      </c>
      <c r="Q176" s="72"/>
      <c r="R176" s="73">
        <v>4</v>
      </c>
      <c r="S176" s="73">
        <v>2</v>
      </c>
      <c r="T176" s="73"/>
      <c r="U176" s="73"/>
      <c r="V176" s="73"/>
      <c r="W176" s="74">
        <f>SUM(R176:V176)</f>
        <v>6</v>
      </c>
      <c r="X176" s="73">
        <v>25</v>
      </c>
      <c r="Y176" s="75">
        <v>8</v>
      </c>
      <c r="Z176" s="73">
        <v>17</v>
      </c>
      <c r="AA176" s="73">
        <v>7</v>
      </c>
      <c r="AB176" s="73">
        <v>2</v>
      </c>
      <c r="AC176" s="74">
        <f>SUM(X176:AB176)</f>
        <v>59</v>
      </c>
      <c r="AD176" s="76">
        <f>W176+AC176</f>
        <v>65</v>
      </c>
      <c r="AE176" s="74">
        <f>S176+AA176</f>
        <v>9</v>
      </c>
      <c r="AF176" s="62">
        <v>5</v>
      </c>
      <c r="AG176" s="73">
        <v>9</v>
      </c>
      <c r="AH176" s="72">
        <v>9</v>
      </c>
      <c r="AI176" s="85"/>
      <c r="AJ176" s="73"/>
      <c r="AK176" s="73"/>
      <c r="AL176" s="73">
        <v>-39</v>
      </c>
      <c r="AM176" s="79">
        <f>SUM(AJ176:AL176)</f>
        <v>-39</v>
      </c>
      <c r="AN176" s="80">
        <f>IF(G176&gt;0,AJ176/G176,"")</f>
      </c>
      <c r="AO176" s="81">
        <f>IF(H176&gt;0,AK176/H176,"")</f>
      </c>
      <c r="AP176" s="81">
        <f>IF(I176&gt;0,AL176/I176,"")</f>
        <v>-0.5064935064935064</v>
      </c>
      <c r="AQ176" s="82">
        <f>IF(AM176=0,"",AM176/SUM(G176:I176))</f>
        <v>-0.5064935064935064</v>
      </c>
    </row>
    <row r="177" spans="1:43" s="2" customFormat="1" ht="15.75" customHeight="1">
      <c r="A177" s="145" t="s">
        <v>483</v>
      </c>
      <c r="B177" s="96" t="s">
        <v>191</v>
      </c>
      <c r="C177" s="63" t="s">
        <v>308</v>
      </c>
      <c r="D177" s="73">
        <v>18</v>
      </c>
      <c r="E177" s="135">
        <v>668</v>
      </c>
      <c r="F177" s="64" t="s">
        <v>301</v>
      </c>
      <c r="G177" s="62">
        <v>42</v>
      </c>
      <c r="H177" s="73">
        <v>15</v>
      </c>
      <c r="I177" s="73">
        <v>314</v>
      </c>
      <c r="J177" s="120">
        <f t="shared" si="86"/>
        <v>371</v>
      </c>
      <c r="K177" s="68">
        <f t="shared" si="87"/>
        <v>0.5553892215568862</v>
      </c>
      <c r="L177" s="62">
        <v>13</v>
      </c>
      <c r="M177" s="69">
        <f t="shared" si="88"/>
        <v>0.30952380952380953</v>
      </c>
      <c r="N177" s="84">
        <v>92</v>
      </c>
      <c r="O177" s="84"/>
      <c r="P177" s="71">
        <f t="shared" si="89"/>
        <v>2.1904761904761907</v>
      </c>
      <c r="Q177" s="72">
        <v>7</v>
      </c>
      <c r="R177" s="73">
        <v>106</v>
      </c>
      <c r="S177" s="73">
        <v>20</v>
      </c>
      <c r="T177" s="73">
        <v>37</v>
      </c>
      <c r="U177" s="73">
        <v>14</v>
      </c>
      <c r="V177" s="73">
        <v>4</v>
      </c>
      <c r="W177" s="74">
        <f t="shared" si="90"/>
        <v>181</v>
      </c>
      <c r="X177" s="73">
        <v>110</v>
      </c>
      <c r="Y177" s="75">
        <v>35</v>
      </c>
      <c r="Z177" s="73">
        <v>96</v>
      </c>
      <c r="AA177" s="73">
        <v>23</v>
      </c>
      <c r="AB177" s="73"/>
      <c r="AC177" s="74">
        <f t="shared" si="91"/>
        <v>264</v>
      </c>
      <c r="AD177" s="76">
        <f t="shared" si="92"/>
        <v>445</v>
      </c>
      <c r="AE177" s="74">
        <f t="shared" si="93"/>
        <v>43</v>
      </c>
      <c r="AF177" s="62">
        <v>153</v>
      </c>
      <c r="AG177" s="73">
        <v>18</v>
      </c>
      <c r="AH177" s="72">
        <v>52</v>
      </c>
      <c r="AI177" s="85">
        <v>46</v>
      </c>
      <c r="AJ177" s="73">
        <v>-41</v>
      </c>
      <c r="AK177" s="73">
        <v>-14</v>
      </c>
      <c r="AL177" s="73">
        <v>35</v>
      </c>
      <c r="AM177" s="79">
        <f t="shared" si="94"/>
        <v>-20</v>
      </c>
      <c r="AN177" s="80">
        <f t="shared" si="102"/>
        <v>-0.9761904761904762</v>
      </c>
      <c r="AO177" s="81">
        <f t="shared" si="102"/>
        <v>-0.9333333333333333</v>
      </c>
      <c r="AP177" s="81">
        <f t="shared" si="102"/>
        <v>0.11146496815286625</v>
      </c>
      <c r="AQ177" s="82">
        <f t="shared" si="96"/>
        <v>-0.05390835579514825</v>
      </c>
    </row>
    <row r="178" spans="1:43" s="2" customFormat="1" ht="15.75" customHeight="1">
      <c r="A178" s="145" t="s">
        <v>476</v>
      </c>
      <c r="B178" s="96" t="s">
        <v>284</v>
      </c>
      <c r="C178" s="63" t="s">
        <v>308</v>
      </c>
      <c r="D178" s="73">
        <v>8</v>
      </c>
      <c r="E178" s="135">
        <v>300</v>
      </c>
      <c r="F178" s="64" t="s">
        <v>285</v>
      </c>
      <c r="G178" s="62">
        <v>6</v>
      </c>
      <c r="H178" s="73">
        <v>1</v>
      </c>
      <c r="I178" s="73">
        <v>60</v>
      </c>
      <c r="J178" s="120">
        <f aca="true" t="shared" si="103" ref="J178:J191">SUM(G178:I178)</f>
        <v>67</v>
      </c>
      <c r="K178" s="68">
        <f aca="true" t="shared" si="104" ref="K178:K191">SUM(G178:I178)/E178</f>
        <v>0.22333333333333333</v>
      </c>
      <c r="L178" s="62">
        <v>4</v>
      </c>
      <c r="M178" s="69">
        <f aca="true" t="shared" si="105" ref="M178:M191">IF(G178=0,"",L178/G178)</f>
        <v>0.6666666666666666</v>
      </c>
      <c r="N178" s="84">
        <v>2</v>
      </c>
      <c r="O178" s="84"/>
      <c r="P178" s="71">
        <f aca="true" t="shared" si="106" ref="P178:P191">IF(G178=0,"",(N178-O178)/G178)</f>
        <v>0.3333333333333333</v>
      </c>
      <c r="Q178" s="72"/>
      <c r="R178" s="73">
        <v>6</v>
      </c>
      <c r="S178" s="73"/>
      <c r="T178" s="73"/>
      <c r="U178" s="73">
        <v>3</v>
      </c>
      <c r="V178" s="73"/>
      <c r="W178" s="74">
        <f aca="true" t="shared" si="107" ref="W178:W191">SUM(R178:V178)</f>
        <v>9</v>
      </c>
      <c r="X178" s="73">
        <v>2</v>
      </c>
      <c r="Y178" s="75">
        <v>1</v>
      </c>
      <c r="Z178" s="73">
        <v>2</v>
      </c>
      <c r="AA178" s="73">
        <v>1</v>
      </c>
      <c r="AB178" s="73"/>
      <c r="AC178" s="74">
        <f aca="true" t="shared" si="108" ref="AC178:AC191">SUM(X178:AB178)</f>
        <v>6</v>
      </c>
      <c r="AD178" s="76">
        <f aca="true" t="shared" si="109" ref="AD178:AD191">W178+AC178</f>
        <v>15</v>
      </c>
      <c r="AE178" s="74">
        <f aca="true" t="shared" si="110" ref="AE178:AE191">S178+AA178</f>
        <v>1</v>
      </c>
      <c r="AF178" s="62">
        <v>16</v>
      </c>
      <c r="AG178" s="73">
        <v>2</v>
      </c>
      <c r="AH178" s="72">
        <v>4</v>
      </c>
      <c r="AI178" s="85">
        <v>0</v>
      </c>
      <c r="AJ178" s="73">
        <v>-5</v>
      </c>
      <c r="AK178" s="73">
        <v>0</v>
      </c>
      <c r="AL178" s="73">
        <v>21</v>
      </c>
      <c r="AM178" s="79">
        <f aca="true" t="shared" si="111" ref="AM178:AM191">SUM(AJ178:AL178)</f>
        <v>16</v>
      </c>
      <c r="AN178" s="80">
        <f aca="true" t="shared" si="112" ref="AN178:AN191">IF(G178&gt;0,AJ178/G178,"")</f>
        <v>-0.8333333333333334</v>
      </c>
      <c r="AO178" s="81">
        <f aca="true" t="shared" si="113" ref="AO178:AO191">IF(H178&gt;0,AK178/H178,"")</f>
        <v>0</v>
      </c>
      <c r="AP178" s="81">
        <f aca="true" t="shared" si="114" ref="AP178:AP191">IF(I178&gt;0,AL178/I178,"")</f>
        <v>0.35</v>
      </c>
      <c r="AQ178" s="82">
        <f>IF(AM178=0,"0.00",AM178/SUM(G178:I178))</f>
        <v>0.23880597014925373</v>
      </c>
    </row>
    <row r="179" spans="1:43" s="2" customFormat="1" ht="15.75" customHeight="1">
      <c r="A179" s="145" t="s">
        <v>476</v>
      </c>
      <c r="B179" s="96" t="s">
        <v>355</v>
      </c>
      <c r="C179" s="63" t="s">
        <v>305</v>
      </c>
      <c r="D179" s="73">
        <v>9</v>
      </c>
      <c r="E179" s="135">
        <v>323</v>
      </c>
      <c r="F179" s="64" t="s">
        <v>178</v>
      </c>
      <c r="G179" s="62"/>
      <c r="H179" s="73"/>
      <c r="I179" s="73">
        <v>74</v>
      </c>
      <c r="J179" s="120">
        <f t="shared" si="103"/>
        <v>74</v>
      </c>
      <c r="K179" s="68">
        <f t="shared" si="104"/>
        <v>0.22910216718266255</v>
      </c>
      <c r="L179" s="62"/>
      <c r="M179" s="69">
        <f t="shared" si="105"/>
      </c>
      <c r="N179" s="84"/>
      <c r="O179" s="84"/>
      <c r="P179" s="71">
        <f t="shared" si="106"/>
      </c>
      <c r="Q179" s="72"/>
      <c r="R179" s="73">
        <v>6</v>
      </c>
      <c r="S179" s="73">
        <v>1</v>
      </c>
      <c r="T179" s="73">
        <v>10</v>
      </c>
      <c r="U179" s="73">
        <v>5</v>
      </c>
      <c r="V179" s="73">
        <v>2</v>
      </c>
      <c r="W179" s="74">
        <f t="shared" si="107"/>
        <v>24</v>
      </c>
      <c r="X179" s="73">
        <v>12</v>
      </c>
      <c r="Y179" s="75"/>
      <c r="Z179" s="73">
        <v>4</v>
      </c>
      <c r="AA179" s="73"/>
      <c r="AB179" s="73"/>
      <c r="AC179" s="74">
        <f t="shared" si="108"/>
        <v>16</v>
      </c>
      <c r="AD179" s="76">
        <f t="shared" si="109"/>
        <v>40</v>
      </c>
      <c r="AE179" s="74">
        <f t="shared" si="110"/>
        <v>1</v>
      </c>
      <c r="AF179" s="62">
        <v>16</v>
      </c>
      <c r="AG179" s="73">
        <v>1</v>
      </c>
      <c r="AH179" s="72">
        <v>2</v>
      </c>
      <c r="AI179" s="85"/>
      <c r="AJ179" s="73"/>
      <c r="AK179" s="73"/>
      <c r="AL179" s="73">
        <v>17</v>
      </c>
      <c r="AM179" s="79">
        <f t="shared" si="111"/>
        <v>17</v>
      </c>
      <c r="AN179" s="80">
        <f t="shared" si="112"/>
      </c>
      <c r="AO179" s="81">
        <f t="shared" si="113"/>
      </c>
      <c r="AP179" s="81">
        <f t="shared" si="114"/>
        <v>0.22972972972972974</v>
      </c>
      <c r="AQ179" s="82">
        <f aca="true" t="shared" si="115" ref="AQ179:AQ191">IF(AM179=0,"",AM179/SUM(G179:I179))</f>
        <v>0.22972972972972974</v>
      </c>
    </row>
    <row r="180" spans="1:43" s="2" customFormat="1" ht="15.75" customHeight="1">
      <c r="A180" s="145" t="s">
        <v>476</v>
      </c>
      <c r="B180" s="96" t="s">
        <v>277</v>
      </c>
      <c r="C180" s="63" t="s">
        <v>304</v>
      </c>
      <c r="D180" s="73">
        <v>10</v>
      </c>
      <c r="E180" s="135" t="s">
        <v>59</v>
      </c>
      <c r="F180" s="64" t="s">
        <v>363</v>
      </c>
      <c r="G180" s="62">
        <v>3</v>
      </c>
      <c r="H180" s="73"/>
      <c r="I180" s="73">
        <v>74</v>
      </c>
      <c r="J180" s="120">
        <f>SUM(G180:I180)</f>
        <v>77</v>
      </c>
      <c r="K180" s="68">
        <f>SUM(G180:I180)/E180</f>
        <v>0.18872549019607843</v>
      </c>
      <c r="L180" s="62"/>
      <c r="M180" s="69">
        <f>IF(G180=0,"",L180/G180)</f>
        <v>0</v>
      </c>
      <c r="N180" s="84">
        <v>0</v>
      </c>
      <c r="O180" s="84"/>
      <c r="P180" s="71">
        <f>IF(G180=0,"",(N180-O180)/G180)</f>
        <v>0</v>
      </c>
      <c r="Q180" s="72"/>
      <c r="R180" s="73">
        <v>7</v>
      </c>
      <c r="S180" s="73">
        <v>1</v>
      </c>
      <c r="T180" s="73">
        <v>1</v>
      </c>
      <c r="U180" s="73"/>
      <c r="V180" s="73">
        <v>1</v>
      </c>
      <c r="W180" s="74">
        <f>SUM(R180:V180)</f>
        <v>10</v>
      </c>
      <c r="X180" s="73">
        <v>16</v>
      </c>
      <c r="Y180" s="75">
        <v>9</v>
      </c>
      <c r="Z180" s="73">
        <v>8</v>
      </c>
      <c r="AA180" s="73">
        <v>3</v>
      </c>
      <c r="AB180" s="73">
        <v>1</v>
      </c>
      <c r="AC180" s="74">
        <f>SUM(X180:AB180)</f>
        <v>37</v>
      </c>
      <c r="AD180" s="76">
        <f>W180+AC180</f>
        <v>47</v>
      </c>
      <c r="AE180" s="74">
        <f>S180+AA180</f>
        <v>4</v>
      </c>
      <c r="AF180" s="62">
        <v>6</v>
      </c>
      <c r="AG180" s="73">
        <v>9</v>
      </c>
      <c r="AH180" s="72">
        <v>9</v>
      </c>
      <c r="AI180" s="85"/>
      <c r="AJ180" s="73">
        <v>-14</v>
      </c>
      <c r="AK180" s="73"/>
      <c r="AL180" s="73">
        <v>116</v>
      </c>
      <c r="AM180" s="79">
        <f>SUM(AJ180:AL180)</f>
        <v>102</v>
      </c>
      <c r="AN180" s="80">
        <f>IF(G180&gt;0,AJ180/G180,"")</f>
        <v>-4.666666666666667</v>
      </c>
      <c r="AO180" s="81">
        <f>IF(H180&gt;0,AK180/H180,"")</f>
      </c>
      <c r="AP180" s="81">
        <f>IF(I180&gt;0,AL180/I180,"")</f>
        <v>1.5675675675675675</v>
      </c>
      <c r="AQ180" s="82">
        <f>IF(AM180=0,"",AM180/SUM(G180:I180))</f>
        <v>1.3246753246753247</v>
      </c>
    </row>
    <row r="181" spans="1:43" s="2" customFormat="1" ht="15.75" customHeight="1">
      <c r="A181" s="145" t="s">
        <v>483</v>
      </c>
      <c r="B181" s="96" t="s">
        <v>421</v>
      </c>
      <c r="C181" s="63" t="s">
        <v>478</v>
      </c>
      <c r="D181" s="73">
        <v>17</v>
      </c>
      <c r="E181" s="135">
        <v>633</v>
      </c>
      <c r="F181" s="64" t="s">
        <v>240</v>
      </c>
      <c r="G181" s="62">
        <v>3</v>
      </c>
      <c r="H181" s="73">
        <v>163</v>
      </c>
      <c r="I181" s="73">
        <v>155</v>
      </c>
      <c r="J181" s="120">
        <f t="shared" si="103"/>
        <v>321</v>
      </c>
      <c r="K181" s="68">
        <f t="shared" si="104"/>
        <v>0.5071090047393365</v>
      </c>
      <c r="L181" s="62"/>
      <c r="M181" s="69">
        <f t="shared" si="105"/>
        <v>0</v>
      </c>
      <c r="N181" s="84">
        <v>1</v>
      </c>
      <c r="O181" s="84"/>
      <c r="P181" s="71">
        <f t="shared" si="106"/>
        <v>0.3333333333333333</v>
      </c>
      <c r="Q181" s="72"/>
      <c r="R181" s="73">
        <v>100</v>
      </c>
      <c r="S181" s="73">
        <v>32</v>
      </c>
      <c r="T181" s="73">
        <v>41</v>
      </c>
      <c r="U181" s="73">
        <v>5</v>
      </c>
      <c r="V181" s="73">
        <v>8</v>
      </c>
      <c r="W181" s="74">
        <f t="shared" si="107"/>
        <v>186</v>
      </c>
      <c r="X181" s="73">
        <v>73</v>
      </c>
      <c r="Y181" s="75">
        <v>31</v>
      </c>
      <c r="Z181" s="73">
        <v>70</v>
      </c>
      <c r="AA181" s="73">
        <v>32</v>
      </c>
      <c r="AB181" s="73"/>
      <c r="AC181" s="74">
        <f t="shared" si="108"/>
        <v>206</v>
      </c>
      <c r="AD181" s="76">
        <f t="shared" si="109"/>
        <v>392</v>
      </c>
      <c r="AE181" s="74">
        <f t="shared" si="110"/>
        <v>64</v>
      </c>
      <c r="AF181" s="62">
        <v>104</v>
      </c>
      <c r="AG181" s="73">
        <v>15</v>
      </c>
      <c r="AH181" s="72">
        <v>36</v>
      </c>
      <c r="AI181" s="85"/>
      <c r="AJ181" s="73">
        <v>-4</v>
      </c>
      <c r="AK181" s="73">
        <v>-91</v>
      </c>
      <c r="AL181" s="73">
        <v>41</v>
      </c>
      <c r="AM181" s="79">
        <f t="shared" si="111"/>
        <v>-54</v>
      </c>
      <c r="AN181" s="80">
        <f t="shared" si="112"/>
        <v>-1.3333333333333333</v>
      </c>
      <c r="AO181" s="81">
        <f t="shared" si="113"/>
        <v>-0.558282208588957</v>
      </c>
      <c r="AP181" s="81">
        <f t="shared" si="114"/>
        <v>0.2645161290322581</v>
      </c>
      <c r="AQ181" s="82">
        <f t="shared" si="115"/>
        <v>-0.16822429906542055</v>
      </c>
    </row>
    <row r="182" spans="1:43" s="2" customFormat="1" ht="15.75" customHeight="1">
      <c r="A182" s="145" t="s">
        <v>477</v>
      </c>
      <c r="B182" s="96" t="s">
        <v>369</v>
      </c>
      <c r="C182" s="63" t="s">
        <v>304</v>
      </c>
      <c r="D182" s="73">
        <v>4</v>
      </c>
      <c r="E182" s="135">
        <v>157</v>
      </c>
      <c r="F182" s="64" t="s">
        <v>212</v>
      </c>
      <c r="G182" s="62">
        <v>5</v>
      </c>
      <c r="H182" s="73"/>
      <c r="I182" s="73">
        <v>11</v>
      </c>
      <c r="J182" s="120">
        <f>SUM(G182:I182)</f>
        <v>16</v>
      </c>
      <c r="K182" s="68">
        <f>SUM(G182:I182)/E182</f>
        <v>0.10191082802547771</v>
      </c>
      <c r="L182" s="62">
        <v>2</v>
      </c>
      <c r="M182" s="69">
        <f>IF(G182=0,"",L182/G182)</f>
        <v>0.4</v>
      </c>
      <c r="N182" s="84">
        <v>13</v>
      </c>
      <c r="O182" s="84"/>
      <c r="P182" s="71">
        <f>IF(G182=0,"",(N182-O182)/G182)</f>
        <v>2.6</v>
      </c>
      <c r="Q182" s="72">
        <v>2</v>
      </c>
      <c r="R182" s="73"/>
      <c r="S182" s="73"/>
      <c r="T182" s="73"/>
      <c r="U182" s="73">
        <v>1</v>
      </c>
      <c r="V182" s="73"/>
      <c r="W182" s="74">
        <f>SUM(R182:V182)</f>
        <v>1</v>
      </c>
      <c r="X182" s="73"/>
      <c r="Y182" s="75">
        <v>1</v>
      </c>
      <c r="Z182" s="73"/>
      <c r="AA182" s="73"/>
      <c r="AB182" s="73"/>
      <c r="AC182" s="74">
        <f>SUM(X182:AB182)</f>
        <v>1</v>
      </c>
      <c r="AD182" s="76">
        <f>W182+AC182</f>
        <v>2</v>
      </c>
      <c r="AE182" s="74">
        <f>S182+AA182</f>
        <v>0</v>
      </c>
      <c r="AF182" s="62">
        <v>8</v>
      </c>
      <c r="AG182" s="73">
        <v>1</v>
      </c>
      <c r="AH182" s="72">
        <v>1</v>
      </c>
      <c r="AI182" s="85">
        <v>13</v>
      </c>
      <c r="AJ182" s="73">
        <v>-24</v>
      </c>
      <c r="AK182" s="73"/>
      <c r="AL182" s="73">
        <v>14</v>
      </c>
      <c r="AM182" s="79">
        <f>SUM(AJ182:AL182)</f>
        <v>-10</v>
      </c>
      <c r="AN182" s="80">
        <f aca="true" t="shared" si="116" ref="AN182:AP183">IF(G182&gt;0,AJ182/G182,"")</f>
        <v>-4.8</v>
      </c>
      <c r="AO182" s="81">
        <f t="shared" si="116"/>
      </c>
      <c r="AP182" s="81">
        <f t="shared" si="116"/>
        <v>1.2727272727272727</v>
      </c>
      <c r="AQ182" s="82">
        <f>IF(AM182=0,"",AM182/SUM(G182:I182))</f>
        <v>-0.625</v>
      </c>
    </row>
    <row r="183" spans="1:43" s="2" customFormat="1" ht="15.75" customHeight="1">
      <c r="A183" s="145" t="s">
        <v>393</v>
      </c>
      <c r="B183" s="96" t="s">
        <v>331</v>
      </c>
      <c r="C183" s="63" t="s">
        <v>304</v>
      </c>
      <c r="D183" s="73">
        <v>1</v>
      </c>
      <c r="E183" s="135">
        <v>38</v>
      </c>
      <c r="F183" s="64" t="s">
        <v>332</v>
      </c>
      <c r="G183" s="62">
        <v>5</v>
      </c>
      <c r="H183" s="73"/>
      <c r="I183" s="73">
        <v>10</v>
      </c>
      <c r="J183" s="120">
        <f>SUM(G183:I183)</f>
        <v>15</v>
      </c>
      <c r="K183" s="68">
        <f>SUM(G183:I183)/E183</f>
        <v>0.39473684210526316</v>
      </c>
      <c r="L183" s="62"/>
      <c r="M183" s="69">
        <f>IF(G183=0,"",L183/G183)</f>
        <v>0</v>
      </c>
      <c r="N183" s="84">
        <v>3</v>
      </c>
      <c r="O183" s="84"/>
      <c r="P183" s="71">
        <f>IF(G183=0,"",(N183-O183)/G183)</f>
        <v>0.6</v>
      </c>
      <c r="Q183" s="72"/>
      <c r="R183" s="73"/>
      <c r="S183" s="73"/>
      <c r="T183" s="73"/>
      <c r="U183" s="73">
        <v>2</v>
      </c>
      <c r="V183" s="73"/>
      <c r="W183" s="74">
        <f>SUM(R183:V183)</f>
        <v>2</v>
      </c>
      <c r="X183" s="73">
        <v>3</v>
      </c>
      <c r="Y183" s="75"/>
      <c r="Z183" s="73">
        <v>4</v>
      </c>
      <c r="AA183" s="73"/>
      <c r="AB183" s="73"/>
      <c r="AC183" s="74">
        <f>SUM(X183:AB183)</f>
        <v>7</v>
      </c>
      <c r="AD183" s="76">
        <f>W183+AC183</f>
        <v>9</v>
      </c>
      <c r="AE183" s="74">
        <f>S183+AA183</f>
        <v>0</v>
      </c>
      <c r="AF183" s="62">
        <v>7</v>
      </c>
      <c r="AG183" s="73">
        <v>1</v>
      </c>
      <c r="AH183" s="72">
        <v>2</v>
      </c>
      <c r="AI183" s="85"/>
      <c r="AJ183" s="73">
        <v>-41</v>
      </c>
      <c r="AK183" s="73"/>
      <c r="AL183" s="73">
        <v>-91</v>
      </c>
      <c r="AM183" s="79">
        <f>SUM(AJ183:AL183)</f>
        <v>-132</v>
      </c>
      <c r="AN183" s="80">
        <f t="shared" si="116"/>
        <v>-8.2</v>
      </c>
      <c r="AO183" s="81">
        <f t="shared" si="116"/>
      </c>
      <c r="AP183" s="81">
        <f t="shared" si="116"/>
        <v>-9.1</v>
      </c>
      <c r="AQ183" s="82">
        <f>IF(AM183=0,"",AM183/SUM(G183:I183))</f>
        <v>-8.8</v>
      </c>
    </row>
    <row r="184" spans="1:43" s="2" customFormat="1" ht="15.75" customHeight="1">
      <c r="A184" s="145" t="s">
        <v>483</v>
      </c>
      <c r="B184" s="96" t="s">
        <v>356</v>
      </c>
      <c r="C184" s="63" t="s">
        <v>305</v>
      </c>
      <c r="D184" s="73">
        <v>2</v>
      </c>
      <c r="E184" s="135">
        <v>62</v>
      </c>
      <c r="F184" s="64" t="s">
        <v>179</v>
      </c>
      <c r="G184" s="62"/>
      <c r="H184" s="73"/>
      <c r="I184" s="73">
        <v>28</v>
      </c>
      <c r="J184" s="120">
        <f t="shared" si="103"/>
        <v>28</v>
      </c>
      <c r="K184" s="68">
        <f t="shared" si="104"/>
        <v>0.45161290322580644</v>
      </c>
      <c r="L184" s="62"/>
      <c r="M184" s="69">
        <f t="shared" si="105"/>
      </c>
      <c r="N184" s="84"/>
      <c r="O184" s="84"/>
      <c r="P184" s="71">
        <f t="shared" si="106"/>
      </c>
      <c r="Q184" s="72"/>
      <c r="R184" s="73">
        <v>5</v>
      </c>
      <c r="S184" s="73">
        <v>1</v>
      </c>
      <c r="T184" s="73">
        <v>2</v>
      </c>
      <c r="U184" s="73"/>
      <c r="V184" s="73"/>
      <c r="W184" s="74">
        <f t="shared" si="107"/>
        <v>8</v>
      </c>
      <c r="X184" s="73">
        <v>10</v>
      </c>
      <c r="Y184" s="75"/>
      <c r="Z184" s="73"/>
      <c r="AA184" s="73">
        <v>1</v>
      </c>
      <c r="AB184" s="73"/>
      <c r="AC184" s="74">
        <f t="shared" si="108"/>
        <v>11</v>
      </c>
      <c r="AD184" s="76">
        <f t="shared" si="109"/>
        <v>19</v>
      </c>
      <c r="AE184" s="74">
        <f t="shared" si="110"/>
        <v>2</v>
      </c>
      <c r="AF184" s="62">
        <v>8</v>
      </c>
      <c r="AG184" s="73"/>
      <c r="AH184" s="72">
        <v>1</v>
      </c>
      <c r="AI184" s="85"/>
      <c r="AJ184" s="73"/>
      <c r="AK184" s="73"/>
      <c r="AL184" s="73">
        <v>-49</v>
      </c>
      <c r="AM184" s="79">
        <f t="shared" si="111"/>
        <v>-49</v>
      </c>
      <c r="AN184" s="80">
        <f t="shared" si="112"/>
      </c>
      <c r="AO184" s="81">
        <f t="shared" si="113"/>
      </c>
      <c r="AP184" s="81">
        <f t="shared" si="114"/>
        <v>-1.75</v>
      </c>
      <c r="AQ184" s="82">
        <f t="shared" si="115"/>
        <v>-1.75</v>
      </c>
    </row>
    <row r="185" spans="1:43" s="2" customFormat="1" ht="15.75" customHeight="1">
      <c r="A185" s="145" t="s">
        <v>476</v>
      </c>
      <c r="B185" s="96" t="s">
        <v>159</v>
      </c>
      <c r="C185" s="63" t="s">
        <v>304</v>
      </c>
      <c r="D185" s="73">
        <v>7</v>
      </c>
      <c r="E185" s="135">
        <v>275</v>
      </c>
      <c r="F185" s="64" t="s">
        <v>160</v>
      </c>
      <c r="G185" s="62">
        <v>3</v>
      </c>
      <c r="H185" s="73"/>
      <c r="I185" s="73">
        <v>42</v>
      </c>
      <c r="J185" s="120">
        <f>SUM(G185:I185)</f>
        <v>45</v>
      </c>
      <c r="K185" s="68">
        <f>SUM(G185:I185)/E185</f>
        <v>0.16363636363636364</v>
      </c>
      <c r="L185" s="62">
        <v>1</v>
      </c>
      <c r="M185" s="69">
        <f>IF(G185=0,"",L185/G185)</f>
        <v>0.3333333333333333</v>
      </c>
      <c r="N185" s="84">
        <v>7</v>
      </c>
      <c r="O185" s="84"/>
      <c r="P185" s="71">
        <f>IF(G185=0,"",(N185-O185)/G185)</f>
        <v>2.3333333333333335</v>
      </c>
      <c r="Q185" s="72"/>
      <c r="R185" s="73">
        <v>4</v>
      </c>
      <c r="S185" s="73"/>
      <c r="T185" s="73"/>
      <c r="U185" s="73"/>
      <c r="V185" s="73"/>
      <c r="W185" s="74">
        <f>SUM(R185:V185)</f>
        <v>4</v>
      </c>
      <c r="X185" s="73">
        <v>9</v>
      </c>
      <c r="Y185" s="75">
        <v>4</v>
      </c>
      <c r="Z185" s="73">
        <v>9</v>
      </c>
      <c r="AA185" s="73">
        <v>1</v>
      </c>
      <c r="AB185" s="73"/>
      <c r="AC185" s="74">
        <f>SUM(X185:AB185)</f>
        <v>23</v>
      </c>
      <c r="AD185" s="76">
        <f>W185+AC185</f>
        <v>27</v>
      </c>
      <c r="AE185" s="74">
        <f>S185+AA185</f>
        <v>1</v>
      </c>
      <c r="AF185" s="62">
        <v>21</v>
      </c>
      <c r="AG185" s="73">
        <v>4</v>
      </c>
      <c r="AH185" s="72">
        <v>5</v>
      </c>
      <c r="AI185" s="85">
        <v>-1</v>
      </c>
      <c r="AJ185" s="73">
        <v>-14</v>
      </c>
      <c r="AK185" s="73"/>
      <c r="AL185" s="73">
        <v>9</v>
      </c>
      <c r="AM185" s="79">
        <f>SUM(AJ185:AL185)</f>
        <v>-5</v>
      </c>
      <c r="AN185" s="80">
        <f t="shared" si="112"/>
        <v>-4.666666666666667</v>
      </c>
      <c r="AO185" s="81">
        <f t="shared" si="113"/>
      </c>
      <c r="AP185" s="81">
        <f t="shared" si="114"/>
        <v>0.21428571428571427</v>
      </c>
      <c r="AQ185" s="82">
        <f>IF(AM185=0,"",AM185/SUM(G185:I185))</f>
        <v>-0.1111111111111111</v>
      </c>
    </row>
    <row r="186" spans="1:43" s="2" customFormat="1" ht="15.75" customHeight="1">
      <c r="A186" s="145" t="s">
        <v>483</v>
      </c>
      <c r="B186" s="96" t="s">
        <v>422</v>
      </c>
      <c r="C186" s="63" t="s">
        <v>308</v>
      </c>
      <c r="D186" s="73">
        <v>16</v>
      </c>
      <c r="E186" s="135" t="s">
        <v>134</v>
      </c>
      <c r="F186" s="64" t="s">
        <v>423</v>
      </c>
      <c r="G186" s="62">
        <v>95</v>
      </c>
      <c r="H186" s="73">
        <v>39</v>
      </c>
      <c r="I186" s="73">
        <v>102</v>
      </c>
      <c r="J186" s="120">
        <f t="shared" si="103"/>
        <v>236</v>
      </c>
      <c r="K186" s="68">
        <f t="shared" si="104"/>
        <v>0.3722397476340694</v>
      </c>
      <c r="L186" s="62">
        <v>33</v>
      </c>
      <c r="M186" s="69">
        <f t="shared" si="105"/>
        <v>0.3473684210526316</v>
      </c>
      <c r="N186" s="84">
        <v>175</v>
      </c>
      <c r="O186" s="84">
        <v>3</v>
      </c>
      <c r="P186" s="71">
        <f t="shared" si="106"/>
        <v>1.8105263157894738</v>
      </c>
      <c r="Q186" s="72">
        <v>16</v>
      </c>
      <c r="R186" s="73">
        <v>29</v>
      </c>
      <c r="S186" s="73">
        <v>3</v>
      </c>
      <c r="T186" s="73">
        <v>1</v>
      </c>
      <c r="U186" s="73"/>
      <c r="V186" s="73">
        <v>1</v>
      </c>
      <c r="W186" s="74">
        <f t="shared" si="107"/>
        <v>34</v>
      </c>
      <c r="X186" s="73">
        <v>24</v>
      </c>
      <c r="Y186" s="75">
        <v>24</v>
      </c>
      <c r="Z186" s="73">
        <v>52</v>
      </c>
      <c r="AA186" s="73">
        <v>10</v>
      </c>
      <c r="AB186" s="73">
        <v>2</v>
      </c>
      <c r="AC186" s="74">
        <f t="shared" si="108"/>
        <v>112</v>
      </c>
      <c r="AD186" s="76">
        <f t="shared" si="109"/>
        <v>146</v>
      </c>
      <c r="AE186" s="74">
        <f t="shared" si="110"/>
        <v>13</v>
      </c>
      <c r="AF186" s="62">
        <v>62</v>
      </c>
      <c r="AG186" s="73">
        <v>13</v>
      </c>
      <c r="AH186" s="72">
        <v>24</v>
      </c>
      <c r="AI186" s="85">
        <v>109</v>
      </c>
      <c r="AJ186" s="73">
        <v>-214</v>
      </c>
      <c r="AK186" s="73">
        <v>-98</v>
      </c>
      <c r="AL186" s="73">
        <v>-186</v>
      </c>
      <c r="AM186" s="79">
        <f t="shared" si="111"/>
        <v>-498</v>
      </c>
      <c r="AN186" s="80">
        <f t="shared" si="112"/>
        <v>-2.2526315789473683</v>
      </c>
      <c r="AO186" s="81">
        <f t="shared" si="113"/>
        <v>-2.5128205128205128</v>
      </c>
      <c r="AP186" s="81">
        <f t="shared" si="114"/>
        <v>-1.8235294117647058</v>
      </c>
      <c r="AQ186" s="82">
        <f t="shared" si="115"/>
        <v>-2.110169491525424</v>
      </c>
    </row>
    <row r="187" spans="1:43" s="2" customFormat="1" ht="15.75" customHeight="1">
      <c r="A187" s="145" t="s">
        <v>393</v>
      </c>
      <c r="B187" s="96" t="s">
        <v>364</v>
      </c>
      <c r="C187" s="63" t="s">
        <v>308</v>
      </c>
      <c r="D187" s="73">
        <v>4</v>
      </c>
      <c r="E187" s="135" t="s">
        <v>197</v>
      </c>
      <c r="F187" s="64" t="s">
        <v>365</v>
      </c>
      <c r="G187" s="62">
        <v>12</v>
      </c>
      <c r="H187" s="73">
        <v>11</v>
      </c>
      <c r="I187" s="73">
        <v>17</v>
      </c>
      <c r="J187" s="120">
        <f>SUM(G187:I187)</f>
        <v>40</v>
      </c>
      <c r="K187" s="68">
        <f>SUM(G187:I187)/E187</f>
        <v>0.2484472049689441</v>
      </c>
      <c r="L187" s="62">
        <v>5</v>
      </c>
      <c r="M187" s="69">
        <f>IF(G187=0,"",L187/G187)</f>
        <v>0.4166666666666667</v>
      </c>
      <c r="N187" s="84">
        <v>33</v>
      </c>
      <c r="O187" s="84"/>
      <c r="P187" s="71">
        <f>IF(G187=0,"",(N187-O187)/G187)</f>
        <v>2.75</v>
      </c>
      <c r="Q187" s="72">
        <v>4</v>
      </c>
      <c r="R187" s="73">
        <v>2</v>
      </c>
      <c r="S187" s="73">
        <v>1</v>
      </c>
      <c r="T187" s="73"/>
      <c r="U187" s="73"/>
      <c r="V187" s="73"/>
      <c r="W187" s="74">
        <f>SUM(R187:V187)</f>
        <v>3</v>
      </c>
      <c r="X187" s="73"/>
      <c r="Y187" s="75">
        <v>2</v>
      </c>
      <c r="Z187" s="73">
        <v>6</v>
      </c>
      <c r="AA187" s="73"/>
      <c r="AB187" s="73"/>
      <c r="AC187" s="74">
        <f>SUM(X187:AB187)</f>
        <v>8</v>
      </c>
      <c r="AD187" s="76">
        <f>W187+AC187</f>
        <v>11</v>
      </c>
      <c r="AE187" s="74">
        <f>S187+AA187</f>
        <v>1</v>
      </c>
      <c r="AF187" s="62">
        <v>14</v>
      </c>
      <c r="AG187" s="73">
        <v>6</v>
      </c>
      <c r="AH187" s="72">
        <v>8</v>
      </c>
      <c r="AI187" s="85">
        <v>5</v>
      </c>
      <c r="AJ187" s="73">
        <v>-57</v>
      </c>
      <c r="AK187" s="73">
        <v>-16</v>
      </c>
      <c r="AL187" s="73">
        <v>-61</v>
      </c>
      <c r="AM187" s="79">
        <f>SUM(AJ187:AL187)</f>
        <v>-134</v>
      </c>
      <c r="AN187" s="80">
        <f>IF(G187&gt;0,AJ187/G187,"")</f>
        <v>-4.75</v>
      </c>
      <c r="AO187" s="81">
        <f>IF(H187&gt;0,AK187/H187,"")</f>
        <v>-1.4545454545454546</v>
      </c>
      <c r="AP187" s="81">
        <f>IF(I187&gt;0,AL187/I187,"")</f>
        <v>-3.588235294117647</v>
      </c>
      <c r="AQ187" s="82">
        <f>IF(AM187=0,"",AM187/SUM(G187:I187))</f>
        <v>-3.35</v>
      </c>
    </row>
    <row r="188" spans="1:43" s="2" customFormat="1" ht="15.75" customHeight="1">
      <c r="A188" s="145" t="s">
        <v>479</v>
      </c>
      <c r="B188" s="96" t="s">
        <v>161</v>
      </c>
      <c r="C188" s="63" t="s">
        <v>304</v>
      </c>
      <c r="D188" s="73">
        <v>6</v>
      </c>
      <c r="E188" s="135">
        <v>238</v>
      </c>
      <c r="F188" s="64" t="s">
        <v>162</v>
      </c>
      <c r="G188" s="62">
        <v>6</v>
      </c>
      <c r="H188" s="73"/>
      <c r="I188" s="73">
        <v>12</v>
      </c>
      <c r="J188" s="120">
        <f>SUM(G188:I188)</f>
        <v>18</v>
      </c>
      <c r="K188" s="68">
        <f>SUM(G188:I188)/E188</f>
        <v>0.07563025210084033</v>
      </c>
      <c r="L188" s="62">
        <v>2</v>
      </c>
      <c r="M188" s="69">
        <f>IF(G188=0,"",L188/G188)</f>
        <v>0.3333333333333333</v>
      </c>
      <c r="N188" s="84">
        <v>11</v>
      </c>
      <c r="O188" s="84"/>
      <c r="P188" s="71">
        <f>IF(G188=0,"",(N188-O188)/G188)</f>
        <v>1.8333333333333333</v>
      </c>
      <c r="Q188" s="72">
        <v>1</v>
      </c>
      <c r="R188" s="73">
        <v>1</v>
      </c>
      <c r="S188" s="73"/>
      <c r="T188" s="73"/>
      <c r="U188" s="73"/>
      <c r="V188" s="73"/>
      <c r="W188" s="74">
        <f>SUM(R188:V188)</f>
        <v>1</v>
      </c>
      <c r="X188" s="73">
        <v>2</v>
      </c>
      <c r="Y188" s="75"/>
      <c r="Z188" s="73"/>
      <c r="AA188" s="73"/>
      <c r="AB188" s="73"/>
      <c r="AC188" s="74">
        <f>SUM(X188:AB188)</f>
        <v>2</v>
      </c>
      <c r="AD188" s="76">
        <f>W188+AC188</f>
        <v>3</v>
      </c>
      <c r="AE188" s="74">
        <f>S188+AA188</f>
        <v>0</v>
      </c>
      <c r="AF188" s="62">
        <v>3</v>
      </c>
      <c r="AG188" s="73">
        <v>1</v>
      </c>
      <c r="AH188" s="72">
        <v>1</v>
      </c>
      <c r="AI188" s="85">
        <v>9</v>
      </c>
      <c r="AJ188" s="73">
        <v>-13</v>
      </c>
      <c r="AK188" s="73"/>
      <c r="AL188" s="73">
        <v>-7</v>
      </c>
      <c r="AM188" s="79">
        <f>SUM(AJ188:AL188)</f>
        <v>-20</v>
      </c>
      <c r="AN188" s="80">
        <f t="shared" si="112"/>
        <v>-2.1666666666666665</v>
      </c>
      <c r="AO188" s="81">
        <f t="shared" si="113"/>
      </c>
      <c r="AP188" s="81">
        <f t="shared" si="114"/>
        <v>-0.5833333333333334</v>
      </c>
      <c r="AQ188" s="82">
        <f>IF(AM188=0,"",AM188/SUM(G188:I188))</f>
        <v>-1.1111111111111112</v>
      </c>
    </row>
    <row r="189" spans="1:43" s="2" customFormat="1" ht="15.75" customHeight="1">
      <c r="A189" s="145" t="s">
        <v>479</v>
      </c>
      <c r="B189" s="96" t="s">
        <v>213</v>
      </c>
      <c r="C189" s="63" t="s">
        <v>305</v>
      </c>
      <c r="D189" s="73">
        <v>2</v>
      </c>
      <c r="E189" s="135">
        <v>73</v>
      </c>
      <c r="F189" s="64" t="s">
        <v>180</v>
      </c>
      <c r="G189" s="62"/>
      <c r="H189" s="73"/>
      <c r="I189" s="73">
        <v>14</v>
      </c>
      <c r="J189" s="120">
        <f t="shared" si="103"/>
        <v>14</v>
      </c>
      <c r="K189" s="68">
        <f t="shared" si="104"/>
        <v>0.1917808219178082</v>
      </c>
      <c r="L189" s="62"/>
      <c r="M189" s="69">
        <f t="shared" si="105"/>
      </c>
      <c r="N189" s="84"/>
      <c r="O189" s="84"/>
      <c r="P189" s="71">
        <f t="shared" si="106"/>
      </c>
      <c r="Q189" s="72"/>
      <c r="R189" s="73">
        <v>8</v>
      </c>
      <c r="S189" s="73"/>
      <c r="T189" s="73"/>
      <c r="U189" s="73"/>
      <c r="V189" s="73"/>
      <c r="W189" s="74">
        <f t="shared" si="107"/>
        <v>8</v>
      </c>
      <c r="X189" s="73">
        <v>6</v>
      </c>
      <c r="Y189" s="75"/>
      <c r="Z189" s="73">
        <v>5</v>
      </c>
      <c r="AA189" s="73"/>
      <c r="AB189" s="73"/>
      <c r="AC189" s="74">
        <f t="shared" si="108"/>
        <v>11</v>
      </c>
      <c r="AD189" s="76">
        <f t="shared" si="109"/>
        <v>19</v>
      </c>
      <c r="AE189" s="74">
        <f t="shared" si="110"/>
        <v>0</v>
      </c>
      <c r="AF189" s="62">
        <v>5</v>
      </c>
      <c r="AG189" s="73"/>
      <c r="AH189" s="72">
        <v>1</v>
      </c>
      <c r="AI189" s="85"/>
      <c r="AJ189" s="73"/>
      <c r="AK189" s="73"/>
      <c r="AL189" s="73">
        <v>16</v>
      </c>
      <c r="AM189" s="79">
        <f t="shared" si="111"/>
        <v>16</v>
      </c>
      <c r="AN189" s="80">
        <f t="shared" si="112"/>
      </c>
      <c r="AO189" s="81">
        <f t="shared" si="113"/>
      </c>
      <c r="AP189" s="81">
        <f t="shared" si="114"/>
        <v>1.1428571428571428</v>
      </c>
      <c r="AQ189" s="82">
        <f t="shared" si="115"/>
        <v>1.1428571428571428</v>
      </c>
    </row>
    <row r="190" spans="1:43" s="2" customFormat="1" ht="15.75" customHeight="1">
      <c r="A190" s="145" t="s">
        <v>477</v>
      </c>
      <c r="B190" s="96" t="s">
        <v>424</v>
      </c>
      <c r="C190" s="63" t="s">
        <v>305</v>
      </c>
      <c r="D190" s="73">
        <v>6</v>
      </c>
      <c r="E190" s="135">
        <v>225</v>
      </c>
      <c r="F190" s="64" t="s">
        <v>425</v>
      </c>
      <c r="G190" s="62"/>
      <c r="H190" s="73"/>
      <c r="I190" s="73">
        <v>29</v>
      </c>
      <c r="J190" s="120">
        <f>SUM(G190:I190)</f>
        <v>29</v>
      </c>
      <c r="K190" s="68">
        <f>SUM(G190:I190)/E190</f>
        <v>0.1288888888888889</v>
      </c>
      <c r="L190" s="62"/>
      <c r="M190" s="69">
        <f>IF(G190=0,"",L190/G190)</f>
      </c>
      <c r="N190" s="84"/>
      <c r="O190" s="84"/>
      <c r="P190" s="71">
        <f>IF(G190=0,"",(N190-O190)/G190)</f>
      </c>
      <c r="Q190" s="72"/>
      <c r="R190" s="73">
        <v>6</v>
      </c>
      <c r="S190" s="73">
        <v>2</v>
      </c>
      <c r="T190" s="73">
        <v>1</v>
      </c>
      <c r="U190" s="73">
        <v>1</v>
      </c>
      <c r="V190" s="73"/>
      <c r="W190" s="74">
        <f>SUM(R190:V190)</f>
        <v>10</v>
      </c>
      <c r="X190" s="73">
        <v>10</v>
      </c>
      <c r="Y190" s="75">
        <v>2</v>
      </c>
      <c r="Z190" s="73">
        <v>6</v>
      </c>
      <c r="AA190" s="73">
        <v>2</v>
      </c>
      <c r="AB190" s="73"/>
      <c r="AC190" s="74">
        <f>SUM(X190:AB190)</f>
        <v>20</v>
      </c>
      <c r="AD190" s="76">
        <f>W190+AC190</f>
        <v>30</v>
      </c>
      <c r="AE190" s="74">
        <f>S190+AA190</f>
        <v>4</v>
      </c>
      <c r="AF190" s="62">
        <v>11</v>
      </c>
      <c r="AG190" s="73">
        <v>1</v>
      </c>
      <c r="AH190" s="72">
        <v>1</v>
      </c>
      <c r="AI190" s="85"/>
      <c r="AJ190" s="73"/>
      <c r="AK190" s="73"/>
      <c r="AL190" s="73">
        <v>34</v>
      </c>
      <c r="AM190" s="79">
        <f>SUM(AJ190:AL190)</f>
        <v>34</v>
      </c>
      <c r="AN190" s="80">
        <f>IF(G190&gt;0,AJ190/G190,"")</f>
      </c>
      <c r="AO190" s="81">
        <f>IF(H190&gt;0,AK190/H190,"")</f>
      </c>
      <c r="AP190" s="81">
        <f>IF(I190&gt;0,AL190/I190,"")</f>
        <v>1.1724137931034482</v>
      </c>
      <c r="AQ190" s="82">
        <f>IF(AM190=0,"",AM190/SUM(G190:I190))</f>
        <v>1.1724137931034482</v>
      </c>
    </row>
    <row r="191" spans="1:43" s="2" customFormat="1" ht="15.75" customHeight="1" thickBot="1">
      <c r="A191" s="146" t="s">
        <v>477</v>
      </c>
      <c r="B191" s="102" t="s">
        <v>433</v>
      </c>
      <c r="C191" s="103" t="s">
        <v>482</v>
      </c>
      <c r="D191" s="105">
        <v>3</v>
      </c>
      <c r="E191" s="136" t="s">
        <v>60</v>
      </c>
      <c r="F191" s="104" t="s">
        <v>434</v>
      </c>
      <c r="G191" s="101"/>
      <c r="H191" s="105">
        <v>3</v>
      </c>
      <c r="I191" s="105">
        <v>44</v>
      </c>
      <c r="J191" s="106">
        <f t="shared" si="103"/>
        <v>47</v>
      </c>
      <c r="K191" s="107">
        <f t="shared" si="104"/>
        <v>0.34306569343065696</v>
      </c>
      <c r="L191" s="101"/>
      <c r="M191" s="108">
        <f t="shared" si="105"/>
      </c>
      <c r="N191" s="109"/>
      <c r="O191" s="109"/>
      <c r="P191" s="110">
        <f t="shared" si="106"/>
      </c>
      <c r="Q191" s="111"/>
      <c r="R191" s="105">
        <v>8</v>
      </c>
      <c r="S191" s="105"/>
      <c r="T191" s="105"/>
      <c r="U191" s="105">
        <v>1</v>
      </c>
      <c r="V191" s="105">
        <v>1</v>
      </c>
      <c r="W191" s="112">
        <f t="shared" si="107"/>
        <v>10</v>
      </c>
      <c r="X191" s="105">
        <v>6</v>
      </c>
      <c r="Y191" s="113">
        <v>9</v>
      </c>
      <c r="Z191" s="105">
        <v>12</v>
      </c>
      <c r="AA191" s="105">
        <v>1</v>
      </c>
      <c r="AB191" s="105"/>
      <c r="AC191" s="112">
        <f t="shared" si="108"/>
        <v>28</v>
      </c>
      <c r="AD191" s="114">
        <f t="shared" si="109"/>
        <v>38</v>
      </c>
      <c r="AE191" s="112">
        <f t="shared" si="110"/>
        <v>1</v>
      </c>
      <c r="AF191" s="101"/>
      <c r="AG191" s="105">
        <v>7</v>
      </c>
      <c r="AH191" s="111">
        <v>7</v>
      </c>
      <c r="AI191" s="115"/>
      <c r="AJ191" s="105"/>
      <c r="AK191" s="105">
        <v>-29</v>
      </c>
      <c r="AL191" s="105">
        <v>104</v>
      </c>
      <c r="AM191" s="116">
        <f t="shared" si="111"/>
        <v>75</v>
      </c>
      <c r="AN191" s="117">
        <f t="shared" si="112"/>
      </c>
      <c r="AO191" s="118">
        <f t="shared" si="113"/>
        <v>-9.666666666666666</v>
      </c>
      <c r="AP191" s="118">
        <f t="shared" si="114"/>
        <v>2.3636363636363638</v>
      </c>
      <c r="AQ191" s="119">
        <f t="shared" si="115"/>
        <v>1.5957446808510638</v>
      </c>
    </row>
    <row r="192" spans="1:43" s="2" customFormat="1" ht="15.75" customHeight="1">
      <c r="A192" s="122"/>
      <c r="B192" s="121"/>
      <c r="C192" s="122"/>
      <c r="D192" s="86"/>
      <c r="E192" s="137"/>
      <c r="F192" s="123"/>
      <c r="G192" s="86"/>
      <c r="H192" s="86"/>
      <c r="I192" s="86"/>
      <c r="J192" s="86"/>
      <c r="K192" s="125"/>
      <c r="L192" s="86"/>
      <c r="M192" s="125"/>
      <c r="N192" s="86"/>
      <c r="O192" s="86"/>
      <c r="P192" s="124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126"/>
      <c r="AJ192" s="86"/>
      <c r="AK192" s="86"/>
      <c r="AL192" s="86"/>
      <c r="AM192" s="86"/>
      <c r="AN192" s="124"/>
      <c r="AO192" s="124"/>
      <c r="AP192" s="124"/>
      <c r="AQ192" s="124"/>
    </row>
    <row r="193" spans="1:18" ht="15.75" customHeight="1">
      <c r="A193" s="61"/>
      <c r="R193"/>
    </row>
    <row r="194" spans="1:18" ht="15.75" customHeight="1">
      <c r="A194" s="61"/>
      <c r="R194"/>
    </row>
    <row r="195" ht="15.75" customHeight="1">
      <c r="R195"/>
    </row>
    <row r="196" ht="15.75" customHeight="1">
      <c r="R196"/>
    </row>
    <row r="197" ht="15.75" customHeight="1">
      <c r="R197"/>
    </row>
    <row r="198" ht="15.75" customHeight="1">
      <c r="R198"/>
    </row>
    <row r="199" ht="15.75" customHeight="1">
      <c r="R199"/>
    </row>
    <row r="200" ht="12">
      <c r="R200"/>
    </row>
    <row r="201" ht="12">
      <c r="R201"/>
    </row>
    <row r="202" ht="12">
      <c r="R202"/>
    </row>
    <row r="203" ht="12">
      <c r="R203"/>
    </row>
    <row r="204" spans="3:6" ht="12">
      <c r="C204" s="12"/>
      <c r="D204" s="149"/>
      <c r="E204" s="139"/>
      <c r="F204" s="12"/>
    </row>
    <row r="209" spans="2:34" ht="12">
      <c r="B209" s="97"/>
      <c r="C209" s="11"/>
      <c r="D209" s="150"/>
      <c r="E209" s="140"/>
      <c r="F209" s="12"/>
      <c r="G209" s="12"/>
      <c r="H209" s="12"/>
      <c r="I209" s="12"/>
      <c r="J209" s="12"/>
      <c r="K209" s="10"/>
      <c r="L209" s="12"/>
      <c r="M209" s="12"/>
      <c r="N209" s="12"/>
      <c r="O209" s="12"/>
      <c r="R209" s="21"/>
      <c r="S209" s="12"/>
      <c r="U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</row>
    <row r="210" spans="2:11" ht="12">
      <c r="B210" s="98"/>
      <c r="C210" s="10"/>
      <c r="D210" s="151"/>
      <c r="E210" s="141"/>
      <c r="K210" s="10"/>
    </row>
    <row r="211" spans="2:5" ht="12">
      <c r="B211" s="98"/>
      <c r="C211" s="10"/>
      <c r="D211" s="151"/>
      <c r="E211" s="141"/>
    </row>
    <row r="212" spans="2:5" ht="12">
      <c r="B212" s="98"/>
      <c r="C212" s="10"/>
      <c r="D212" s="151"/>
      <c r="E212" s="141"/>
    </row>
    <row r="213" spans="2:5" ht="12">
      <c r="B213" s="98"/>
      <c r="C213" s="10"/>
      <c r="D213" s="151"/>
      <c r="E213" s="141"/>
    </row>
    <row r="214" spans="2:5" ht="12">
      <c r="B214" s="98"/>
      <c r="C214" s="10"/>
      <c r="D214" s="151"/>
      <c r="E214" s="141"/>
    </row>
    <row r="215" spans="2:5" ht="12">
      <c r="B215" s="98"/>
      <c r="C215" s="10"/>
      <c r="D215" s="151"/>
      <c r="E215" s="141"/>
    </row>
    <row r="216" spans="2:5" ht="12">
      <c r="B216" s="98"/>
      <c r="C216" s="10"/>
      <c r="D216" s="151"/>
      <c r="E216" s="141"/>
    </row>
    <row r="217" spans="2:5" ht="12">
      <c r="B217" s="98"/>
      <c r="C217" s="10"/>
      <c r="D217" s="151"/>
      <c r="E217" s="141"/>
    </row>
  </sheetData>
  <mergeCells count="7">
    <mergeCell ref="AF1:AH1"/>
    <mergeCell ref="AI1:AM1"/>
    <mergeCell ref="AN1:AQ1"/>
    <mergeCell ref="G1:K1"/>
    <mergeCell ref="L1:Q1"/>
    <mergeCell ref="R1:W1"/>
    <mergeCell ref="X1:AE1"/>
  </mergeCells>
  <printOptions/>
  <pageMargins left="0.25" right="0.25" top="1" bottom="1" header="0.5" footer="0.5"/>
  <pageSetup fitToHeight="6" fitToWidth="1" orientation="landscape" scale="56"/>
  <headerFooter alignWithMargins="0">
    <oddHeader>&amp;L&amp;12&amp;D&amp;C&amp;"Arial,Bold"&amp;18 DDG Regular Season 2006-2013 Career Individual Player Cumulative Stats&amp;12
Through game #203&amp;R&amp;12Page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2012-12-21T01:30:08Z</cp:lastPrinted>
  <dcterms:created xsi:type="dcterms:W3CDTF">2005-10-26T19:32:49Z</dcterms:created>
  <dcterms:modified xsi:type="dcterms:W3CDTF">2010-11-06T03:41:22Z</dcterms:modified>
  <cp:category/>
  <cp:version/>
  <cp:contentType/>
  <cp:contentStatus/>
</cp:coreProperties>
</file>