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0" windowWidth="25360" windowHeight="14880" tabRatio="601" activeTab="0"/>
  </bookViews>
  <sheets>
    <sheet name="2013 Totals" sheetId="1" r:id="rId1"/>
  </sheets>
  <definedNames>
    <definedName name="_xlnm.Print_Titles" localSheetId="0">'2013 Totals'!$1:$2</definedName>
  </definedNames>
  <calcPr fullCalcOnLoad="1"/>
</workbook>
</file>

<file path=xl/sharedStrings.xml><?xml version="1.0" encoding="utf-8"?>
<sst xmlns="http://schemas.openxmlformats.org/spreadsheetml/2006/main" count="434" uniqueCount="260">
  <si>
    <t>1969</t>
  </si>
  <si>
    <t>Zom B. Itch</t>
  </si>
  <si>
    <t>6</t>
  </si>
  <si>
    <t>Elle McFearsome</t>
  </si>
  <si>
    <t>J/P/B</t>
  </si>
  <si>
    <t>Feta Sleeze</t>
  </si>
  <si>
    <t>421°</t>
  </si>
  <si>
    <t>Flam-Babe</t>
  </si>
  <si>
    <t>428</t>
  </si>
  <si>
    <t>P/J/B</t>
  </si>
  <si>
    <t>Freakin' Rican</t>
  </si>
  <si>
    <t>TAT2</t>
  </si>
  <si>
    <t>Inky Gash</t>
  </si>
  <si>
    <t>20KN</t>
  </si>
  <si>
    <t>Kraken Whips</t>
  </si>
  <si>
    <t>70L</t>
  </si>
  <si>
    <t>Lost and Found</t>
  </si>
  <si>
    <t>138</t>
  </si>
  <si>
    <t>Mag Pie</t>
  </si>
  <si>
    <t>.40 cal</t>
  </si>
  <si>
    <t>Murder City Mistress</t>
  </si>
  <si>
    <t>2025</t>
  </si>
  <si>
    <t>Nuke Town</t>
  </si>
  <si>
    <t>14</t>
  </si>
  <si>
    <t>Oi! Rish</t>
  </si>
  <si>
    <t>4:20</t>
  </si>
  <si>
    <t>Princess Die</t>
  </si>
  <si>
    <t>50</t>
  </si>
  <si>
    <t>Uniform #</t>
  </si>
  <si>
    <t>Sam-I-Slam</t>
  </si>
  <si>
    <t>500</t>
  </si>
  <si>
    <t>Shelby Cobra</t>
  </si>
  <si>
    <t>19</t>
  </si>
  <si>
    <t>Stevie Y-I-Oughta</t>
  </si>
  <si>
    <t>558</t>
  </si>
  <si>
    <t>Sufferin' Sucka Bash</t>
  </si>
  <si>
    <t>x14x</t>
  </si>
  <si>
    <t>Swamp Stomp</t>
  </si>
  <si>
    <t>10 to life</t>
  </si>
  <si>
    <t>Swift Justice</t>
  </si>
  <si>
    <t>31</t>
  </si>
  <si>
    <t>Terror Ettes</t>
  </si>
  <si>
    <t>infinity</t>
  </si>
  <si>
    <t>Tess Tackles</t>
  </si>
  <si>
    <t>Thunderkiss</t>
  </si>
  <si>
    <t>Warp 9.99</t>
  </si>
  <si>
    <t>U.S.S. DentHerPrize</t>
  </si>
  <si>
    <t>B12</t>
  </si>
  <si>
    <t>1995</t>
  </si>
  <si>
    <t>Gnarly Quinn</t>
  </si>
  <si>
    <t>32</t>
  </si>
  <si>
    <t>Rock'em Shock'em</t>
  </si>
  <si>
    <t>Vegan w/a Vengeance</t>
  </si>
  <si>
    <t>187</t>
  </si>
  <si>
    <t># Possible Jams</t>
  </si>
  <si>
    <t>VeroniKILL</t>
  </si>
  <si>
    <t>Jammer +/- Avg</t>
  </si>
  <si>
    <t>Pivot +/- Avg</t>
  </si>
  <si>
    <t>Blocker +/- Avg</t>
  </si>
  <si>
    <t>Total +/- Avg</t>
  </si>
  <si>
    <t># Games</t>
  </si>
  <si>
    <t>Team</t>
  </si>
  <si>
    <t>4U</t>
  </si>
  <si>
    <t>ZoomzBYDABoomz</t>
  </si>
  <si>
    <t>P/B/J</t>
  </si>
  <si>
    <t>B/P</t>
  </si>
  <si>
    <t>P/B</t>
  </si>
  <si>
    <t>PW</t>
  </si>
  <si>
    <t>27</t>
  </si>
  <si>
    <t>A.O. Lesgo</t>
  </si>
  <si>
    <t>DF</t>
  </si>
  <si>
    <t>666</t>
  </si>
  <si>
    <t>Ally Sin Shoverland</t>
  </si>
  <si>
    <t>24/7</t>
  </si>
  <si>
    <t>boo d. livers</t>
  </si>
  <si>
    <t>9</t>
  </si>
  <si>
    <t>Cat's Meow</t>
  </si>
  <si>
    <t>N2O</t>
  </si>
  <si>
    <t>Cool Whip</t>
  </si>
  <si>
    <t>7</t>
  </si>
  <si>
    <t>CottonCandy Princess</t>
  </si>
  <si>
    <t>I-75</t>
  </si>
  <si>
    <t>Diesel Doll</t>
  </si>
  <si>
    <t>B/P/J</t>
  </si>
  <si>
    <t>1974</t>
  </si>
  <si>
    <t>Honey Suckit</t>
  </si>
  <si>
    <t>2AM</t>
  </si>
  <si>
    <t>AfterParty</t>
  </si>
  <si>
    <t>11</t>
  </si>
  <si>
    <t>Elle Iminator</t>
  </si>
  <si>
    <t>014</t>
  </si>
  <si>
    <t>Killshot</t>
  </si>
  <si>
    <t>30</t>
  </si>
  <si>
    <t>K9</t>
  </si>
  <si>
    <t>Nast E Dogbyte</t>
  </si>
  <si>
    <t>119</t>
  </si>
  <si>
    <t>Nikki Noxem</t>
  </si>
  <si>
    <t>13</t>
  </si>
  <si>
    <t>Off the Hook</t>
  </si>
  <si>
    <t>66</t>
  </si>
  <si>
    <t>Perish-Her</t>
  </si>
  <si>
    <t>1365</t>
  </si>
  <si>
    <t>RAMMpaige</t>
  </si>
  <si>
    <t>SteF-Bomb</t>
  </si>
  <si>
    <t>M1</t>
  </si>
  <si>
    <t>Turbulence</t>
  </si>
  <si>
    <t>88</t>
  </si>
  <si>
    <t>J/B</t>
  </si>
  <si>
    <t>Zooma Thurman</t>
  </si>
  <si>
    <t>102</t>
  </si>
  <si>
    <t>Eight Mile Rose</t>
  </si>
  <si>
    <t>46</t>
  </si>
  <si>
    <t>Fatal Femme</t>
  </si>
  <si>
    <t>Section 8</t>
  </si>
  <si>
    <t>Ghetto Barbie</t>
  </si>
  <si>
    <t>620</t>
  </si>
  <si>
    <t>J/B/P</t>
  </si>
  <si>
    <t>Lazer Beam</t>
  </si>
  <si>
    <t>925</t>
  </si>
  <si>
    <t>Loca Lola</t>
  </si>
  <si>
    <t>MGS4</t>
  </si>
  <si>
    <t>Meryl Slaughterburgh</t>
  </si>
  <si>
    <t>3</t>
  </si>
  <si>
    <t>Roxanna Hardplace</t>
  </si>
  <si>
    <t>B311</t>
  </si>
  <si>
    <t>Smack Morris</t>
  </si>
  <si>
    <t>38DD</t>
  </si>
  <si>
    <t>Tig O' Hitties</t>
  </si>
  <si>
    <t>813</t>
  </si>
  <si>
    <t>Tiny Ninja</t>
  </si>
  <si>
    <t>182</t>
  </si>
  <si>
    <t>Travis Blocker</t>
  </si>
  <si>
    <t>Pivot Points</t>
  </si>
  <si>
    <t>Off. KDs</t>
  </si>
  <si>
    <t>1/4 Track Blocks</t>
  </si>
  <si>
    <t>Force Outs</t>
  </si>
  <si>
    <t>Jammer Hits</t>
  </si>
  <si>
    <t>Jammer KDs</t>
  </si>
  <si>
    <t>Block Assists</t>
  </si>
  <si>
    <t>Total Attacks</t>
  </si>
  <si>
    <t>Total Actions</t>
  </si>
  <si>
    <t>Offense</t>
  </si>
  <si>
    <t>72</t>
  </si>
  <si>
    <t>Total Jams</t>
  </si>
  <si>
    <t>Positions Played</t>
  </si>
  <si>
    <t>Jammer Statistics</t>
  </si>
  <si>
    <t>W00T</t>
  </si>
  <si>
    <t>Genniferal</t>
  </si>
  <si>
    <t>187X</t>
  </si>
  <si>
    <t>Sugar N Cyanide</t>
  </si>
  <si>
    <t>3CC</t>
  </si>
  <si>
    <t>Von Blondie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</si>
  <si>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</si>
  <si>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</si>
  <si>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</si>
  <si>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</si>
  <si>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</si>
  <si>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</si>
  <si>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</si>
  <si>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</si>
  <si>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Skaters</t>
  </si>
  <si>
    <t>Pivot</t>
  </si>
  <si>
    <t>Block</t>
  </si>
  <si>
    <t>Jam</t>
  </si>
  <si>
    <t>U-235</t>
  </si>
  <si>
    <t>Ann Atomic</t>
  </si>
  <si>
    <t>B00M</t>
  </si>
  <si>
    <t>Doom Shakalaka</t>
  </si>
  <si>
    <t>2n1</t>
  </si>
  <si>
    <t>Hottimus Prime</t>
  </si>
  <si>
    <t>29</t>
  </si>
  <si>
    <t>Mega Bloxx</t>
  </si>
  <si>
    <t>'65</t>
  </si>
  <si>
    <t>Bulldozers</t>
  </si>
  <si>
    <t>Plus/Minus</t>
  </si>
  <si>
    <t>Grand Slam</t>
  </si>
  <si>
    <t>Majors</t>
  </si>
  <si>
    <t>Minors</t>
  </si>
  <si>
    <t>Offensive blocks</t>
  </si>
  <si>
    <t>J</t>
  </si>
  <si>
    <t>Pivot +/-</t>
  </si>
  <si>
    <t>Pos</t>
  </si>
  <si>
    <t>B</t>
  </si>
  <si>
    <t>Total Assists</t>
  </si>
  <si>
    <t>Total KDs</t>
  </si>
  <si>
    <t>+/- Avg per Jam</t>
  </si>
  <si>
    <t>Lead Jam +/-</t>
  </si>
  <si>
    <t>Defense</t>
  </si>
  <si>
    <t>Penalty Minutes</t>
  </si>
  <si>
    <t>Jammer +/-</t>
  </si>
  <si>
    <t>Blocker +/-</t>
  </si>
  <si>
    <t>Total +/-</t>
  </si>
  <si>
    <t>Myxd Sygnls</t>
  </si>
  <si>
    <t>DP</t>
  </si>
  <si>
    <t>F14</t>
  </si>
  <si>
    <t>Apertorture</t>
  </si>
  <si>
    <t>1879</t>
  </si>
  <si>
    <t>Belle Isle Hurtya</t>
  </si>
  <si>
    <t>313</t>
  </si>
  <si>
    <t>Black Eyed Skeez</t>
  </si>
  <si>
    <t>303</t>
  </si>
  <si>
    <t>Bruisie Siouxxx</t>
  </si>
  <si>
    <t>DND</t>
  </si>
  <si>
    <t>702</t>
  </si>
  <si>
    <t>Careen the Dream</t>
  </si>
  <si>
    <t>103°</t>
  </si>
  <si>
    <t>$</t>
  </si>
  <si>
    <t>J/P</t>
  </si>
  <si>
    <t>Effin' Money</t>
  </si>
  <si>
    <t>Catch La Fever</t>
  </si>
  <si>
    <t>728</t>
  </si>
  <si>
    <t>B/J</t>
  </si>
  <si>
    <t>Combat Cat</t>
  </si>
  <si>
    <t>33 1/3</t>
  </si>
  <si>
    <t>B/J/P</t>
  </si>
  <si>
    <t>Cookie Rumble</t>
  </si>
  <si>
    <t>NOV2</t>
  </si>
  <si>
    <t>Daya the Dread</t>
  </si>
  <si>
    <t>20</t>
  </si>
  <si>
    <t>Devil Kitty</t>
  </si>
  <si>
    <t>GPM</t>
  </si>
  <si>
    <t>22</t>
  </si>
  <si>
    <t>Ana Matronique</t>
  </si>
  <si>
    <t>618</t>
  </si>
  <si>
    <t>Fish</t>
  </si>
  <si>
    <t>407</t>
  </si>
  <si>
    <t>Furious Fro Sheba</t>
  </si>
  <si>
    <t>X0X0</t>
  </si>
  <si>
    <t>Lily I. Monster</t>
  </si>
  <si>
    <t>80</t>
  </si>
  <si>
    <t>Mean Streak</t>
  </si>
  <si>
    <t>Y100</t>
  </si>
  <si>
    <t>Motown Philly</t>
  </si>
  <si>
    <t>770</t>
  </si>
  <si>
    <t>Peaches N. CreamYa</t>
  </si>
  <si>
    <t>2.8</t>
  </si>
  <si>
    <t>Racer McChaseHer</t>
  </si>
  <si>
    <t>24</t>
  </si>
  <si>
    <t>Renegade</t>
  </si>
  <si>
    <t>K0</t>
  </si>
  <si>
    <t>Rocky Brawlboa</t>
  </si>
  <si>
    <t>$19.99</t>
  </si>
  <si>
    <t>132</t>
  </si>
  <si>
    <t>Bone Punx N HarmHerKnee</t>
  </si>
  <si>
    <t>83%</t>
  </si>
  <si>
    <t>Chompers</t>
  </si>
  <si>
    <t>A440</t>
  </si>
  <si>
    <t>Crushendo</t>
  </si>
  <si>
    <t>45G</t>
  </si>
  <si>
    <t>ShamWOW</t>
  </si>
  <si>
    <t>5" blade</t>
  </si>
  <si>
    <t>Sista Slit'chya</t>
  </si>
  <si>
    <t>.223</t>
  </si>
  <si>
    <t>Spanish Ass'assin</t>
  </si>
  <si>
    <t>7n7</t>
  </si>
  <si>
    <t>Tattoozz</t>
  </si>
  <si>
    <t>181</t>
  </si>
  <si>
    <t>Vega Vendetta</t>
  </si>
  <si>
    <t>212</t>
  </si>
  <si>
    <t>Wham!tramck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</si>
</sst>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  <numFmt numFmtId="176" formatCode="m/d/yyyy"/>
  </numFmts>
  <fonts count="6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" borderId="2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6" xfId="0" applyFont="1" applyFill="1" applyBorder="1" applyAlignment="1">
      <alignment horizontal="center" textRotation="90" wrapText="1"/>
    </xf>
    <xf numFmtId="0" fontId="1" fillId="0" borderId="7" xfId="0" applyFont="1" applyFill="1" applyBorder="1" applyAlignment="1">
      <alignment horizontal="center" textRotation="90" wrapText="1"/>
    </xf>
    <xf numFmtId="0" fontId="1" fillId="0" borderId="8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9" fontId="0" fillId="2" borderId="2" xfId="21" applyFill="1" applyBorder="1" applyAlignment="1">
      <alignment horizontal="center"/>
    </xf>
    <xf numFmtId="0" fontId="1" fillId="3" borderId="8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textRotation="90" wrapText="1"/>
    </xf>
    <xf numFmtId="0" fontId="1" fillId="4" borderId="9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center" textRotation="90" wrapText="1"/>
    </xf>
    <xf numFmtId="9" fontId="0" fillId="2" borderId="1" xfId="21" applyFill="1" applyBorder="1" applyAlignment="1">
      <alignment horizontal="center"/>
    </xf>
    <xf numFmtId="0" fontId="1" fillId="5" borderId="6" xfId="0" applyFont="1" applyFill="1" applyBorder="1" applyAlignment="1">
      <alignment horizontal="center" textRotation="90" wrapText="1"/>
    </xf>
    <xf numFmtId="0" fontId="0" fillId="5" borderId="4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0" fillId="4" borderId="2" xfId="0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" fontId="0" fillId="3" borderId="3" xfId="2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1" fillId="0" borderId="9" xfId="0" applyFont="1" applyFill="1" applyBorder="1" applyAlignment="1">
      <alignment horizontal="left" wrapText="1"/>
    </xf>
    <xf numFmtId="0" fontId="0" fillId="2" borderId="11" xfId="0" applyFill="1" applyBorder="1" applyAlignment="1">
      <alignment horizontal="center"/>
    </xf>
    <xf numFmtId="0" fontId="1" fillId="0" borderId="6" xfId="0" applyFont="1" applyFill="1" applyBorder="1" applyAlignment="1">
      <alignment horizontal="center" textRotation="90"/>
    </xf>
    <xf numFmtId="0" fontId="1" fillId="2" borderId="12" xfId="0" applyFont="1" applyFill="1" applyBorder="1" applyAlignment="1">
      <alignment horizontal="center" textRotation="90" wrapText="1"/>
    </xf>
    <xf numFmtId="0" fontId="0" fillId="0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5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9" fontId="5" fillId="2" borderId="2" xfId="21" applyFont="1" applyFill="1" applyBorder="1" applyAlignment="1">
      <alignment horizontal="center"/>
    </xf>
    <xf numFmtId="9" fontId="5" fillId="2" borderId="1" xfId="2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5" fillId="3" borderId="3" xfId="21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6" xfId="0" applyNumberFormat="1" applyFont="1" applyFill="1" applyBorder="1" applyAlignment="1">
      <alignment horizontal="center" textRotation="90" wrapText="1"/>
    </xf>
    <xf numFmtId="49" fontId="0" fillId="0" borderId="1" xfId="0" applyNumberForma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" fillId="0" borderId="7" xfId="0" applyFont="1" applyFill="1" applyBorder="1" applyAlignment="1">
      <alignment horizontal="left" textRotation="90" wrapText="1"/>
    </xf>
    <xf numFmtId="0" fontId="0" fillId="0" borderId="14" xfId="0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9" fontId="5" fillId="2" borderId="18" xfId="2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9" fontId="5" fillId="2" borderId="17" xfId="21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1" fontId="5" fillId="3" borderId="16" xfId="21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2" fontId="5" fillId="4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1" xfId="0" applyNumberFormat="1" applyFont="1" applyFill="1" applyBorder="1" applyAlignment="1" quotePrefix="1">
      <alignment horizontal="left"/>
    </xf>
    <xf numFmtId="0" fontId="1" fillId="2" borderId="7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center" textRotation="90" wrapText="1"/>
    </xf>
    <xf numFmtId="2" fontId="0" fillId="2" borderId="14" xfId="0" applyNumberForma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2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7"/>
  <sheetViews>
    <sheetView tabSelected="1" zoomScaleSheetLayoutView="70" workbookViewId="0" topLeftCell="A2">
      <pane ySplit="1260" topLeftCell="BM3" activePane="bottomLeft" state="split"/>
      <selection pane="topLeft" activeCell="E2" sqref="E2"/>
      <selection pane="bottomLeft" activeCell="A98" sqref="A98"/>
    </sheetView>
  </sheetViews>
  <sheetFormatPr defaultColWidth="8.8515625" defaultRowHeight="12.75"/>
  <cols>
    <col min="1" max="1" width="5.140625" style="72" bestFit="1" customWidth="1"/>
    <col min="2" max="2" width="9.140625" style="66" bestFit="1" customWidth="1"/>
    <col min="3" max="3" width="5.28125" style="0" bestFit="1" customWidth="1"/>
    <col min="4" max="4" width="2.28125" style="96" bestFit="1" customWidth="1"/>
    <col min="5" max="5" width="4.140625" style="32" bestFit="1" customWidth="1"/>
    <col min="6" max="6" width="23.00390625" style="0" bestFit="1" customWidth="1"/>
    <col min="7" max="7" width="3.140625" style="0" bestFit="1" customWidth="1"/>
    <col min="8" max="10" width="4.140625" style="0" bestFit="1" customWidth="1"/>
    <col min="11" max="11" width="4.7109375" style="0" bestFit="1" customWidth="1"/>
    <col min="12" max="12" width="3.140625" style="0" bestFit="1" customWidth="1"/>
    <col min="13" max="13" width="5.7109375" style="0" bestFit="1" customWidth="1"/>
    <col min="14" max="14" width="4.140625" style="0" bestFit="1" customWidth="1"/>
    <col min="15" max="15" width="3.140625" style="0" bestFit="1" customWidth="1"/>
    <col min="16" max="16" width="5.7109375" style="0" bestFit="1" customWidth="1"/>
    <col min="17" max="17" width="3.140625" style="0" bestFit="1" customWidth="1"/>
    <col min="18" max="18" width="4.00390625" style="13" bestFit="1" customWidth="1"/>
    <col min="19" max="22" width="2.28125" style="0" bestFit="1" customWidth="1"/>
    <col min="23" max="23" width="3.140625" style="0" bestFit="1" customWidth="1"/>
    <col min="24" max="24" width="4.00390625" style="0" bestFit="1" customWidth="1"/>
    <col min="25" max="27" width="3.140625" style="0" bestFit="1" customWidth="1"/>
    <col min="28" max="28" width="2.28125" style="0" bestFit="1" customWidth="1"/>
    <col min="29" max="30" width="4.140625" style="0" bestFit="1" customWidth="1"/>
    <col min="31" max="31" width="3.140625" style="0" bestFit="1" customWidth="1"/>
    <col min="32" max="32" width="2.28125" style="0" bestFit="1" customWidth="1"/>
    <col min="33" max="33" width="3.140625" style="0" bestFit="1" customWidth="1"/>
    <col min="34" max="34" width="4.00390625" style="0" bestFit="1" customWidth="1"/>
    <col min="35" max="35" width="4.140625" style="0" bestFit="1" customWidth="1"/>
    <col min="36" max="39" width="4.7109375" style="0" bestFit="1" customWidth="1"/>
    <col min="40" max="43" width="6.140625" style="0" bestFit="1" customWidth="1"/>
  </cols>
  <sheetData>
    <row r="1" spans="5:43" ht="12.75" thickBot="1">
      <c r="E1"/>
      <c r="G1" s="112" t="s">
        <v>144</v>
      </c>
      <c r="H1" s="113"/>
      <c r="I1" s="113"/>
      <c r="J1" s="113"/>
      <c r="K1" s="114"/>
      <c r="L1" s="106" t="s">
        <v>145</v>
      </c>
      <c r="M1" s="107"/>
      <c r="N1" s="107"/>
      <c r="O1" s="107"/>
      <c r="P1" s="107"/>
      <c r="Q1" s="108"/>
      <c r="R1" s="106" t="s">
        <v>141</v>
      </c>
      <c r="S1" s="107"/>
      <c r="T1" s="107"/>
      <c r="U1" s="107"/>
      <c r="V1" s="107"/>
      <c r="W1" s="108"/>
      <c r="X1" s="106" t="s">
        <v>187</v>
      </c>
      <c r="Y1" s="107"/>
      <c r="Z1" s="107"/>
      <c r="AA1" s="107"/>
      <c r="AB1" s="107"/>
      <c r="AC1" s="107"/>
      <c r="AD1" s="107"/>
      <c r="AE1" s="108"/>
      <c r="AF1" s="106" t="s">
        <v>152</v>
      </c>
      <c r="AG1" s="107"/>
      <c r="AH1" s="108"/>
      <c r="AI1" s="106" t="s">
        <v>174</v>
      </c>
      <c r="AJ1" s="107"/>
      <c r="AK1" s="107"/>
      <c r="AL1" s="107"/>
      <c r="AM1" s="108"/>
      <c r="AN1" s="109" t="s">
        <v>185</v>
      </c>
      <c r="AO1" s="110"/>
      <c r="AP1" s="110"/>
      <c r="AQ1" s="111"/>
    </row>
    <row r="2" spans="1:43" s="1" customFormat="1" ht="49.5" customHeight="1" thickBot="1">
      <c r="A2" s="73" t="s">
        <v>61</v>
      </c>
      <c r="B2" s="67" t="s">
        <v>28</v>
      </c>
      <c r="C2" s="21" t="s">
        <v>181</v>
      </c>
      <c r="D2" s="21" t="s">
        <v>60</v>
      </c>
      <c r="E2" s="21" t="s">
        <v>54</v>
      </c>
      <c r="F2" s="39" t="s">
        <v>160</v>
      </c>
      <c r="G2" s="16" t="s">
        <v>163</v>
      </c>
      <c r="H2" s="15" t="s">
        <v>161</v>
      </c>
      <c r="I2" s="15" t="s">
        <v>162</v>
      </c>
      <c r="J2" s="45" t="s">
        <v>143</v>
      </c>
      <c r="K2" s="28" t="s">
        <v>153</v>
      </c>
      <c r="L2" s="16" t="s">
        <v>154</v>
      </c>
      <c r="M2" s="23" t="s">
        <v>155</v>
      </c>
      <c r="N2" s="25" t="s">
        <v>156</v>
      </c>
      <c r="O2" s="25" t="s">
        <v>132</v>
      </c>
      <c r="P2" s="23" t="s">
        <v>157</v>
      </c>
      <c r="Q2" s="18" t="s">
        <v>175</v>
      </c>
      <c r="R2" s="15" t="s">
        <v>178</v>
      </c>
      <c r="S2" s="41" t="s">
        <v>133</v>
      </c>
      <c r="T2" s="15" t="s">
        <v>158</v>
      </c>
      <c r="U2" s="15" t="s">
        <v>159</v>
      </c>
      <c r="V2" s="15" t="s">
        <v>173</v>
      </c>
      <c r="W2" s="28" t="s">
        <v>183</v>
      </c>
      <c r="X2" s="15" t="s">
        <v>134</v>
      </c>
      <c r="Y2" s="15" t="s">
        <v>135</v>
      </c>
      <c r="Z2" s="15" t="s">
        <v>136</v>
      </c>
      <c r="AA2" s="15" t="s">
        <v>137</v>
      </c>
      <c r="AB2" s="41" t="s">
        <v>138</v>
      </c>
      <c r="AC2" s="28" t="s">
        <v>139</v>
      </c>
      <c r="AD2" s="42" t="s">
        <v>140</v>
      </c>
      <c r="AE2" s="28" t="s">
        <v>184</v>
      </c>
      <c r="AF2" s="16" t="s">
        <v>177</v>
      </c>
      <c r="AG2" s="17" t="s">
        <v>176</v>
      </c>
      <c r="AH2" s="29" t="s">
        <v>188</v>
      </c>
      <c r="AI2" s="20" t="s">
        <v>186</v>
      </c>
      <c r="AJ2" s="21" t="s">
        <v>189</v>
      </c>
      <c r="AK2" s="21" t="s">
        <v>180</v>
      </c>
      <c r="AL2" s="21" t="s">
        <v>190</v>
      </c>
      <c r="AM2" s="22" t="s">
        <v>191</v>
      </c>
      <c r="AN2" s="101" t="s">
        <v>56</v>
      </c>
      <c r="AO2" s="102" t="s">
        <v>57</v>
      </c>
      <c r="AP2" s="102" t="s">
        <v>58</v>
      </c>
      <c r="AQ2" s="22" t="s">
        <v>59</v>
      </c>
    </row>
    <row r="3" spans="1:43" s="1" customFormat="1" ht="15" customHeight="1">
      <c r="A3" s="74" t="s">
        <v>67</v>
      </c>
      <c r="B3" s="68" t="s">
        <v>68</v>
      </c>
      <c r="C3" s="3" t="s">
        <v>182</v>
      </c>
      <c r="D3" s="4">
        <v>1</v>
      </c>
      <c r="E3" s="37">
        <v>49</v>
      </c>
      <c r="F3" s="38" t="s">
        <v>69</v>
      </c>
      <c r="G3" s="6"/>
      <c r="H3" s="7"/>
      <c r="I3" s="7">
        <v>14</v>
      </c>
      <c r="J3" s="40">
        <f aca="true" t="shared" si="0" ref="J3:J49">SUM(G3:I3)</f>
        <v>14</v>
      </c>
      <c r="K3" s="19">
        <f aca="true" t="shared" si="1" ref="K3:K49">SUM(G3:I3)/E3</f>
        <v>0.2857142857142857</v>
      </c>
      <c r="L3" s="6"/>
      <c r="M3" s="24">
        <f aca="true" t="shared" si="2" ref="M3:M49">IF(G3=0,"",L3/G3)</f>
      </c>
      <c r="N3" s="26"/>
      <c r="O3" s="26"/>
      <c r="P3" s="27">
        <f aca="true" t="shared" si="3" ref="P3:P49">IF(G3=0,"",(N3-O3)/G3)</f>
      </c>
      <c r="Q3" s="5"/>
      <c r="R3" s="4"/>
      <c r="S3" s="4"/>
      <c r="T3" s="4"/>
      <c r="U3" s="4"/>
      <c r="V3" s="4"/>
      <c r="W3" s="12">
        <f aca="true" t="shared" si="4" ref="W3:W49">SUM(R3:V3)</f>
        <v>0</v>
      </c>
      <c r="X3" s="4">
        <v>7</v>
      </c>
      <c r="Y3" s="43">
        <v>2</v>
      </c>
      <c r="Z3" s="4">
        <v>6</v>
      </c>
      <c r="AA3" s="4"/>
      <c r="AB3" s="4"/>
      <c r="AC3" s="12">
        <f aca="true" t="shared" si="5" ref="AC3:AC49">SUM(X3:AB3)</f>
        <v>15</v>
      </c>
      <c r="AD3" s="44">
        <f aca="true" t="shared" si="6" ref="AD3:AD49">W3+AC3</f>
        <v>15</v>
      </c>
      <c r="AE3" s="12">
        <f aca="true" t="shared" si="7" ref="AE3:AE49">S3+AA3</f>
        <v>0</v>
      </c>
      <c r="AF3" s="6"/>
      <c r="AG3" s="7">
        <v>1</v>
      </c>
      <c r="AH3" s="8">
        <v>1</v>
      </c>
      <c r="AI3" s="36"/>
      <c r="AJ3" s="7"/>
      <c r="AK3" s="7"/>
      <c r="AL3" s="7">
        <v>-15</v>
      </c>
      <c r="AM3" s="30">
        <f aca="true" t="shared" si="8" ref="AM3:AM49">SUM(AJ3:AL3)</f>
        <v>-15</v>
      </c>
      <c r="AN3" s="103">
        <f aca="true" t="shared" si="9" ref="AN3:AP5">IF(G3&gt;0,AJ3/G3,"")</f>
      </c>
      <c r="AO3" s="27">
        <f t="shared" si="9"/>
      </c>
      <c r="AP3" s="27">
        <f t="shared" si="9"/>
        <v>-1.0714285714285714</v>
      </c>
      <c r="AQ3" s="31">
        <f aca="true" t="shared" si="10" ref="AQ3:AQ19">IF(AM3=0,"",AM3/SUM(G3:I3))</f>
        <v>-1.0714285714285714</v>
      </c>
    </row>
    <row r="4" spans="1:43" s="1" customFormat="1" ht="15" customHeight="1">
      <c r="A4" s="74" t="s">
        <v>67</v>
      </c>
      <c r="B4" s="68" t="s">
        <v>86</v>
      </c>
      <c r="C4" s="3" t="s">
        <v>182</v>
      </c>
      <c r="D4" s="4">
        <v>3</v>
      </c>
      <c r="E4" s="37">
        <v>137</v>
      </c>
      <c r="F4" s="38" t="s">
        <v>87</v>
      </c>
      <c r="G4" s="6"/>
      <c r="H4" s="7"/>
      <c r="I4" s="7">
        <v>16</v>
      </c>
      <c r="J4" s="40">
        <f t="shared" si="0"/>
        <v>16</v>
      </c>
      <c r="K4" s="19">
        <f t="shared" si="1"/>
        <v>0.11678832116788321</v>
      </c>
      <c r="L4" s="6"/>
      <c r="M4" s="24">
        <f t="shared" si="2"/>
      </c>
      <c r="N4" s="26"/>
      <c r="O4" s="26"/>
      <c r="P4" s="27">
        <f t="shared" si="3"/>
      </c>
      <c r="Q4" s="5"/>
      <c r="R4" s="4"/>
      <c r="S4" s="4"/>
      <c r="T4" s="4"/>
      <c r="U4" s="4"/>
      <c r="V4" s="4"/>
      <c r="W4" s="12">
        <f t="shared" si="4"/>
        <v>0</v>
      </c>
      <c r="X4" s="4">
        <v>1</v>
      </c>
      <c r="Y4" s="43">
        <v>1</v>
      </c>
      <c r="Z4" s="4">
        <v>6</v>
      </c>
      <c r="AA4" s="4"/>
      <c r="AB4" s="4"/>
      <c r="AC4" s="12">
        <f t="shared" si="5"/>
        <v>8</v>
      </c>
      <c r="AD4" s="44">
        <f t="shared" si="6"/>
        <v>8</v>
      </c>
      <c r="AE4" s="12">
        <f t="shared" si="7"/>
        <v>0</v>
      </c>
      <c r="AF4" s="6"/>
      <c r="AG4" s="7">
        <v>3</v>
      </c>
      <c r="AH4" s="8">
        <v>3</v>
      </c>
      <c r="AI4" s="36"/>
      <c r="AJ4" s="7"/>
      <c r="AK4" s="7"/>
      <c r="AL4" s="7">
        <v>14</v>
      </c>
      <c r="AM4" s="30">
        <f t="shared" si="8"/>
        <v>14</v>
      </c>
      <c r="AN4" s="103">
        <f>IF(G4&gt;0,AJ4/G4,"")</f>
      </c>
      <c r="AO4" s="27">
        <f>IF(H4&gt;0,AK4/H4,"")</f>
      </c>
      <c r="AP4" s="27">
        <f>IF(I4&gt;0,AL4/I4,"")</f>
        <v>0.875</v>
      </c>
      <c r="AQ4" s="31">
        <f t="shared" si="10"/>
        <v>0.875</v>
      </c>
    </row>
    <row r="5" spans="1:43" s="1" customFormat="1" ht="15" customHeight="1">
      <c r="A5" s="74" t="s">
        <v>70</v>
      </c>
      <c r="B5" s="68" t="s">
        <v>71</v>
      </c>
      <c r="C5" s="3" t="s">
        <v>116</v>
      </c>
      <c r="D5" s="4">
        <v>2</v>
      </c>
      <c r="E5" s="37">
        <v>99</v>
      </c>
      <c r="F5" s="38" t="s">
        <v>72</v>
      </c>
      <c r="G5" s="6">
        <v>33</v>
      </c>
      <c r="H5" s="7">
        <v>2</v>
      </c>
      <c r="I5" s="7">
        <v>2</v>
      </c>
      <c r="J5" s="40">
        <f t="shared" si="0"/>
        <v>37</v>
      </c>
      <c r="K5" s="19">
        <f t="shared" si="1"/>
        <v>0.37373737373737376</v>
      </c>
      <c r="L5" s="6">
        <v>23</v>
      </c>
      <c r="M5" s="24">
        <f t="shared" si="2"/>
        <v>0.696969696969697</v>
      </c>
      <c r="N5" s="26">
        <v>142</v>
      </c>
      <c r="O5" s="26"/>
      <c r="P5" s="27">
        <f t="shared" si="3"/>
        <v>4.303030303030303</v>
      </c>
      <c r="Q5" s="5">
        <v>11</v>
      </c>
      <c r="R5" s="4"/>
      <c r="S5" s="4"/>
      <c r="T5" s="4"/>
      <c r="U5" s="4"/>
      <c r="V5" s="4"/>
      <c r="W5" s="12">
        <f t="shared" si="4"/>
        <v>0</v>
      </c>
      <c r="X5" s="4">
        <v>8</v>
      </c>
      <c r="Y5" s="43"/>
      <c r="Z5" s="4">
        <v>3</v>
      </c>
      <c r="AA5" s="4"/>
      <c r="AB5" s="4"/>
      <c r="AC5" s="12">
        <f t="shared" si="5"/>
        <v>11</v>
      </c>
      <c r="AD5" s="44">
        <f t="shared" si="6"/>
        <v>11</v>
      </c>
      <c r="AE5" s="12">
        <f t="shared" si="7"/>
        <v>0</v>
      </c>
      <c r="AF5" s="6"/>
      <c r="AG5" s="7">
        <v>1</v>
      </c>
      <c r="AH5" s="8">
        <v>1</v>
      </c>
      <c r="AI5" s="36">
        <v>75</v>
      </c>
      <c r="AJ5" s="7">
        <v>64</v>
      </c>
      <c r="AK5" s="7">
        <v>5</v>
      </c>
      <c r="AL5" s="7">
        <v>-13</v>
      </c>
      <c r="AM5" s="30">
        <f t="shared" si="8"/>
        <v>56</v>
      </c>
      <c r="AN5" s="103">
        <f t="shared" si="9"/>
        <v>1.9393939393939394</v>
      </c>
      <c r="AO5" s="27">
        <f t="shared" si="9"/>
        <v>2.5</v>
      </c>
      <c r="AP5" s="27">
        <f t="shared" si="9"/>
        <v>-6.5</v>
      </c>
      <c r="AQ5" s="31">
        <f t="shared" si="10"/>
        <v>1.5135135135135136</v>
      </c>
    </row>
    <row r="6" spans="1:43" s="1" customFormat="1" ht="15" customHeight="1">
      <c r="A6" s="74" t="s">
        <v>220</v>
      </c>
      <c r="B6" s="68" t="s">
        <v>221</v>
      </c>
      <c r="C6" s="3" t="s">
        <v>211</v>
      </c>
      <c r="D6" s="4">
        <v>4</v>
      </c>
      <c r="E6" s="37">
        <v>176</v>
      </c>
      <c r="F6" s="38" t="s">
        <v>222</v>
      </c>
      <c r="G6" s="6">
        <v>12</v>
      </c>
      <c r="H6" s="7"/>
      <c r="I6" s="7">
        <v>62</v>
      </c>
      <c r="J6" s="40">
        <f>SUM(G6:I6)</f>
        <v>74</v>
      </c>
      <c r="K6" s="19">
        <f>SUM(G6:I6)/E6</f>
        <v>0.42045454545454547</v>
      </c>
      <c r="L6" s="6">
        <v>6</v>
      </c>
      <c r="M6" s="24">
        <f>IF(G6=0,"",L6/G6)</f>
        <v>0.5</v>
      </c>
      <c r="N6" s="26">
        <v>25</v>
      </c>
      <c r="O6" s="26"/>
      <c r="P6" s="27">
        <f>IF(G6=0,"",(N6-O6)/G6)</f>
        <v>2.0833333333333335</v>
      </c>
      <c r="Q6" s="5">
        <v>2</v>
      </c>
      <c r="R6" s="4">
        <v>4</v>
      </c>
      <c r="S6" s="4"/>
      <c r="T6" s="4"/>
      <c r="U6" s="4"/>
      <c r="V6" s="4"/>
      <c r="W6" s="12">
        <f>SUM(R6:V6)</f>
        <v>4</v>
      </c>
      <c r="X6" s="4">
        <v>14</v>
      </c>
      <c r="Y6" s="43">
        <v>9</v>
      </c>
      <c r="Z6" s="4">
        <v>26</v>
      </c>
      <c r="AA6" s="4">
        <v>3</v>
      </c>
      <c r="AB6" s="4">
        <v>2</v>
      </c>
      <c r="AC6" s="12">
        <f>SUM(X6:AB6)</f>
        <v>54</v>
      </c>
      <c r="AD6" s="44">
        <f>W6+AC6</f>
        <v>58</v>
      </c>
      <c r="AE6" s="12">
        <f>S6+AA6</f>
        <v>3</v>
      </c>
      <c r="AF6" s="6"/>
      <c r="AG6" s="7">
        <v>8</v>
      </c>
      <c r="AH6" s="8">
        <v>7</v>
      </c>
      <c r="AI6" s="36">
        <v>21</v>
      </c>
      <c r="AJ6" s="7">
        <v>-1</v>
      </c>
      <c r="AK6" s="7"/>
      <c r="AL6" s="7">
        <v>28</v>
      </c>
      <c r="AM6" s="30">
        <f>SUM(AJ6:AL6)</f>
        <v>27</v>
      </c>
      <c r="AN6" s="103">
        <f aca="true" t="shared" si="11" ref="AN6:AP7">IF(G6&gt;0,AJ6/G6,"")</f>
        <v>-0.08333333333333333</v>
      </c>
      <c r="AO6" s="27">
        <f t="shared" si="11"/>
      </c>
      <c r="AP6" s="27">
        <f t="shared" si="11"/>
        <v>0.45161290322580644</v>
      </c>
      <c r="AQ6" s="31">
        <f>IF(AM6=0,"",AM6/SUM(G6:I6))</f>
        <v>0.36486486486486486</v>
      </c>
    </row>
    <row r="7" spans="1:43" s="1" customFormat="1" ht="15" customHeight="1">
      <c r="A7" s="74" t="s">
        <v>202</v>
      </c>
      <c r="B7" s="68" t="s">
        <v>164</v>
      </c>
      <c r="C7" s="3" t="s">
        <v>182</v>
      </c>
      <c r="D7" s="4">
        <v>3</v>
      </c>
      <c r="E7" s="37">
        <v>142</v>
      </c>
      <c r="F7" s="38" t="s">
        <v>165</v>
      </c>
      <c r="G7" s="6"/>
      <c r="H7" s="7"/>
      <c r="I7" s="7">
        <v>27</v>
      </c>
      <c r="J7" s="40">
        <f>SUM(G7:I7)</f>
        <v>27</v>
      </c>
      <c r="K7" s="19">
        <f>SUM(G7:I7)/E7</f>
        <v>0.19014084507042253</v>
      </c>
      <c r="L7" s="6"/>
      <c r="M7" s="24">
        <f>IF(G7=0,"",L7/G7)</f>
      </c>
      <c r="N7" s="26"/>
      <c r="O7" s="26"/>
      <c r="P7" s="27">
        <f>IF(G7=0,"",(N7-O7)/G7)</f>
      </c>
      <c r="Q7" s="5"/>
      <c r="R7" s="4">
        <v>2</v>
      </c>
      <c r="S7" s="4"/>
      <c r="T7" s="4"/>
      <c r="U7" s="4"/>
      <c r="V7" s="4">
        <v>1</v>
      </c>
      <c r="W7" s="12">
        <f>SUM(R7:V7)</f>
        <v>3</v>
      </c>
      <c r="X7" s="4">
        <v>9</v>
      </c>
      <c r="Y7" s="43"/>
      <c r="Z7" s="4">
        <v>6</v>
      </c>
      <c r="AA7" s="4">
        <v>1</v>
      </c>
      <c r="AB7" s="4">
        <v>1</v>
      </c>
      <c r="AC7" s="12">
        <f>SUM(X7:AB7)</f>
        <v>17</v>
      </c>
      <c r="AD7" s="44">
        <f>W7+AC7</f>
        <v>20</v>
      </c>
      <c r="AE7" s="12">
        <f>S7+AA7</f>
        <v>1</v>
      </c>
      <c r="AF7" s="6"/>
      <c r="AG7" s="7">
        <v>2</v>
      </c>
      <c r="AH7" s="8">
        <v>1</v>
      </c>
      <c r="AI7" s="36"/>
      <c r="AJ7" s="7"/>
      <c r="AK7" s="7"/>
      <c r="AL7" s="7">
        <v>-59</v>
      </c>
      <c r="AM7" s="30">
        <f>SUM(AJ7:AL7)</f>
        <v>-59</v>
      </c>
      <c r="AN7" s="103">
        <f t="shared" si="11"/>
      </c>
      <c r="AO7" s="27">
        <f t="shared" si="11"/>
      </c>
      <c r="AP7" s="27">
        <f t="shared" si="11"/>
        <v>-2.185185185185185</v>
      </c>
      <c r="AQ7" s="31">
        <f>IF(AM7=0,"",AM7/SUM(G7:I7))</f>
        <v>-2.185185185185185</v>
      </c>
    </row>
    <row r="8" spans="1:43" s="1" customFormat="1" ht="15" customHeight="1">
      <c r="A8" s="74" t="s">
        <v>193</v>
      </c>
      <c r="B8" s="68" t="s">
        <v>194</v>
      </c>
      <c r="C8" s="3" t="s">
        <v>182</v>
      </c>
      <c r="D8" s="4">
        <v>3</v>
      </c>
      <c r="E8" s="37">
        <v>142</v>
      </c>
      <c r="F8" s="38" t="s">
        <v>195</v>
      </c>
      <c r="G8" s="6"/>
      <c r="H8" s="7"/>
      <c r="I8" s="7">
        <v>22</v>
      </c>
      <c r="J8" s="40">
        <f t="shared" si="0"/>
        <v>22</v>
      </c>
      <c r="K8" s="19">
        <f t="shared" si="1"/>
        <v>0.15492957746478872</v>
      </c>
      <c r="L8" s="6"/>
      <c r="M8" s="24">
        <f t="shared" si="2"/>
      </c>
      <c r="N8" s="26"/>
      <c r="O8" s="26"/>
      <c r="P8" s="27">
        <f t="shared" si="3"/>
      </c>
      <c r="Q8" s="5"/>
      <c r="R8" s="4">
        <v>2</v>
      </c>
      <c r="S8" s="4"/>
      <c r="T8" s="4"/>
      <c r="U8" s="4"/>
      <c r="V8" s="4">
        <v>1</v>
      </c>
      <c r="W8" s="12">
        <f t="shared" si="4"/>
        <v>3</v>
      </c>
      <c r="X8" s="4">
        <v>1</v>
      </c>
      <c r="Y8" s="43">
        <v>1</v>
      </c>
      <c r="Z8" s="4">
        <v>1</v>
      </c>
      <c r="AA8" s="4">
        <v>1</v>
      </c>
      <c r="AB8" s="4"/>
      <c r="AC8" s="12">
        <f t="shared" si="5"/>
        <v>4</v>
      </c>
      <c r="AD8" s="44">
        <f t="shared" si="6"/>
        <v>7</v>
      </c>
      <c r="AE8" s="12">
        <f t="shared" si="7"/>
        <v>1</v>
      </c>
      <c r="AF8" s="6"/>
      <c r="AG8" s="7"/>
      <c r="AH8" s="8"/>
      <c r="AI8" s="36"/>
      <c r="AJ8" s="7"/>
      <c r="AK8" s="7"/>
      <c r="AL8" s="7">
        <v>-32</v>
      </c>
      <c r="AM8" s="30">
        <f t="shared" si="8"/>
        <v>-32</v>
      </c>
      <c r="AN8" s="103">
        <f aca="true" t="shared" si="12" ref="AN8:AN55">IF(G8&gt;0,AJ8/G8,"")</f>
      </c>
      <c r="AO8" s="27">
        <f aca="true" t="shared" si="13" ref="AO8:AO55">IF(H8&gt;0,AK8/H8,"")</f>
      </c>
      <c r="AP8" s="27">
        <f aca="true" t="shared" si="14" ref="AP8:AP55">IF(I8&gt;0,AL8/I8,"")</f>
        <v>-1.4545454545454546</v>
      </c>
      <c r="AQ8" s="31">
        <f t="shared" si="10"/>
        <v>-1.4545454545454546</v>
      </c>
    </row>
    <row r="9" spans="1:43" s="1" customFormat="1" ht="15" customHeight="1">
      <c r="A9" s="74" t="s">
        <v>193</v>
      </c>
      <c r="B9" s="68" t="s">
        <v>196</v>
      </c>
      <c r="C9" s="3" t="s">
        <v>214</v>
      </c>
      <c r="D9" s="4">
        <v>3</v>
      </c>
      <c r="E9" s="37">
        <v>142</v>
      </c>
      <c r="F9" s="38" t="s">
        <v>197</v>
      </c>
      <c r="G9" s="6">
        <v>1</v>
      </c>
      <c r="H9" s="7">
        <v>1</v>
      </c>
      <c r="I9" s="7">
        <v>17</v>
      </c>
      <c r="J9" s="40">
        <f t="shared" si="0"/>
        <v>19</v>
      </c>
      <c r="K9" s="19">
        <f t="shared" si="1"/>
        <v>0.13380281690140844</v>
      </c>
      <c r="L9" s="6"/>
      <c r="M9" s="24">
        <f t="shared" si="2"/>
        <v>0</v>
      </c>
      <c r="N9" s="26">
        <v>1</v>
      </c>
      <c r="O9" s="26"/>
      <c r="P9" s="27">
        <f t="shared" si="3"/>
        <v>1</v>
      </c>
      <c r="Q9" s="5"/>
      <c r="R9" s="4"/>
      <c r="S9" s="4"/>
      <c r="T9" s="4"/>
      <c r="U9" s="4"/>
      <c r="V9" s="4"/>
      <c r="W9" s="12">
        <f t="shared" si="4"/>
        <v>0</v>
      </c>
      <c r="X9" s="4">
        <v>4</v>
      </c>
      <c r="Y9" s="43"/>
      <c r="Z9" s="4">
        <v>2</v>
      </c>
      <c r="AA9" s="4"/>
      <c r="AB9" s="4"/>
      <c r="AC9" s="12">
        <f t="shared" si="5"/>
        <v>6</v>
      </c>
      <c r="AD9" s="44">
        <f t="shared" si="6"/>
        <v>6</v>
      </c>
      <c r="AE9" s="12">
        <f t="shared" si="7"/>
        <v>0</v>
      </c>
      <c r="AF9" s="6"/>
      <c r="AG9" s="7">
        <v>1</v>
      </c>
      <c r="AH9" s="8">
        <v>1</v>
      </c>
      <c r="AI9" s="36"/>
      <c r="AJ9" s="7">
        <v>1</v>
      </c>
      <c r="AK9" s="7">
        <v>5</v>
      </c>
      <c r="AL9" s="7">
        <v>8</v>
      </c>
      <c r="AM9" s="30">
        <f t="shared" si="8"/>
        <v>14</v>
      </c>
      <c r="AN9" s="103">
        <f t="shared" si="12"/>
        <v>1</v>
      </c>
      <c r="AO9" s="27">
        <f t="shared" si="13"/>
        <v>5</v>
      </c>
      <c r="AP9" s="27">
        <f t="shared" si="14"/>
        <v>0.47058823529411764</v>
      </c>
      <c r="AQ9" s="31">
        <f t="shared" si="10"/>
        <v>0.7368421052631579</v>
      </c>
    </row>
    <row r="10" spans="1:43" s="1" customFormat="1" ht="15" customHeight="1">
      <c r="A10" s="74" t="s">
        <v>70</v>
      </c>
      <c r="B10" s="68" t="s">
        <v>198</v>
      </c>
      <c r="C10" s="3" t="s">
        <v>64</v>
      </c>
      <c r="D10" s="4">
        <v>3</v>
      </c>
      <c r="E10" s="37">
        <v>145</v>
      </c>
      <c r="F10" s="38" t="s">
        <v>199</v>
      </c>
      <c r="G10" s="6">
        <v>4</v>
      </c>
      <c r="H10" s="7">
        <v>43</v>
      </c>
      <c r="I10" s="7">
        <v>30</v>
      </c>
      <c r="J10" s="40">
        <f t="shared" si="0"/>
        <v>77</v>
      </c>
      <c r="K10" s="19">
        <f t="shared" si="1"/>
        <v>0.5310344827586206</v>
      </c>
      <c r="L10" s="6">
        <v>1</v>
      </c>
      <c r="M10" s="24">
        <f t="shared" si="2"/>
        <v>0.25</v>
      </c>
      <c r="N10" s="26">
        <v>32</v>
      </c>
      <c r="O10" s="26">
        <v>13</v>
      </c>
      <c r="P10" s="27">
        <f t="shared" si="3"/>
        <v>4.75</v>
      </c>
      <c r="Q10" s="5">
        <v>5</v>
      </c>
      <c r="R10" s="4">
        <v>10</v>
      </c>
      <c r="S10" s="4"/>
      <c r="T10" s="4"/>
      <c r="U10" s="4"/>
      <c r="V10" s="4"/>
      <c r="W10" s="12">
        <f t="shared" si="4"/>
        <v>10</v>
      </c>
      <c r="X10" s="4">
        <v>33</v>
      </c>
      <c r="Y10" s="43">
        <v>9</v>
      </c>
      <c r="Z10" s="4">
        <v>37</v>
      </c>
      <c r="AA10" s="4">
        <v>6</v>
      </c>
      <c r="AB10" s="4"/>
      <c r="AC10" s="12">
        <f t="shared" si="5"/>
        <v>85</v>
      </c>
      <c r="AD10" s="44">
        <f t="shared" si="6"/>
        <v>95</v>
      </c>
      <c r="AE10" s="12">
        <f t="shared" si="7"/>
        <v>6</v>
      </c>
      <c r="AF10" s="6"/>
      <c r="AG10" s="7">
        <v>8</v>
      </c>
      <c r="AH10" s="8">
        <v>8</v>
      </c>
      <c r="AI10" s="36">
        <v>19</v>
      </c>
      <c r="AJ10" s="7">
        <v>15</v>
      </c>
      <c r="AK10" s="7">
        <v>33</v>
      </c>
      <c r="AL10" s="7">
        <v>-52</v>
      </c>
      <c r="AM10" s="30">
        <f t="shared" si="8"/>
        <v>-4</v>
      </c>
      <c r="AN10" s="103">
        <f t="shared" si="12"/>
        <v>3.75</v>
      </c>
      <c r="AO10" s="27">
        <f t="shared" si="13"/>
        <v>0.7674418604651163</v>
      </c>
      <c r="AP10" s="27">
        <f t="shared" si="14"/>
        <v>-1.7333333333333334</v>
      </c>
      <c r="AQ10" s="31">
        <f t="shared" si="10"/>
        <v>-0.05194805194805195</v>
      </c>
    </row>
    <row r="11" spans="1:43" s="1" customFormat="1" ht="15" customHeight="1">
      <c r="A11" s="74" t="s">
        <v>67</v>
      </c>
      <c r="B11" s="68" t="s">
        <v>242</v>
      </c>
      <c r="C11" s="3" t="s">
        <v>65</v>
      </c>
      <c r="D11" s="4">
        <v>2</v>
      </c>
      <c r="E11" s="37">
        <v>86</v>
      </c>
      <c r="F11" s="38" t="s">
        <v>243</v>
      </c>
      <c r="G11" s="6"/>
      <c r="H11" s="7">
        <v>8</v>
      </c>
      <c r="I11" s="7">
        <v>10</v>
      </c>
      <c r="J11" s="40">
        <f>SUM(G11:I11)</f>
        <v>18</v>
      </c>
      <c r="K11" s="19">
        <f>SUM(G11:I11)/E11</f>
        <v>0.20930232558139536</v>
      </c>
      <c r="L11" s="6"/>
      <c r="M11" s="24">
        <f>IF(G11=0,"",L11/G11)</f>
      </c>
      <c r="N11" s="26"/>
      <c r="O11" s="26"/>
      <c r="P11" s="27">
        <f>IF(G11=0,"",(N11-O11)/G11)</f>
      </c>
      <c r="Q11" s="5"/>
      <c r="R11" s="4">
        <v>2</v>
      </c>
      <c r="S11" s="4"/>
      <c r="T11" s="4"/>
      <c r="U11" s="4"/>
      <c r="V11" s="4"/>
      <c r="W11" s="12">
        <f>SUM(R11:V11)</f>
        <v>2</v>
      </c>
      <c r="X11" s="4">
        <v>15</v>
      </c>
      <c r="Y11" s="43">
        <v>6</v>
      </c>
      <c r="Z11" s="4">
        <v>10</v>
      </c>
      <c r="AA11" s="4">
        <v>2</v>
      </c>
      <c r="AB11" s="4">
        <v>2</v>
      </c>
      <c r="AC11" s="12">
        <f>SUM(X11:AB11)</f>
        <v>35</v>
      </c>
      <c r="AD11" s="44">
        <f>W11+AC11</f>
        <v>37</v>
      </c>
      <c r="AE11" s="12">
        <f>S11+AA11</f>
        <v>2</v>
      </c>
      <c r="AF11" s="6"/>
      <c r="AG11" s="7">
        <v>1</v>
      </c>
      <c r="AH11" s="8">
        <v>0.5</v>
      </c>
      <c r="AI11" s="36"/>
      <c r="AJ11" s="7"/>
      <c r="AK11" s="7">
        <v>34</v>
      </c>
      <c r="AL11" s="7">
        <v>5</v>
      </c>
      <c r="AM11" s="30">
        <f>SUM(AJ11:AL11)</f>
        <v>39</v>
      </c>
      <c r="AN11" s="103">
        <f>IF(G11&gt;0,AJ11/G11,"")</f>
      </c>
      <c r="AO11" s="27">
        <f>IF(H11&gt;0,AK11/H11,"")</f>
        <v>4.25</v>
      </c>
      <c r="AP11" s="27">
        <f>IF(I11&gt;0,AL11/I11,"")</f>
        <v>0.5</v>
      </c>
      <c r="AQ11" s="31">
        <f>IF(AM11=0,"",AM11/SUM(G11:I11))</f>
        <v>2.1666666666666665</v>
      </c>
    </row>
    <row r="12" spans="1:43" s="2" customFormat="1" ht="15.75" customHeight="1">
      <c r="A12" s="74" t="s">
        <v>67</v>
      </c>
      <c r="B12" s="68" t="s">
        <v>73</v>
      </c>
      <c r="C12" s="3" t="s">
        <v>83</v>
      </c>
      <c r="D12" s="4">
        <v>4</v>
      </c>
      <c r="E12" s="37">
        <v>180</v>
      </c>
      <c r="F12" s="38" t="s">
        <v>74</v>
      </c>
      <c r="G12" s="6">
        <v>2</v>
      </c>
      <c r="H12" s="7">
        <v>48</v>
      </c>
      <c r="I12" s="7">
        <v>51</v>
      </c>
      <c r="J12" s="40">
        <f t="shared" si="0"/>
        <v>101</v>
      </c>
      <c r="K12" s="19">
        <f t="shared" si="1"/>
        <v>0.5611111111111111</v>
      </c>
      <c r="L12" s="6">
        <v>1</v>
      </c>
      <c r="M12" s="24">
        <f t="shared" si="2"/>
        <v>0.5</v>
      </c>
      <c r="N12" s="26">
        <v>10</v>
      </c>
      <c r="O12" s="26"/>
      <c r="P12" s="27">
        <f t="shared" si="3"/>
        <v>5</v>
      </c>
      <c r="Q12" s="5">
        <v>1</v>
      </c>
      <c r="R12" s="4">
        <v>22</v>
      </c>
      <c r="S12" s="4">
        <v>5</v>
      </c>
      <c r="T12" s="4"/>
      <c r="U12" s="4">
        <v>3</v>
      </c>
      <c r="V12" s="4">
        <v>4</v>
      </c>
      <c r="W12" s="12">
        <f t="shared" si="4"/>
        <v>34</v>
      </c>
      <c r="X12" s="4">
        <v>61</v>
      </c>
      <c r="Y12" s="43">
        <v>34</v>
      </c>
      <c r="Z12" s="4">
        <v>44</v>
      </c>
      <c r="AA12" s="4">
        <v>27</v>
      </c>
      <c r="AB12" s="4"/>
      <c r="AC12" s="12">
        <f t="shared" si="5"/>
        <v>166</v>
      </c>
      <c r="AD12" s="44">
        <f t="shared" si="6"/>
        <v>200</v>
      </c>
      <c r="AE12" s="12">
        <f t="shared" si="7"/>
        <v>32</v>
      </c>
      <c r="AF12" s="6"/>
      <c r="AG12" s="7">
        <v>14</v>
      </c>
      <c r="AH12" s="8">
        <v>12.5</v>
      </c>
      <c r="AI12" s="36">
        <v>8</v>
      </c>
      <c r="AJ12" s="7">
        <v>6</v>
      </c>
      <c r="AK12" s="7">
        <v>-17</v>
      </c>
      <c r="AL12" s="7">
        <v>133</v>
      </c>
      <c r="AM12" s="30">
        <f t="shared" si="8"/>
        <v>122</v>
      </c>
      <c r="AN12" s="103">
        <f t="shared" si="12"/>
        <v>3</v>
      </c>
      <c r="AO12" s="27">
        <f t="shared" si="13"/>
        <v>-0.3541666666666667</v>
      </c>
      <c r="AP12" s="27">
        <f t="shared" si="14"/>
        <v>2.607843137254902</v>
      </c>
      <c r="AQ12" s="31">
        <f t="shared" si="10"/>
        <v>1.2079207920792079</v>
      </c>
    </row>
    <row r="13" spans="1:43" s="2" customFormat="1" ht="15.75" customHeight="1">
      <c r="A13" s="74" t="s">
        <v>193</v>
      </c>
      <c r="B13" s="68" t="s">
        <v>200</v>
      </c>
      <c r="C13" s="3" t="s">
        <v>65</v>
      </c>
      <c r="D13" s="4">
        <v>3</v>
      </c>
      <c r="E13" s="37">
        <v>134</v>
      </c>
      <c r="F13" s="38" t="s">
        <v>201</v>
      </c>
      <c r="G13" s="6"/>
      <c r="H13" s="7">
        <v>1</v>
      </c>
      <c r="I13" s="7">
        <v>66</v>
      </c>
      <c r="J13" s="40">
        <f t="shared" si="0"/>
        <v>67</v>
      </c>
      <c r="K13" s="19">
        <f t="shared" si="1"/>
        <v>0.5</v>
      </c>
      <c r="L13" s="6"/>
      <c r="M13" s="24">
        <f t="shared" si="2"/>
      </c>
      <c r="N13" s="26"/>
      <c r="O13" s="26"/>
      <c r="P13" s="27">
        <f t="shared" si="3"/>
      </c>
      <c r="Q13" s="5"/>
      <c r="R13" s="4">
        <v>19</v>
      </c>
      <c r="S13" s="4">
        <v>4</v>
      </c>
      <c r="T13" s="4"/>
      <c r="U13" s="4">
        <v>1</v>
      </c>
      <c r="V13" s="4"/>
      <c r="W13" s="12">
        <f t="shared" si="4"/>
        <v>24</v>
      </c>
      <c r="X13" s="4">
        <v>40</v>
      </c>
      <c r="Y13" s="43">
        <v>8</v>
      </c>
      <c r="Z13" s="4">
        <v>29</v>
      </c>
      <c r="AA13" s="4">
        <v>7</v>
      </c>
      <c r="AB13" s="4">
        <v>1</v>
      </c>
      <c r="AC13" s="12">
        <f t="shared" si="5"/>
        <v>85</v>
      </c>
      <c r="AD13" s="44">
        <f t="shared" si="6"/>
        <v>109</v>
      </c>
      <c r="AE13" s="12">
        <f t="shared" si="7"/>
        <v>11</v>
      </c>
      <c r="AF13" s="6"/>
      <c r="AG13" s="7">
        <v>9</v>
      </c>
      <c r="AH13" s="8">
        <v>9</v>
      </c>
      <c r="AI13" s="36"/>
      <c r="AJ13" s="7"/>
      <c r="AK13" s="7">
        <v>-5</v>
      </c>
      <c r="AL13" s="7">
        <v>32</v>
      </c>
      <c r="AM13" s="30">
        <f t="shared" si="8"/>
        <v>27</v>
      </c>
      <c r="AN13" s="103">
        <f t="shared" si="12"/>
      </c>
      <c r="AO13" s="27">
        <f t="shared" si="13"/>
        <v>-5</v>
      </c>
      <c r="AP13" s="27">
        <f t="shared" si="14"/>
        <v>0.48484848484848486</v>
      </c>
      <c r="AQ13" s="31">
        <f t="shared" si="10"/>
        <v>0.40298507462686567</v>
      </c>
    </row>
    <row r="14" spans="1:43" s="2" customFormat="1" ht="15.75" customHeight="1">
      <c r="A14" s="74" t="s">
        <v>202</v>
      </c>
      <c r="B14" s="68" t="s">
        <v>203</v>
      </c>
      <c r="C14" s="3" t="s">
        <v>182</v>
      </c>
      <c r="D14" s="4">
        <v>1</v>
      </c>
      <c r="E14" s="37">
        <v>45</v>
      </c>
      <c r="F14" s="38" t="s">
        <v>204</v>
      </c>
      <c r="G14" s="6"/>
      <c r="H14" s="7"/>
      <c r="I14" s="7">
        <v>10</v>
      </c>
      <c r="J14" s="40">
        <f t="shared" si="0"/>
        <v>10</v>
      </c>
      <c r="K14" s="19">
        <f t="shared" si="1"/>
        <v>0.2222222222222222</v>
      </c>
      <c r="L14" s="6"/>
      <c r="M14" s="24">
        <f t="shared" si="2"/>
      </c>
      <c r="N14" s="26"/>
      <c r="O14" s="26"/>
      <c r="P14" s="27">
        <f t="shared" si="3"/>
      </c>
      <c r="Q14" s="5"/>
      <c r="R14" s="4"/>
      <c r="S14" s="4"/>
      <c r="T14" s="4"/>
      <c r="U14" s="4"/>
      <c r="V14" s="4"/>
      <c r="W14" s="12">
        <f t="shared" si="4"/>
        <v>0</v>
      </c>
      <c r="X14" s="4">
        <v>2</v>
      </c>
      <c r="Y14" s="43"/>
      <c r="Z14" s="4">
        <v>1</v>
      </c>
      <c r="AA14" s="4">
        <v>1</v>
      </c>
      <c r="AB14" s="4"/>
      <c r="AC14" s="12">
        <f t="shared" si="5"/>
        <v>4</v>
      </c>
      <c r="AD14" s="44">
        <f t="shared" si="6"/>
        <v>4</v>
      </c>
      <c r="AE14" s="12">
        <f t="shared" si="7"/>
        <v>1</v>
      </c>
      <c r="AF14" s="6"/>
      <c r="AG14" s="7">
        <v>1</v>
      </c>
      <c r="AH14" s="8">
        <v>1</v>
      </c>
      <c r="AI14" s="36"/>
      <c r="AJ14" s="7"/>
      <c r="AK14" s="7"/>
      <c r="AL14" s="7">
        <v>-6</v>
      </c>
      <c r="AM14" s="30">
        <f t="shared" si="8"/>
        <v>-6</v>
      </c>
      <c r="AN14" s="103">
        <f t="shared" si="12"/>
      </c>
      <c r="AO14" s="27">
        <f t="shared" si="13"/>
      </c>
      <c r="AP14" s="27">
        <f t="shared" si="14"/>
        <v>-0.6</v>
      </c>
      <c r="AQ14" s="31">
        <f t="shared" si="10"/>
        <v>-0.6</v>
      </c>
    </row>
    <row r="15" spans="1:43" s="2" customFormat="1" ht="15.75" customHeight="1">
      <c r="A15" s="75" t="s">
        <v>70</v>
      </c>
      <c r="B15" s="69" t="s">
        <v>75</v>
      </c>
      <c r="C15" s="47" t="s">
        <v>182</v>
      </c>
      <c r="D15" s="58">
        <v>4</v>
      </c>
      <c r="E15" s="48">
        <v>194</v>
      </c>
      <c r="F15" s="49" t="s">
        <v>76</v>
      </c>
      <c r="G15" s="50"/>
      <c r="H15" s="51"/>
      <c r="I15" s="51">
        <v>65</v>
      </c>
      <c r="J15" s="52">
        <f t="shared" si="0"/>
        <v>65</v>
      </c>
      <c r="K15" s="53">
        <f t="shared" si="1"/>
        <v>0.33505154639175255</v>
      </c>
      <c r="L15" s="50"/>
      <c r="M15" s="54">
        <f t="shared" si="2"/>
      </c>
      <c r="N15" s="55"/>
      <c r="O15" s="55"/>
      <c r="P15" s="56">
        <f t="shared" si="3"/>
      </c>
      <c r="Q15" s="57"/>
      <c r="R15" s="58">
        <v>5</v>
      </c>
      <c r="S15" s="58">
        <v>1</v>
      </c>
      <c r="T15" s="58"/>
      <c r="U15" s="58"/>
      <c r="V15" s="58"/>
      <c r="W15" s="59">
        <f t="shared" si="4"/>
        <v>6</v>
      </c>
      <c r="X15" s="58">
        <v>12</v>
      </c>
      <c r="Y15" s="60">
        <v>13</v>
      </c>
      <c r="Z15" s="58">
        <v>34</v>
      </c>
      <c r="AA15" s="58">
        <v>13</v>
      </c>
      <c r="AB15" s="58">
        <v>1</v>
      </c>
      <c r="AC15" s="59">
        <f t="shared" si="5"/>
        <v>73</v>
      </c>
      <c r="AD15" s="61">
        <f t="shared" si="6"/>
        <v>79</v>
      </c>
      <c r="AE15" s="59">
        <f t="shared" si="7"/>
        <v>14</v>
      </c>
      <c r="AF15" s="50"/>
      <c r="AG15" s="51">
        <v>8</v>
      </c>
      <c r="AH15" s="62">
        <v>8</v>
      </c>
      <c r="AI15" s="63"/>
      <c r="AJ15" s="51"/>
      <c r="AK15" s="51"/>
      <c r="AL15" s="51">
        <v>32</v>
      </c>
      <c r="AM15" s="64">
        <f t="shared" si="8"/>
        <v>32</v>
      </c>
      <c r="AN15" s="104">
        <f t="shared" si="12"/>
      </c>
      <c r="AO15" s="56">
        <f t="shared" si="13"/>
      </c>
      <c r="AP15" s="56">
        <f t="shared" si="14"/>
        <v>0.49230769230769234</v>
      </c>
      <c r="AQ15" s="65">
        <f t="shared" si="10"/>
        <v>0.49230769230769234</v>
      </c>
    </row>
    <row r="16" spans="1:43" s="2" customFormat="1" ht="15.75" customHeight="1">
      <c r="A16" s="75" t="s">
        <v>202</v>
      </c>
      <c r="B16" s="69" t="s">
        <v>205</v>
      </c>
      <c r="C16" s="47" t="s">
        <v>83</v>
      </c>
      <c r="D16" s="58">
        <v>4</v>
      </c>
      <c r="E16" s="48">
        <v>187</v>
      </c>
      <c r="F16" s="49" t="s">
        <v>209</v>
      </c>
      <c r="G16" s="50">
        <v>4</v>
      </c>
      <c r="H16" s="51">
        <v>43</v>
      </c>
      <c r="I16" s="51">
        <v>44</v>
      </c>
      <c r="J16" s="52">
        <f t="shared" si="0"/>
        <v>91</v>
      </c>
      <c r="K16" s="53">
        <f t="shared" si="1"/>
        <v>0.48663101604278075</v>
      </c>
      <c r="L16" s="50"/>
      <c r="M16" s="54">
        <f t="shared" si="2"/>
        <v>0</v>
      </c>
      <c r="N16" s="55">
        <v>0</v>
      </c>
      <c r="O16" s="55"/>
      <c r="P16" s="56">
        <f t="shared" si="3"/>
        <v>0</v>
      </c>
      <c r="Q16" s="57"/>
      <c r="R16" s="58">
        <v>6</v>
      </c>
      <c r="S16" s="58"/>
      <c r="T16" s="58"/>
      <c r="U16" s="58">
        <v>1</v>
      </c>
      <c r="V16" s="58"/>
      <c r="W16" s="59">
        <f t="shared" si="4"/>
        <v>7</v>
      </c>
      <c r="X16" s="58">
        <v>45</v>
      </c>
      <c r="Y16" s="60">
        <v>20</v>
      </c>
      <c r="Z16" s="58">
        <v>24</v>
      </c>
      <c r="AA16" s="58">
        <v>5</v>
      </c>
      <c r="AB16" s="58">
        <v>7</v>
      </c>
      <c r="AC16" s="59">
        <f t="shared" si="5"/>
        <v>101</v>
      </c>
      <c r="AD16" s="61">
        <f t="shared" si="6"/>
        <v>108</v>
      </c>
      <c r="AE16" s="59">
        <f t="shared" si="7"/>
        <v>5</v>
      </c>
      <c r="AF16" s="50"/>
      <c r="AG16" s="51">
        <v>10</v>
      </c>
      <c r="AH16" s="62">
        <v>8.5</v>
      </c>
      <c r="AI16" s="63"/>
      <c r="AJ16" s="51">
        <v>-42</v>
      </c>
      <c r="AK16" s="51">
        <v>-97</v>
      </c>
      <c r="AL16" s="51">
        <v>42</v>
      </c>
      <c r="AM16" s="64">
        <f t="shared" si="8"/>
        <v>-97</v>
      </c>
      <c r="AN16" s="104">
        <f t="shared" si="12"/>
        <v>-10.5</v>
      </c>
      <c r="AO16" s="56">
        <f t="shared" si="13"/>
        <v>-2.255813953488372</v>
      </c>
      <c r="AP16" s="56">
        <f t="shared" si="14"/>
        <v>0.9545454545454546</v>
      </c>
      <c r="AQ16" s="65">
        <f t="shared" si="10"/>
        <v>-1.065934065934066</v>
      </c>
    </row>
    <row r="17" spans="1:43" s="2" customFormat="1" ht="15.75" customHeight="1">
      <c r="A17" s="75" t="s">
        <v>70</v>
      </c>
      <c r="B17" s="69" t="s">
        <v>244</v>
      </c>
      <c r="C17" s="47" t="s">
        <v>182</v>
      </c>
      <c r="D17" s="58">
        <v>1</v>
      </c>
      <c r="E17" s="48">
        <v>48</v>
      </c>
      <c r="F17" s="49" t="s">
        <v>245</v>
      </c>
      <c r="G17" s="50"/>
      <c r="H17" s="51"/>
      <c r="I17" s="51">
        <v>2</v>
      </c>
      <c r="J17" s="52">
        <f>SUM(G17:I17)</f>
        <v>2</v>
      </c>
      <c r="K17" s="53">
        <f>SUM(G17:I17)/E17</f>
        <v>0.041666666666666664</v>
      </c>
      <c r="L17" s="50"/>
      <c r="M17" s="54">
        <f>IF(G17=0,"",L17/G17)</f>
      </c>
      <c r="N17" s="55"/>
      <c r="O17" s="55"/>
      <c r="P17" s="56">
        <f>IF(G17=0,"",(N17-O17)/G17)</f>
      </c>
      <c r="Q17" s="57"/>
      <c r="R17" s="58"/>
      <c r="S17" s="58"/>
      <c r="T17" s="58"/>
      <c r="U17" s="58"/>
      <c r="V17" s="58"/>
      <c r="W17" s="59">
        <f>SUM(R17:V17)</f>
        <v>0</v>
      </c>
      <c r="X17" s="58"/>
      <c r="Y17" s="60"/>
      <c r="Z17" s="58"/>
      <c r="AA17" s="58"/>
      <c r="AB17" s="58"/>
      <c r="AC17" s="59">
        <f>SUM(X17:AB17)</f>
        <v>0</v>
      </c>
      <c r="AD17" s="61">
        <f>W17+AC17</f>
        <v>0</v>
      </c>
      <c r="AE17" s="59">
        <f>S17+AA17</f>
        <v>0</v>
      </c>
      <c r="AF17" s="50"/>
      <c r="AG17" s="51">
        <v>1</v>
      </c>
      <c r="AH17" s="62">
        <v>1</v>
      </c>
      <c r="AI17" s="63"/>
      <c r="AJ17" s="51"/>
      <c r="AK17" s="51"/>
      <c r="AL17" s="51">
        <v>4</v>
      </c>
      <c r="AM17" s="64">
        <f>SUM(AJ17:AL17)</f>
        <v>4</v>
      </c>
      <c r="AN17" s="104">
        <f>IF(G17&gt;0,AJ17/G17,"")</f>
      </c>
      <c r="AO17" s="56">
        <f>IF(H17&gt;0,AK17/H17,"")</f>
      </c>
      <c r="AP17" s="56">
        <f>IF(I17&gt;0,AL17/I17,"")</f>
        <v>2</v>
      </c>
      <c r="AQ17" s="65">
        <f>IF(AM17=0,"",AM17/SUM(G17:I17))</f>
        <v>2</v>
      </c>
    </row>
    <row r="18" spans="1:43" s="2" customFormat="1" ht="15.75" customHeight="1">
      <c r="A18" s="75" t="s">
        <v>193</v>
      </c>
      <c r="B18" s="69" t="s">
        <v>210</v>
      </c>
      <c r="C18" s="47" t="s">
        <v>214</v>
      </c>
      <c r="D18" s="58">
        <v>4</v>
      </c>
      <c r="E18" s="48">
        <v>183</v>
      </c>
      <c r="F18" s="49" t="s">
        <v>212</v>
      </c>
      <c r="G18" s="50">
        <v>33</v>
      </c>
      <c r="H18" s="51">
        <v>9</v>
      </c>
      <c r="I18" s="51">
        <v>45</v>
      </c>
      <c r="J18" s="52">
        <f t="shared" si="0"/>
        <v>87</v>
      </c>
      <c r="K18" s="53">
        <f t="shared" si="1"/>
        <v>0.47540983606557374</v>
      </c>
      <c r="L18" s="50">
        <v>15</v>
      </c>
      <c r="M18" s="54">
        <f t="shared" si="2"/>
        <v>0.45454545454545453</v>
      </c>
      <c r="N18" s="55">
        <v>99</v>
      </c>
      <c r="O18" s="55"/>
      <c r="P18" s="56">
        <f t="shared" si="3"/>
        <v>3</v>
      </c>
      <c r="Q18" s="57">
        <v>12</v>
      </c>
      <c r="R18" s="58">
        <v>5</v>
      </c>
      <c r="S18" s="58"/>
      <c r="T18" s="58"/>
      <c r="U18" s="58"/>
      <c r="V18" s="58"/>
      <c r="W18" s="59">
        <f t="shared" si="4"/>
        <v>5</v>
      </c>
      <c r="X18" s="58">
        <v>26</v>
      </c>
      <c r="Y18" s="60">
        <v>10</v>
      </c>
      <c r="Z18" s="58">
        <v>25</v>
      </c>
      <c r="AA18" s="58">
        <v>8</v>
      </c>
      <c r="AB18" s="58">
        <v>2</v>
      </c>
      <c r="AC18" s="59">
        <f t="shared" si="5"/>
        <v>71</v>
      </c>
      <c r="AD18" s="61">
        <f t="shared" si="6"/>
        <v>76</v>
      </c>
      <c r="AE18" s="59">
        <f t="shared" si="7"/>
        <v>8</v>
      </c>
      <c r="AF18" s="50"/>
      <c r="AG18" s="51">
        <v>8</v>
      </c>
      <c r="AH18" s="62">
        <v>7</v>
      </c>
      <c r="AI18" s="63">
        <v>74</v>
      </c>
      <c r="AJ18" s="51">
        <v>-7</v>
      </c>
      <c r="AK18" s="51">
        <v>-4</v>
      </c>
      <c r="AL18" s="51">
        <v>49</v>
      </c>
      <c r="AM18" s="64">
        <f t="shared" si="8"/>
        <v>38</v>
      </c>
      <c r="AN18" s="104">
        <f t="shared" si="12"/>
        <v>-0.21212121212121213</v>
      </c>
      <c r="AO18" s="56">
        <f t="shared" si="13"/>
        <v>-0.4444444444444444</v>
      </c>
      <c r="AP18" s="56">
        <f t="shared" si="14"/>
        <v>1.0888888888888888</v>
      </c>
      <c r="AQ18" s="65">
        <f t="shared" si="10"/>
        <v>0.4367816091954023</v>
      </c>
    </row>
    <row r="19" spans="1:43" s="2" customFormat="1" ht="15.75" customHeight="1">
      <c r="A19" s="75" t="s">
        <v>193</v>
      </c>
      <c r="B19" s="69" t="s">
        <v>213</v>
      </c>
      <c r="C19" s="47" t="s">
        <v>214</v>
      </c>
      <c r="D19" s="58">
        <v>3</v>
      </c>
      <c r="E19" s="48">
        <v>134</v>
      </c>
      <c r="F19" s="49" t="s">
        <v>215</v>
      </c>
      <c r="G19" s="50">
        <v>27</v>
      </c>
      <c r="H19" s="51">
        <v>18</v>
      </c>
      <c r="I19" s="51">
        <v>28</v>
      </c>
      <c r="J19" s="52">
        <f t="shared" si="0"/>
        <v>73</v>
      </c>
      <c r="K19" s="53">
        <f t="shared" si="1"/>
        <v>0.5447761194029851</v>
      </c>
      <c r="L19" s="50">
        <v>15</v>
      </c>
      <c r="M19" s="54">
        <f t="shared" si="2"/>
        <v>0.5555555555555556</v>
      </c>
      <c r="N19" s="55">
        <v>128</v>
      </c>
      <c r="O19" s="55"/>
      <c r="P19" s="56">
        <f t="shared" si="3"/>
        <v>4.7407407407407405</v>
      </c>
      <c r="Q19" s="57">
        <v>14</v>
      </c>
      <c r="R19" s="58">
        <v>5</v>
      </c>
      <c r="S19" s="58"/>
      <c r="T19" s="58">
        <v>1</v>
      </c>
      <c r="U19" s="58"/>
      <c r="V19" s="58"/>
      <c r="W19" s="59">
        <f t="shared" si="4"/>
        <v>6</v>
      </c>
      <c r="X19" s="58">
        <v>32</v>
      </c>
      <c r="Y19" s="60">
        <v>20</v>
      </c>
      <c r="Z19" s="58">
        <v>26</v>
      </c>
      <c r="AA19" s="58">
        <v>1</v>
      </c>
      <c r="AB19" s="58">
        <v>4</v>
      </c>
      <c r="AC19" s="59">
        <f t="shared" si="5"/>
        <v>83</v>
      </c>
      <c r="AD19" s="61">
        <f t="shared" si="6"/>
        <v>89</v>
      </c>
      <c r="AE19" s="59">
        <f t="shared" si="7"/>
        <v>1</v>
      </c>
      <c r="AF19" s="50"/>
      <c r="AG19" s="51">
        <v>2</v>
      </c>
      <c r="AH19" s="62">
        <v>2</v>
      </c>
      <c r="AI19" s="63">
        <v>91</v>
      </c>
      <c r="AJ19" s="51">
        <v>82</v>
      </c>
      <c r="AK19" s="51">
        <v>33</v>
      </c>
      <c r="AL19" s="51">
        <v>12</v>
      </c>
      <c r="AM19" s="64">
        <f t="shared" si="8"/>
        <v>127</v>
      </c>
      <c r="AN19" s="104">
        <f t="shared" si="12"/>
        <v>3.037037037037037</v>
      </c>
      <c r="AO19" s="56">
        <f t="shared" si="13"/>
        <v>1.8333333333333333</v>
      </c>
      <c r="AP19" s="56">
        <f t="shared" si="14"/>
        <v>0.42857142857142855</v>
      </c>
      <c r="AQ19" s="65">
        <f t="shared" si="10"/>
        <v>1.7397260273972603</v>
      </c>
    </row>
    <row r="20" spans="1:43" s="2" customFormat="1" ht="15.75" customHeight="1">
      <c r="A20" s="75" t="s">
        <v>67</v>
      </c>
      <c r="B20" s="69" t="s">
        <v>77</v>
      </c>
      <c r="C20" s="47" t="s">
        <v>182</v>
      </c>
      <c r="D20" s="58">
        <v>4</v>
      </c>
      <c r="E20" s="48">
        <v>180</v>
      </c>
      <c r="F20" s="49" t="s">
        <v>78</v>
      </c>
      <c r="G20" s="50"/>
      <c r="H20" s="51"/>
      <c r="I20" s="51">
        <v>103</v>
      </c>
      <c r="J20" s="52">
        <f t="shared" si="0"/>
        <v>103</v>
      </c>
      <c r="K20" s="53">
        <f t="shared" si="1"/>
        <v>0.5722222222222222</v>
      </c>
      <c r="L20" s="50"/>
      <c r="M20" s="54">
        <f t="shared" si="2"/>
      </c>
      <c r="N20" s="55"/>
      <c r="O20" s="55"/>
      <c r="P20" s="56">
        <f t="shared" si="3"/>
      </c>
      <c r="Q20" s="57"/>
      <c r="R20" s="58">
        <v>10</v>
      </c>
      <c r="S20" s="58">
        <v>6</v>
      </c>
      <c r="T20" s="58"/>
      <c r="U20" s="58">
        <v>1</v>
      </c>
      <c r="V20" s="58">
        <v>2</v>
      </c>
      <c r="W20" s="59">
        <f t="shared" si="4"/>
        <v>19</v>
      </c>
      <c r="X20" s="58">
        <v>48</v>
      </c>
      <c r="Y20" s="60">
        <v>14</v>
      </c>
      <c r="Z20" s="58">
        <v>49</v>
      </c>
      <c r="AA20" s="58">
        <v>14</v>
      </c>
      <c r="AB20" s="58">
        <v>4</v>
      </c>
      <c r="AC20" s="59">
        <f t="shared" si="5"/>
        <v>129</v>
      </c>
      <c r="AD20" s="61">
        <f t="shared" si="6"/>
        <v>148</v>
      </c>
      <c r="AE20" s="59">
        <f t="shared" si="7"/>
        <v>20</v>
      </c>
      <c r="AF20" s="50"/>
      <c r="AG20" s="51">
        <v>14</v>
      </c>
      <c r="AH20" s="62">
        <v>13.5</v>
      </c>
      <c r="AI20" s="63"/>
      <c r="AJ20" s="51"/>
      <c r="AK20" s="51"/>
      <c r="AL20" s="51">
        <v>59</v>
      </c>
      <c r="AM20" s="64">
        <f t="shared" si="8"/>
        <v>59</v>
      </c>
      <c r="AN20" s="104">
        <f t="shared" si="12"/>
      </c>
      <c r="AO20" s="56">
        <f t="shared" si="13"/>
      </c>
      <c r="AP20" s="56">
        <f t="shared" si="14"/>
        <v>0.5728155339805825</v>
      </c>
      <c r="AQ20" s="65">
        <f aca="true" t="shared" si="15" ref="AQ20:AQ35">IF(AM20=0,"",AM20/SUM(G20:I20))</f>
        <v>0.5728155339805825</v>
      </c>
    </row>
    <row r="21" spans="1:43" s="2" customFormat="1" ht="15.75" customHeight="1">
      <c r="A21" s="75" t="s">
        <v>67</v>
      </c>
      <c r="B21" s="69" t="s">
        <v>79</v>
      </c>
      <c r="C21" s="47" t="s">
        <v>65</v>
      </c>
      <c r="D21" s="58">
        <v>4</v>
      </c>
      <c r="E21" s="48">
        <v>180</v>
      </c>
      <c r="F21" s="49" t="s">
        <v>80</v>
      </c>
      <c r="G21" s="50"/>
      <c r="H21" s="51">
        <v>5</v>
      </c>
      <c r="I21" s="51">
        <v>91</v>
      </c>
      <c r="J21" s="52">
        <f t="shared" si="0"/>
        <v>96</v>
      </c>
      <c r="K21" s="53">
        <f t="shared" si="1"/>
        <v>0.5333333333333333</v>
      </c>
      <c r="L21" s="50"/>
      <c r="M21" s="54">
        <f t="shared" si="2"/>
      </c>
      <c r="N21" s="55"/>
      <c r="O21" s="55"/>
      <c r="P21" s="56">
        <f t="shared" si="3"/>
      </c>
      <c r="Q21" s="57"/>
      <c r="R21" s="58">
        <v>9</v>
      </c>
      <c r="S21" s="58">
        <v>1</v>
      </c>
      <c r="T21" s="58"/>
      <c r="U21" s="58"/>
      <c r="V21" s="58">
        <v>2</v>
      </c>
      <c r="W21" s="59">
        <f t="shared" si="4"/>
        <v>12</v>
      </c>
      <c r="X21" s="58">
        <v>46</v>
      </c>
      <c r="Y21" s="60">
        <v>6</v>
      </c>
      <c r="Z21" s="58">
        <v>30</v>
      </c>
      <c r="AA21" s="58">
        <v>6</v>
      </c>
      <c r="AB21" s="58">
        <v>2</v>
      </c>
      <c r="AC21" s="59">
        <f t="shared" si="5"/>
        <v>90</v>
      </c>
      <c r="AD21" s="61">
        <f t="shared" si="6"/>
        <v>102</v>
      </c>
      <c r="AE21" s="59">
        <f t="shared" si="7"/>
        <v>7</v>
      </c>
      <c r="AF21" s="50"/>
      <c r="AG21" s="51">
        <v>12</v>
      </c>
      <c r="AH21" s="62">
        <v>11.5</v>
      </c>
      <c r="AI21" s="63"/>
      <c r="AJ21" s="51"/>
      <c r="AK21" s="51">
        <v>28</v>
      </c>
      <c r="AL21" s="51">
        <v>-146</v>
      </c>
      <c r="AM21" s="64">
        <f t="shared" si="8"/>
        <v>-118</v>
      </c>
      <c r="AN21" s="104">
        <f t="shared" si="12"/>
      </c>
      <c r="AO21" s="56">
        <f t="shared" si="13"/>
        <v>5.6</v>
      </c>
      <c r="AP21" s="56">
        <f t="shared" si="14"/>
        <v>-1.6043956043956045</v>
      </c>
      <c r="AQ21" s="65">
        <f t="shared" si="15"/>
        <v>-1.2291666666666667</v>
      </c>
    </row>
    <row r="22" spans="1:43" s="2" customFormat="1" ht="15.75" customHeight="1">
      <c r="A22" s="75" t="s">
        <v>67</v>
      </c>
      <c r="B22" s="69" t="s">
        <v>246</v>
      </c>
      <c r="C22" s="47" t="s">
        <v>182</v>
      </c>
      <c r="D22" s="58">
        <v>2</v>
      </c>
      <c r="E22" s="48">
        <v>86</v>
      </c>
      <c r="F22" s="49" t="s">
        <v>247</v>
      </c>
      <c r="G22" s="50"/>
      <c r="H22" s="51"/>
      <c r="I22" s="51">
        <v>7</v>
      </c>
      <c r="J22" s="52">
        <f>SUM(G22:I22)</f>
        <v>7</v>
      </c>
      <c r="K22" s="53">
        <f>SUM(G22:I22)/E22</f>
        <v>0.08139534883720931</v>
      </c>
      <c r="L22" s="50"/>
      <c r="M22" s="54">
        <f>IF(G22=0,"",L22/G22)</f>
      </c>
      <c r="N22" s="55"/>
      <c r="O22" s="55"/>
      <c r="P22" s="56">
        <f>IF(G22=0,"",(N22-O22)/G22)</f>
      </c>
      <c r="Q22" s="57"/>
      <c r="R22" s="58">
        <v>1</v>
      </c>
      <c r="S22" s="58"/>
      <c r="T22" s="58"/>
      <c r="U22" s="58"/>
      <c r="V22" s="58"/>
      <c r="W22" s="59">
        <f>SUM(R22:V22)</f>
        <v>1</v>
      </c>
      <c r="X22" s="58"/>
      <c r="Y22" s="60"/>
      <c r="Z22" s="58">
        <v>2</v>
      </c>
      <c r="AA22" s="58"/>
      <c r="AB22" s="58"/>
      <c r="AC22" s="59">
        <f>SUM(X22:AB22)</f>
        <v>2</v>
      </c>
      <c r="AD22" s="61">
        <f>W22+AC22</f>
        <v>3</v>
      </c>
      <c r="AE22" s="59">
        <f>S22+AA22</f>
        <v>0</v>
      </c>
      <c r="AF22" s="50"/>
      <c r="AG22" s="51"/>
      <c r="AH22" s="62"/>
      <c r="AI22" s="63"/>
      <c r="AJ22" s="51"/>
      <c r="AK22" s="51"/>
      <c r="AL22" s="51">
        <v>15</v>
      </c>
      <c r="AM22" s="64">
        <f>SUM(AJ22:AL22)</f>
        <v>15</v>
      </c>
      <c r="AN22" s="104">
        <f>IF(G22&gt;0,AJ22/G22,"")</f>
      </c>
      <c r="AO22" s="56">
        <f>IF(H22&gt;0,AK22/H22,"")</f>
      </c>
      <c r="AP22" s="56">
        <f>IF(I22&gt;0,AL22/I22,"")</f>
        <v>2.142857142857143</v>
      </c>
      <c r="AQ22" s="65">
        <f>IF(AM22=0,"",AM22/SUM(G22:I22))</f>
        <v>2.142857142857143</v>
      </c>
    </row>
    <row r="23" spans="1:43" s="2" customFormat="1" ht="15.75" customHeight="1">
      <c r="A23" s="75" t="s">
        <v>202</v>
      </c>
      <c r="B23" s="69" t="s">
        <v>216</v>
      </c>
      <c r="C23" s="47" t="s">
        <v>65</v>
      </c>
      <c r="D23" s="58">
        <v>3</v>
      </c>
      <c r="E23" s="48">
        <v>138</v>
      </c>
      <c r="F23" s="49" t="s">
        <v>217</v>
      </c>
      <c r="G23" s="50"/>
      <c r="H23" s="51">
        <v>2</v>
      </c>
      <c r="I23" s="51">
        <v>43</v>
      </c>
      <c r="J23" s="52">
        <f t="shared" si="0"/>
        <v>45</v>
      </c>
      <c r="K23" s="53">
        <f t="shared" si="1"/>
        <v>0.32608695652173914</v>
      </c>
      <c r="L23" s="50"/>
      <c r="M23" s="54">
        <f t="shared" si="2"/>
      </c>
      <c r="N23" s="55"/>
      <c r="O23" s="55"/>
      <c r="P23" s="56">
        <f t="shared" si="3"/>
      </c>
      <c r="Q23" s="57"/>
      <c r="R23" s="58">
        <v>3</v>
      </c>
      <c r="S23" s="58"/>
      <c r="T23" s="58"/>
      <c r="U23" s="58"/>
      <c r="V23" s="58">
        <v>1</v>
      </c>
      <c r="W23" s="59">
        <f t="shared" si="4"/>
        <v>4</v>
      </c>
      <c r="X23" s="58">
        <v>7</v>
      </c>
      <c r="Y23" s="60">
        <v>3</v>
      </c>
      <c r="Z23" s="58">
        <v>14</v>
      </c>
      <c r="AA23" s="58">
        <v>2</v>
      </c>
      <c r="AB23" s="58">
        <v>1</v>
      </c>
      <c r="AC23" s="59">
        <f t="shared" si="5"/>
        <v>27</v>
      </c>
      <c r="AD23" s="61">
        <f t="shared" si="6"/>
        <v>31</v>
      </c>
      <c r="AE23" s="59">
        <f t="shared" si="7"/>
        <v>2</v>
      </c>
      <c r="AF23" s="50"/>
      <c r="AG23" s="51">
        <v>5</v>
      </c>
      <c r="AH23" s="62">
        <v>5</v>
      </c>
      <c r="AI23" s="63"/>
      <c r="AJ23" s="51"/>
      <c r="AK23" s="51">
        <v>5</v>
      </c>
      <c r="AL23" s="51">
        <v>20</v>
      </c>
      <c r="AM23" s="64">
        <f t="shared" si="8"/>
        <v>25</v>
      </c>
      <c r="AN23" s="104">
        <f t="shared" si="12"/>
      </c>
      <c r="AO23" s="56">
        <f t="shared" si="13"/>
        <v>2.5</v>
      </c>
      <c r="AP23" s="56">
        <f t="shared" si="14"/>
        <v>0.46511627906976744</v>
      </c>
      <c r="AQ23" s="65">
        <f t="shared" si="15"/>
        <v>0.5555555555555556</v>
      </c>
    </row>
    <row r="24" spans="1:43" s="2" customFormat="1" ht="15.75" customHeight="1">
      <c r="A24" s="75" t="s">
        <v>193</v>
      </c>
      <c r="B24" s="69" t="s">
        <v>218</v>
      </c>
      <c r="C24" s="47" t="s">
        <v>182</v>
      </c>
      <c r="D24" s="58">
        <v>4</v>
      </c>
      <c r="E24" s="48">
        <v>183</v>
      </c>
      <c r="F24" s="49" t="s">
        <v>219</v>
      </c>
      <c r="G24" s="50"/>
      <c r="H24" s="51"/>
      <c r="I24" s="51">
        <v>44</v>
      </c>
      <c r="J24" s="52">
        <f t="shared" si="0"/>
        <v>44</v>
      </c>
      <c r="K24" s="53">
        <f t="shared" si="1"/>
        <v>0.24043715846994534</v>
      </c>
      <c r="L24" s="50"/>
      <c r="M24" s="54">
        <f t="shared" si="2"/>
      </c>
      <c r="N24" s="55"/>
      <c r="O24" s="55"/>
      <c r="P24" s="56">
        <f t="shared" si="3"/>
      </c>
      <c r="Q24" s="57"/>
      <c r="R24" s="58">
        <v>4</v>
      </c>
      <c r="S24" s="58"/>
      <c r="T24" s="58"/>
      <c r="U24" s="58">
        <v>3</v>
      </c>
      <c r="V24" s="58"/>
      <c r="W24" s="59">
        <f t="shared" si="4"/>
        <v>7</v>
      </c>
      <c r="X24" s="58">
        <v>19</v>
      </c>
      <c r="Y24" s="60">
        <v>3</v>
      </c>
      <c r="Z24" s="58">
        <v>7</v>
      </c>
      <c r="AA24" s="58">
        <v>3</v>
      </c>
      <c r="AB24" s="58">
        <v>1</v>
      </c>
      <c r="AC24" s="59">
        <f t="shared" si="5"/>
        <v>33</v>
      </c>
      <c r="AD24" s="61">
        <f t="shared" si="6"/>
        <v>40</v>
      </c>
      <c r="AE24" s="59">
        <f t="shared" si="7"/>
        <v>3</v>
      </c>
      <c r="AF24" s="50"/>
      <c r="AG24" s="51">
        <v>1</v>
      </c>
      <c r="AH24" s="62">
        <v>1</v>
      </c>
      <c r="AI24" s="63"/>
      <c r="AJ24" s="51"/>
      <c r="AK24" s="51"/>
      <c r="AL24" s="51">
        <v>85</v>
      </c>
      <c r="AM24" s="64">
        <f t="shared" si="8"/>
        <v>85</v>
      </c>
      <c r="AN24" s="104">
        <f t="shared" si="12"/>
      </c>
      <c r="AO24" s="56">
        <f t="shared" si="13"/>
      </c>
      <c r="AP24" s="56">
        <f t="shared" si="14"/>
        <v>1.9318181818181819</v>
      </c>
      <c r="AQ24" s="65">
        <f t="shared" si="15"/>
        <v>1.9318181818181819</v>
      </c>
    </row>
    <row r="25" spans="1:43" s="2" customFormat="1" ht="15.75" customHeight="1">
      <c r="A25" s="75" t="s">
        <v>67</v>
      </c>
      <c r="B25" s="69" t="s">
        <v>81</v>
      </c>
      <c r="C25" s="47" t="s">
        <v>65</v>
      </c>
      <c r="D25" s="58">
        <v>4</v>
      </c>
      <c r="E25" s="48">
        <v>180</v>
      </c>
      <c r="F25" s="49" t="s">
        <v>82</v>
      </c>
      <c r="G25" s="50"/>
      <c r="H25" s="51">
        <v>12</v>
      </c>
      <c r="I25" s="51">
        <v>63</v>
      </c>
      <c r="J25" s="52">
        <f t="shared" si="0"/>
        <v>75</v>
      </c>
      <c r="K25" s="53">
        <f t="shared" si="1"/>
        <v>0.4166666666666667</v>
      </c>
      <c r="L25" s="50"/>
      <c r="M25" s="54">
        <f t="shared" si="2"/>
      </c>
      <c r="N25" s="55"/>
      <c r="O25" s="55"/>
      <c r="P25" s="56">
        <f t="shared" si="3"/>
      </c>
      <c r="Q25" s="57"/>
      <c r="R25" s="58">
        <v>3</v>
      </c>
      <c r="S25" s="58">
        <v>1</v>
      </c>
      <c r="T25" s="58"/>
      <c r="U25" s="58"/>
      <c r="V25" s="58"/>
      <c r="W25" s="59">
        <f t="shared" si="4"/>
        <v>4</v>
      </c>
      <c r="X25" s="58">
        <v>50</v>
      </c>
      <c r="Y25" s="60">
        <v>8</v>
      </c>
      <c r="Z25" s="58">
        <v>36</v>
      </c>
      <c r="AA25" s="58">
        <v>1</v>
      </c>
      <c r="AB25" s="58">
        <v>4</v>
      </c>
      <c r="AC25" s="59">
        <f t="shared" si="5"/>
        <v>99</v>
      </c>
      <c r="AD25" s="61">
        <f t="shared" si="6"/>
        <v>103</v>
      </c>
      <c r="AE25" s="59">
        <f t="shared" si="7"/>
        <v>2</v>
      </c>
      <c r="AF25" s="50"/>
      <c r="AG25" s="51">
        <v>7</v>
      </c>
      <c r="AH25" s="62">
        <v>5</v>
      </c>
      <c r="AI25" s="63"/>
      <c r="AJ25" s="51"/>
      <c r="AK25" s="51">
        <v>67</v>
      </c>
      <c r="AL25" s="51">
        <v>-54</v>
      </c>
      <c r="AM25" s="64">
        <f t="shared" si="8"/>
        <v>13</v>
      </c>
      <c r="AN25" s="104">
        <f t="shared" si="12"/>
      </c>
      <c r="AO25" s="56">
        <f t="shared" si="13"/>
        <v>5.583333333333333</v>
      </c>
      <c r="AP25" s="56">
        <f t="shared" si="14"/>
        <v>-0.8571428571428571</v>
      </c>
      <c r="AQ25" s="65">
        <f t="shared" si="15"/>
        <v>0.17333333333333334</v>
      </c>
    </row>
    <row r="26" spans="1:43" s="2" customFormat="1" ht="15.75" customHeight="1">
      <c r="A26" s="75" t="s">
        <v>202</v>
      </c>
      <c r="B26" s="69" t="s">
        <v>166</v>
      </c>
      <c r="C26" s="47" t="s">
        <v>179</v>
      </c>
      <c r="D26" s="58">
        <v>2</v>
      </c>
      <c r="E26" s="48">
        <v>93</v>
      </c>
      <c r="F26" s="49" t="s">
        <v>167</v>
      </c>
      <c r="G26" s="50">
        <v>22</v>
      </c>
      <c r="H26" s="51"/>
      <c r="I26" s="51"/>
      <c r="J26" s="52">
        <f>SUM(G26:I26)</f>
        <v>22</v>
      </c>
      <c r="K26" s="53">
        <f>SUM(G26:I26)/E26</f>
        <v>0.23655913978494625</v>
      </c>
      <c r="L26" s="50">
        <v>7</v>
      </c>
      <c r="M26" s="54">
        <f>IF(G26=0,"",L26/G26)</f>
        <v>0.3181818181818182</v>
      </c>
      <c r="N26" s="55">
        <v>59</v>
      </c>
      <c r="O26" s="55"/>
      <c r="P26" s="56">
        <f>IF(G26=0,"",(N26-O26)/G26)</f>
        <v>2.6818181818181817</v>
      </c>
      <c r="Q26" s="57">
        <v>7</v>
      </c>
      <c r="R26" s="58"/>
      <c r="S26" s="58"/>
      <c r="T26" s="58"/>
      <c r="U26" s="58"/>
      <c r="V26" s="58"/>
      <c r="W26" s="59">
        <f>SUM(R26:V26)</f>
        <v>0</v>
      </c>
      <c r="X26" s="58"/>
      <c r="Y26" s="60"/>
      <c r="Z26" s="58"/>
      <c r="AA26" s="58"/>
      <c r="AB26" s="58"/>
      <c r="AC26" s="59">
        <f>SUM(X26:AB26)</f>
        <v>0</v>
      </c>
      <c r="AD26" s="61">
        <f>W26+AC26</f>
        <v>0</v>
      </c>
      <c r="AE26" s="59">
        <f>S26+AA26</f>
        <v>0</v>
      </c>
      <c r="AF26" s="50"/>
      <c r="AG26" s="51">
        <v>3</v>
      </c>
      <c r="AH26" s="62">
        <v>3</v>
      </c>
      <c r="AI26" s="63">
        <v>43</v>
      </c>
      <c r="AJ26" s="51">
        <v>-23</v>
      </c>
      <c r="AK26" s="51"/>
      <c r="AL26" s="51"/>
      <c r="AM26" s="64">
        <f>SUM(AJ26:AL26)</f>
        <v>-23</v>
      </c>
      <c r="AN26" s="104">
        <f aca="true" t="shared" si="16" ref="AN26:AP27">IF(G26&gt;0,AJ26/G26,"")</f>
        <v>-1.0454545454545454</v>
      </c>
      <c r="AO26" s="56">
        <f t="shared" si="16"/>
      </c>
      <c r="AP26" s="56">
        <f t="shared" si="16"/>
      </c>
      <c r="AQ26" s="65">
        <f>IF(AM26=0,"",AM26/SUM(G26:I26))</f>
        <v>-1.0454545454545454</v>
      </c>
    </row>
    <row r="27" spans="1:43" s="2" customFormat="1" ht="15.75" customHeight="1">
      <c r="A27" s="75" t="s">
        <v>193</v>
      </c>
      <c r="B27" s="69" t="s">
        <v>206</v>
      </c>
      <c r="C27" s="47" t="s">
        <v>207</v>
      </c>
      <c r="D27" s="58">
        <v>1</v>
      </c>
      <c r="E27" s="48">
        <v>49</v>
      </c>
      <c r="F27" s="49" t="s">
        <v>208</v>
      </c>
      <c r="G27" s="50">
        <v>10</v>
      </c>
      <c r="H27" s="51">
        <v>3</v>
      </c>
      <c r="I27" s="51"/>
      <c r="J27" s="52">
        <f>SUM(G27:I27)</f>
        <v>13</v>
      </c>
      <c r="K27" s="53">
        <f>SUM(G27:I27)/E27</f>
        <v>0.2653061224489796</v>
      </c>
      <c r="L27" s="50">
        <v>2</v>
      </c>
      <c r="M27" s="54">
        <f>IF(G27=0,"",L27/G27)</f>
        <v>0.2</v>
      </c>
      <c r="N27" s="55">
        <v>6</v>
      </c>
      <c r="O27" s="55"/>
      <c r="P27" s="56">
        <f>IF(G27=0,"",(N27-O27)/G27)</f>
        <v>0.6</v>
      </c>
      <c r="Q27" s="57"/>
      <c r="R27" s="58"/>
      <c r="S27" s="58"/>
      <c r="T27" s="58"/>
      <c r="U27" s="58"/>
      <c r="V27" s="58"/>
      <c r="W27" s="59">
        <f>SUM(R27:V27)</f>
        <v>0</v>
      </c>
      <c r="X27" s="58">
        <v>3</v>
      </c>
      <c r="Y27" s="60">
        <v>1</v>
      </c>
      <c r="Z27" s="58">
        <v>2</v>
      </c>
      <c r="AA27" s="58"/>
      <c r="AB27" s="58"/>
      <c r="AC27" s="59">
        <f>SUM(X27:AB27)</f>
        <v>6</v>
      </c>
      <c r="AD27" s="61">
        <f>W27+AC27</f>
        <v>6</v>
      </c>
      <c r="AE27" s="59">
        <f>S27+AA27</f>
        <v>0</v>
      </c>
      <c r="AF27" s="50"/>
      <c r="AG27" s="51">
        <v>3</v>
      </c>
      <c r="AH27" s="62">
        <v>1.5</v>
      </c>
      <c r="AI27" s="63">
        <v>6</v>
      </c>
      <c r="AJ27" s="51">
        <v>-19</v>
      </c>
      <c r="AK27" s="51">
        <v>14</v>
      </c>
      <c r="AL27" s="51"/>
      <c r="AM27" s="64">
        <f>SUM(AJ27:AL27)</f>
        <v>-5</v>
      </c>
      <c r="AN27" s="104">
        <f t="shared" si="16"/>
        <v>-1.9</v>
      </c>
      <c r="AO27" s="56">
        <f t="shared" si="16"/>
        <v>4.666666666666667</v>
      </c>
      <c r="AP27" s="56">
        <f t="shared" si="16"/>
      </c>
      <c r="AQ27" s="65">
        <f>IF(AM27=0,"",AM27/SUM(G27:I27))</f>
        <v>-0.38461538461538464</v>
      </c>
    </row>
    <row r="28" spans="1:43" s="2" customFormat="1" ht="15.75" customHeight="1">
      <c r="A28" s="75" t="s">
        <v>70</v>
      </c>
      <c r="B28" s="69" t="s">
        <v>109</v>
      </c>
      <c r="C28" s="47" t="s">
        <v>182</v>
      </c>
      <c r="D28" s="58">
        <v>4</v>
      </c>
      <c r="E28" s="48">
        <v>194</v>
      </c>
      <c r="F28" s="49" t="s">
        <v>110</v>
      </c>
      <c r="G28" s="50"/>
      <c r="H28" s="51"/>
      <c r="I28" s="51">
        <v>51</v>
      </c>
      <c r="J28" s="52">
        <f t="shared" si="0"/>
        <v>51</v>
      </c>
      <c r="K28" s="53">
        <f t="shared" si="1"/>
        <v>0.26288659793814434</v>
      </c>
      <c r="L28" s="50"/>
      <c r="M28" s="54">
        <f t="shared" si="2"/>
      </c>
      <c r="N28" s="55"/>
      <c r="O28" s="55"/>
      <c r="P28" s="56">
        <f t="shared" si="3"/>
      </c>
      <c r="Q28" s="57"/>
      <c r="R28" s="58">
        <v>2</v>
      </c>
      <c r="S28" s="58">
        <v>1</v>
      </c>
      <c r="T28" s="58"/>
      <c r="U28" s="58"/>
      <c r="V28" s="58"/>
      <c r="W28" s="59">
        <f t="shared" si="4"/>
        <v>3</v>
      </c>
      <c r="X28" s="58">
        <v>18</v>
      </c>
      <c r="Y28" s="60">
        <v>4</v>
      </c>
      <c r="Z28" s="58">
        <v>20</v>
      </c>
      <c r="AA28" s="58">
        <v>2</v>
      </c>
      <c r="AB28" s="58">
        <v>1</v>
      </c>
      <c r="AC28" s="59">
        <f t="shared" si="5"/>
        <v>45</v>
      </c>
      <c r="AD28" s="61">
        <f t="shared" si="6"/>
        <v>48</v>
      </c>
      <c r="AE28" s="59">
        <f t="shared" si="7"/>
        <v>3</v>
      </c>
      <c r="AF28" s="50"/>
      <c r="AG28" s="51">
        <v>3</v>
      </c>
      <c r="AH28" s="62">
        <v>3</v>
      </c>
      <c r="AI28" s="63"/>
      <c r="AJ28" s="51"/>
      <c r="AK28" s="51"/>
      <c r="AL28" s="51">
        <v>-8</v>
      </c>
      <c r="AM28" s="64">
        <f t="shared" si="8"/>
        <v>-8</v>
      </c>
      <c r="AN28" s="104">
        <f t="shared" si="12"/>
      </c>
      <c r="AO28" s="56">
        <f t="shared" si="13"/>
      </c>
      <c r="AP28" s="56">
        <f t="shared" si="14"/>
        <v>-0.1568627450980392</v>
      </c>
      <c r="AQ28" s="65">
        <f t="shared" si="15"/>
        <v>-0.1568627450980392</v>
      </c>
    </row>
    <row r="29" spans="1:43" s="2" customFormat="1" ht="15.75" customHeight="1">
      <c r="A29" s="75" t="s">
        <v>70</v>
      </c>
      <c r="B29" s="69" t="s">
        <v>88</v>
      </c>
      <c r="C29" s="47" t="s">
        <v>182</v>
      </c>
      <c r="D29" s="58">
        <v>3</v>
      </c>
      <c r="E29" s="48">
        <v>146</v>
      </c>
      <c r="F29" s="49" t="s">
        <v>89</v>
      </c>
      <c r="G29" s="50"/>
      <c r="H29" s="51"/>
      <c r="I29" s="51">
        <v>54</v>
      </c>
      <c r="J29" s="52">
        <f t="shared" si="0"/>
        <v>54</v>
      </c>
      <c r="K29" s="53">
        <f t="shared" si="1"/>
        <v>0.3698630136986301</v>
      </c>
      <c r="L29" s="50"/>
      <c r="M29" s="54">
        <f t="shared" si="2"/>
      </c>
      <c r="N29" s="55"/>
      <c r="O29" s="55"/>
      <c r="P29" s="56">
        <f t="shared" si="3"/>
      </c>
      <c r="Q29" s="57"/>
      <c r="R29" s="58">
        <v>3</v>
      </c>
      <c r="S29" s="58">
        <v>1</v>
      </c>
      <c r="T29" s="58"/>
      <c r="U29" s="58"/>
      <c r="V29" s="58"/>
      <c r="W29" s="59">
        <f t="shared" si="4"/>
        <v>4</v>
      </c>
      <c r="X29" s="58">
        <v>17</v>
      </c>
      <c r="Y29" s="60">
        <v>10</v>
      </c>
      <c r="Z29" s="58">
        <v>18</v>
      </c>
      <c r="AA29" s="58">
        <v>4</v>
      </c>
      <c r="AB29" s="58">
        <v>3</v>
      </c>
      <c r="AC29" s="59">
        <f t="shared" si="5"/>
        <v>52</v>
      </c>
      <c r="AD29" s="61">
        <f t="shared" si="6"/>
        <v>56</v>
      </c>
      <c r="AE29" s="59">
        <f t="shared" si="7"/>
        <v>5</v>
      </c>
      <c r="AF29" s="50"/>
      <c r="AG29" s="51">
        <v>5</v>
      </c>
      <c r="AH29" s="62">
        <v>5</v>
      </c>
      <c r="AI29" s="63"/>
      <c r="AJ29" s="51"/>
      <c r="AK29" s="51"/>
      <c r="AL29" s="51">
        <v>57</v>
      </c>
      <c r="AM29" s="64">
        <f t="shared" si="8"/>
        <v>57</v>
      </c>
      <c r="AN29" s="104">
        <f t="shared" si="12"/>
      </c>
      <c r="AO29" s="56">
        <f t="shared" si="13"/>
      </c>
      <c r="AP29" s="56">
        <f t="shared" si="14"/>
        <v>1.0555555555555556</v>
      </c>
      <c r="AQ29" s="65">
        <f t="shared" si="15"/>
        <v>1.0555555555555556</v>
      </c>
    </row>
    <row r="30" spans="1:43" s="2" customFormat="1" ht="15.75" customHeight="1">
      <c r="A30" s="75" t="s">
        <v>193</v>
      </c>
      <c r="B30" s="69" t="s">
        <v>2</v>
      </c>
      <c r="C30" s="47" t="s">
        <v>64</v>
      </c>
      <c r="D30" s="58">
        <v>4</v>
      </c>
      <c r="E30" s="48">
        <v>183</v>
      </c>
      <c r="F30" s="49" t="s">
        <v>3</v>
      </c>
      <c r="G30" s="50">
        <v>5</v>
      </c>
      <c r="H30" s="51">
        <v>77</v>
      </c>
      <c r="I30" s="51">
        <v>13</v>
      </c>
      <c r="J30" s="52">
        <f t="shared" si="0"/>
        <v>95</v>
      </c>
      <c r="K30" s="53">
        <f t="shared" si="1"/>
        <v>0.5191256830601093</v>
      </c>
      <c r="L30" s="50">
        <v>4</v>
      </c>
      <c r="M30" s="54">
        <f t="shared" si="2"/>
        <v>0.8</v>
      </c>
      <c r="N30" s="55">
        <v>24</v>
      </c>
      <c r="O30" s="55">
        <v>0</v>
      </c>
      <c r="P30" s="56">
        <f t="shared" si="3"/>
        <v>4.8</v>
      </c>
      <c r="Q30" s="57">
        <v>1</v>
      </c>
      <c r="R30" s="58">
        <v>12</v>
      </c>
      <c r="S30" s="58">
        <v>1</v>
      </c>
      <c r="T30" s="58"/>
      <c r="U30" s="58"/>
      <c r="V30" s="58"/>
      <c r="W30" s="59">
        <f t="shared" si="4"/>
        <v>13</v>
      </c>
      <c r="X30" s="58">
        <v>59</v>
      </c>
      <c r="Y30" s="60">
        <v>11</v>
      </c>
      <c r="Z30" s="58">
        <v>26</v>
      </c>
      <c r="AA30" s="58">
        <v>9</v>
      </c>
      <c r="AB30" s="58">
        <v>4</v>
      </c>
      <c r="AC30" s="59">
        <f t="shared" si="5"/>
        <v>109</v>
      </c>
      <c r="AD30" s="61">
        <f t="shared" si="6"/>
        <v>122</v>
      </c>
      <c r="AE30" s="59">
        <f t="shared" si="7"/>
        <v>10</v>
      </c>
      <c r="AF30" s="50"/>
      <c r="AG30" s="51">
        <v>14</v>
      </c>
      <c r="AH30" s="62">
        <v>11</v>
      </c>
      <c r="AI30" s="63">
        <v>16</v>
      </c>
      <c r="AJ30" s="51">
        <v>6</v>
      </c>
      <c r="AK30" s="51">
        <v>41</v>
      </c>
      <c r="AL30" s="51">
        <v>29</v>
      </c>
      <c r="AM30" s="64">
        <f t="shared" si="8"/>
        <v>76</v>
      </c>
      <c r="AN30" s="104">
        <f t="shared" si="12"/>
        <v>1.2</v>
      </c>
      <c r="AO30" s="56">
        <f t="shared" si="13"/>
        <v>0.5324675324675324</v>
      </c>
      <c r="AP30" s="56">
        <f t="shared" si="14"/>
        <v>2.230769230769231</v>
      </c>
      <c r="AQ30" s="65">
        <f t="shared" si="15"/>
        <v>0.8</v>
      </c>
    </row>
    <row r="31" spans="1:43" s="2" customFormat="1" ht="15.75" customHeight="1">
      <c r="A31" s="75" t="s">
        <v>70</v>
      </c>
      <c r="B31" s="69" t="s">
        <v>111</v>
      </c>
      <c r="C31" s="47" t="s">
        <v>66</v>
      </c>
      <c r="D31" s="58">
        <v>4</v>
      </c>
      <c r="E31" s="48">
        <v>194</v>
      </c>
      <c r="F31" s="49" t="s">
        <v>112</v>
      </c>
      <c r="G31" s="50"/>
      <c r="H31" s="51">
        <v>60</v>
      </c>
      <c r="I31" s="51">
        <v>52</v>
      </c>
      <c r="J31" s="52">
        <f t="shared" si="0"/>
        <v>112</v>
      </c>
      <c r="K31" s="53">
        <f t="shared" si="1"/>
        <v>0.5773195876288659</v>
      </c>
      <c r="L31" s="50"/>
      <c r="M31" s="54">
        <f t="shared" si="2"/>
      </c>
      <c r="N31" s="55"/>
      <c r="O31" s="55"/>
      <c r="P31" s="56">
        <f t="shared" si="3"/>
      </c>
      <c r="Q31" s="57"/>
      <c r="R31" s="58">
        <v>8</v>
      </c>
      <c r="S31" s="58">
        <v>1</v>
      </c>
      <c r="T31" s="58">
        <v>1</v>
      </c>
      <c r="U31" s="58">
        <v>2</v>
      </c>
      <c r="V31" s="58">
        <v>1</v>
      </c>
      <c r="W31" s="59">
        <f t="shared" si="4"/>
        <v>13</v>
      </c>
      <c r="X31" s="58">
        <v>46</v>
      </c>
      <c r="Y31" s="60">
        <v>33</v>
      </c>
      <c r="Z31" s="58">
        <v>45</v>
      </c>
      <c r="AA31" s="58">
        <v>14</v>
      </c>
      <c r="AB31" s="58">
        <v>4</v>
      </c>
      <c r="AC31" s="59">
        <f t="shared" si="5"/>
        <v>142</v>
      </c>
      <c r="AD31" s="61">
        <f t="shared" si="6"/>
        <v>155</v>
      </c>
      <c r="AE31" s="59">
        <f t="shared" si="7"/>
        <v>15</v>
      </c>
      <c r="AF31" s="50"/>
      <c r="AG31" s="51">
        <v>7</v>
      </c>
      <c r="AH31" s="62">
        <v>7</v>
      </c>
      <c r="AI31" s="63"/>
      <c r="AJ31" s="51"/>
      <c r="AK31" s="51">
        <v>101</v>
      </c>
      <c r="AL31" s="51">
        <v>-61</v>
      </c>
      <c r="AM31" s="64">
        <f t="shared" si="8"/>
        <v>40</v>
      </c>
      <c r="AN31" s="104">
        <f t="shared" si="12"/>
      </c>
      <c r="AO31" s="56">
        <f t="shared" si="13"/>
        <v>1.6833333333333333</v>
      </c>
      <c r="AP31" s="56">
        <f t="shared" si="14"/>
        <v>-1.1730769230769231</v>
      </c>
      <c r="AQ31" s="65">
        <f t="shared" si="15"/>
        <v>0.35714285714285715</v>
      </c>
    </row>
    <row r="32" spans="1:43" s="2" customFormat="1" ht="15.75" customHeight="1">
      <c r="A32" s="75" t="s">
        <v>202</v>
      </c>
      <c r="B32" s="69" t="s">
        <v>248</v>
      </c>
      <c r="C32" s="47" t="s">
        <v>4</v>
      </c>
      <c r="D32" s="58">
        <v>3</v>
      </c>
      <c r="E32" s="48">
        <v>138</v>
      </c>
      <c r="F32" s="49" t="s">
        <v>5</v>
      </c>
      <c r="G32" s="50">
        <v>41</v>
      </c>
      <c r="H32" s="51">
        <v>16</v>
      </c>
      <c r="I32" s="51">
        <v>9</v>
      </c>
      <c r="J32" s="52">
        <f t="shared" si="0"/>
        <v>66</v>
      </c>
      <c r="K32" s="53">
        <f t="shared" si="1"/>
        <v>0.4782608695652174</v>
      </c>
      <c r="L32" s="50">
        <v>22</v>
      </c>
      <c r="M32" s="54">
        <f t="shared" si="2"/>
        <v>0.5365853658536586</v>
      </c>
      <c r="N32" s="55">
        <v>242</v>
      </c>
      <c r="O32" s="55"/>
      <c r="P32" s="56">
        <f t="shared" si="3"/>
        <v>5.902439024390244</v>
      </c>
      <c r="Q32" s="57">
        <v>31</v>
      </c>
      <c r="R32" s="58">
        <v>4</v>
      </c>
      <c r="S32" s="58"/>
      <c r="T32" s="58"/>
      <c r="U32" s="58"/>
      <c r="V32" s="58"/>
      <c r="W32" s="59">
        <f t="shared" si="4"/>
        <v>4</v>
      </c>
      <c r="X32" s="58">
        <v>14</v>
      </c>
      <c r="Y32" s="60">
        <v>2</v>
      </c>
      <c r="Z32" s="58">
        <v>15</v>
      </c>
      <c r="AA32" s="58">
        <v>7</v>
      </c>
      <c r="AB32" s="58">
        <v>2</v>
      </c>
      <c r="AC32" s="59">
        <f t="shared" si="5"/>
        <v>40</v>
      </c>
      <c r="AD32" s="61">
        <f t="shared" si="6"/>
        <v>44</v>
      </c>
      <c r="AE32" s="59">
        <f t="shared" si="7"/>
        <v>7</v>
      </c>
      <c r="AF32" s="50"/>
      <c r="AG32" s="51">
        <v>3</v>
      </c>
      <c r="AH32" s="62">
        <v>3</v>
      </c>
      <c r="AI32" s="63">
        <v>179</v>
      </c>
      <c r="AJ32" s="51">
        <v>155</v>
      </c>
      <c r="AK32" s="51">
        <v>-13</v>
      </c>
      <c r="AL32" s="51">
        <v>-4</v>
      </c>
      <c r="AM32" s="64">
        <f t="shared" si="8"/>
        <v>138</v>
      </c>
      <c r="AN32" s="104">
        <f t="shared" si="12"/>
        <v>3.7804878048780486</v>
      </c>
      <c r="AO32" s="56">
        <f t="shared" si="13"/>
        <v>-0.8125</v>
      </c>
      <c r="AP32" s="56">
        <f t="shared" si="14"/>
        <v>-0.4444444444444444</v>
      </c>
      <c r="AQ32" s="65">
        <f t="shared" si="15"/>
        <v>2.090909090909091</v>
      </c>
    </row>
    <row r="33" spans="1:43" s="2" customFormat="1" ht="15.75" customHeight="1">
      <c r="A33" s="75" t="s">
        <v>220</v>
      </c>
      <c r="B33" s="69" t="s">
        <v>223</v>
      </c>
      <c r="C33" s="47" t="s">
        <v>182</v>
      </c>
      <c r="D33" s="58">
        <v>4</v>
      </c>
      <c r="E33" s="48">
        <v>176</v>
      </c>
      <c r="F33" s="49" t="s">
        <v>224</v>
      </c>
      <c r="G33" s="50"/>
      <c r="H33" s="51"/>
      <c r="I33" s="51">
        <v>14</v>
      </c>
      <c r="J33" s="52">
        <f>SUM(G33:I33)</f>
        <v>14</v>
      </c>
      <c r="K33" s="53">
        <f>SUM(G33:I33)/E33</f>
        <v>0.07954545454545454</v>
      </c>
      <c r="L33" s="50"/>
      <c r="M33" s="54">
        <f>IF(G33=0,"",L33/G33)</f>
      </c>
      <c r="N33" s="55"/>
      <c r="O33" s="55"/>
      <c r="P33" s="56">
        <f>IF(G33=0,"",(N33-O33)/G33)</f>
      </c>
      <c r="Q33" s="57"/>
      <c r="R33" s="58"/>
      <c r="S33" s="58"/>
      <c r="T33" s="58"/>
      <c r="U33" s="58"/>
      <c r="V33" s="58"/>
      <c r="W33" s="59">
        <f>SUM(R33:V33)</f>
        <v>0</v>
      </c>
      <c r="X33" s="58">
        <v>2</v>
      </c>
      <c r="Y33" s="60"/>
      <c r="Z33" s="58">
        <v>10</v>
      </c>
      <c r="AA33" s="58"/>
      <c r="AB33" s="58"/>
      <c r="AC33" s="59">
        <f>SUM(X33:AB33)</f>
        <v>12</v>
      </c>
      <c r="AD33" s="61">
        <f>W33+AC33</f>
        <v>12</v>
      </c>
      <c r="AE33" s="59">
        <f>S33+AA33</f>
        <v>0</v>
      </c>
      <c r="AF33" s="50"/>
      <c r="AG33" s="51">
        <v>1</v>
      </c>
      <c r="AH33" s="62">
        <v>0.5</v>
      </c>
      <c r="AI33" s="63"/>
      <c r="AJ33" s="51"/>
      <c r="AK33" s="51"/>
      <c r="AL33" s="51">
        <v>-54</v>
      </c>
      <c r="AM33" s="64">
        <f>SUM(AJ33:AL33)</f>
        <v>-54</v>
      </c>
      <c r="AN33" s="104">
        <f>IF(G33&gt;0,AJ33/G33,"")</f>
      </c>
      <c r="AO33" s="56">
        <f>IF(H33&gt;0,AK33/H33,"")</f>
      </c>
      <c r="AP33" s="56">
        <f>IF(I33&gt;0,AL33/I33,"")</f>
        <v>-3.857142857142857</v>
      </c>
      <c r="AQ33" s="65">
        <f t="shared" si="15"/>
        <v>-3.857142857142857</v>
      </c>
    </row>
    <row r="34" spans="1:43" s="2" customFormat="1" ht="15.75" customHeight="1">
      <c r="A34" s="75" t="s">
        <v>193</v>
      </c>
      <c r="B34" s="69" t="s">
        <v>6</v>
      </c>
      <c r="C34" s="47" t="s">
        <v>182</v>
      </c>
      <c r="D34" s="58">
        <v>3</v>
      </c>
      <c r="E34" s="48">
        <v>134</v>
      </c>
      <c r="F34" s="49" t="s">
        <v>7</v>
      </c>
      <c r="G34" s="50"/>
      <c r="H34" s="51"/>
      <c r="I34" s="51">
        <v>44</v>
      </c>
      <c r="J34" s="52">
        <f t="shared" si="0"/>
        <v>44</v>
      </c>
      <c r="K34" s="53">
        <f t="shared" si="1"/>
        <v>0.3283582089552239</v>
      </c>
      <c r="L34" s="50"/>
      <c r="M34" s="54">
        <f t="shared" si="2"/>
      </c>
      <c r="N34" s="55"/>
      <c r="O34" s="55"/>
      <c r="P34" s="56">
        <f t="shared" si="3"/>
      </c>
      <c r="Q34" s="57"/>
      <c r="R34" s="58">
        <v>3</v>
      </c>
      <c r="S34" s="58"/>
      <c r="T34" s="58"/>
      <c r="U34" s="58"/>
      <c r="V34" s="58"/>
      <c r="W34" s="59">
        <f t="shared" si="4"/>
        <v>3</v>
      </c>
      <c r="X34" s="58">
        <v>3</v>
      </c>
      <c r="Y34" s="60">
        <v>6</v>
      </c>
      <c r="Z34" s="58">
        <v>6</v>
      </c>
      <c r="AA34" s="58">
        <v>4</v>
      </c>
      <c r="AB34" s="58">
        <v>1</v>
      </c>
      <c r="AC34" s="59">
        <f t="shared" si="5"/>
        <v>20</v>
      </c>
      <c r="AD34" s="61">
        <f t="shared" si="6"/>
        <v>23</v>
      </c>
      <c r="AE34" s="59">
        <f t="shared" si="7"/>
        <v>4</v>
      </c>
      <c r="AF34" s="50"/>
      <c r="AG34" s="51">
        <v>4</v>
      </c>
      <c r="AH34" s="62">
        <v>4</v>
      </c>
      <c r="AI34" s="63"/>
      <c r="AJ34" s="51"/>
      <c r="AK34" s="51"/>
      <c r="AL34" s="51">
        <v>-136</v>
      </c>
      <c r="AM34" s="64">
        <f t="shared" si="8"/>
        <v>-136</v>
      </c>
      <c r="AN34" s="104">
        <f t="shared" si="12"/>
      </c>
      <c r="AO34" s="56">
        <f t="shared" si="13"/>
      </c>
      <c r="AP34" s="56">
        <f t="shared" si="14"/>
        <v>-3.090909090909091</v>
      </c>
      <c r="AQ34" s="65">
        <f t="shared" si="15"/>
        <v>-3.090909090909091</v>
      </c>
    </row>
    <row r="35" spans="1:43" s="2" customFormat="1" ht="15.75" customHeight="1">
      <c r="A35" s="75" t="s">
        <v>193</v>
      </c>
      <c r="B35" s="69" t="s">
        <v>8</v>
      </c>
      <c r="C35" s="47" t="s">
        <v>4</v>
      </c>
      <c r="D35" s="58">
        <v>4</v>
      </c>
      <c r="E35" s="48">
        <v>183</v>
      </c>
      <c r="F35" s="49" t="s">
        <v>10</v>
      </c>
      <c r="G35" s="50">
        <v>47</v>
      </c>
      <c r="H35" s="51">
        <v>31</v>
      </c>
      <c r="I35" s="51">
        <v>12</v>
      </c>
      <c r="J35" s="52">
        <f t="shared" si="0"/>
        <v>90</v>
      </c>
      <c r="K35" s="53">
        <f t="shared" si="1"/>
        <v>0.4918032786885246</v>
      </c>
      <c r="L35" s="50">
        <v>26</v>
      </c>
      <c r="M35" s="54">
        <f t="shared" si="2"/>
        <v>0.5531914893617021</v>
      </c>
      <c r="N35" s="55">
        <v>175</v>
      </c>
      <c r="O35" s="55">
        <v>0</v>
      </c>
      <c r="P35" s="56">
        <f t="shared" si="3"/>
        <v>3.723404255319149</v>
      </c>
      <c r="Q35" s="57">
        <v>14</v>
      </c>
      <c r="R35" s="58">
        <v>5</v>
      </c>
      <c r="S35" s="58"/>
      <c r="T35" s="58"/>
      <c r="U35" s="58"/>
      <c r="V35" s="58"/>
      <c r="W35" s="59">
        <f t="shared" si="4"/>
        <v>5</v>
      </c>
      <c r="X35" s="58">
        <v>12</v>
      </c>
      <c r="Y35" s="60">
        <v>6</v>
      </c>
      <c r="Z35" s="58">
        <v>20</v>
      </c>
      <c r="AA35" s="58">
        <v>5</v>
      </c>
      <c r="AB35" s="58">
        <v>2</v>
      </c>
      <c r="AC35" s="59">
        <f t="shared" si="5"/>
        <v>45</v>
      </c>
      <c r="AD35" s="61">
        <f t="shared" si="6"/>
        <v>50</v>
      </c>
      <c r="AE35" s="59">
        <f t="shared" si="7"/>
        <v>5</v>
      </c>
      <c r="AF35" s="50"/>
      <c r="AG35" s="51">
        <v>7</v>
      </c>
      <c r="AH35" s="62">
        <v>6</v>
      </c>
      <c r="AI35" s="63">
        <v>116</v>
      </c>
      <c r="AJ35" s="51">
        <v>62</v>
      </c>
      <c r="AK35" s="51">
        <v>-57</v>
      </c>
      <c r="AL35" s="51">
        <v>55</v>
      </c>
      <c r="AM35" s="64">
        <f t="shared" si="8"/>
        <v>60</v>
      </c>
      <c r="AN35" s="104">
        <f t="shared" si="12"/>
        <v>1.3191489361702127</v>
      </c>
      <c r="AO35" s="56">
        <f t="shared" si="13"/>
        <v>-1.8387096774193548</v>
      </c>
      <c r="AP35" s="56">
        <f t="shared" si="14"/>
        <v>4.583333333333333</v>
      </c>
      <c r="AQ35" s="65">
        <f t="shared" si="15"/>
        <v>0.6666666666666666</v>
      </c>
    </row>
    <row r="36" spans="1:43" s="2" customFormat="1" ht="15.75" customHeight="1">
      <c r="A36" s="75" t="s">
        <v>220</v>
      </c>
      <c r="B36" s="69" t="s">
        <v>225</v>
      </c>
      <c r="C36" s="47" t="s">
        <v>182</v>
      </c>
      <c r="D36" s="58">
        <v>3</v>
      </c>
      <c r="E36" s="48">
        <v>133</v>
      </c>
      <c r="F36" s="49" t="s">
        <v>226</v>
      </c>
      <c r="G36" s="50"/>
      <c r="H36" s="51"/>
      <c r="I36" s="51">
        <v>13</v>
      </c>
      <c r="J36" s="52">
        <f>SUM(G36:I36)</f>
        <v>13</v>
      </c>
      <c r="K36" s="53">
        <f>SUM(G36:I36)/E36</f>
        <v>0.09774436090225563</v>
      </c>
      <c r="L36" s="50"/>
      <c r="M36" s="54">
        <f>IF(G36=0,"",L36/G36)</f>
      </c>
      <c r="N36" s="55"/>
      <c r="O36" s="55"/>
      <c r="P36" s="56">
        <f>IF(G36=0,"",(N36-O36)/G36)</f>
      </c>
      <c r="Q36" s="57"/>
      <c r="R36" s="58">
        <v>1</v>
      </c>
      <c r="S36" s="58"/>
      <c r="T36" s="58"/>
      <c r="U36" s="58"/>
      <c r="V36" s="58"/>
      <c r="W36" s="59">
        <f>SUM(R36:V36)</f>
        <v>1</v>
      </c>
      <c r="X36" s="58">
        <v>1</v>
      </c>
      <c r="Y36" s="60"/>
      <c r="Z36" s="58">
        <v>4</v>
      </c>
      <c r="AA36" s="58"/>
      <c r="AB36" s="58"/>
      <c r="AC36" s="59">
        <f>SUM(X36:AB36)</f>
        <v>5</v>
      </c>
      <c r="AD36" s="61">
        <f>W36+AC36</f>
        <v>6</v>
      </c>
      <c r="AE36" s="59">
        <f>S36+AA36</f>
        <v>0</v>
      </c>
      <c r="AF36" s="50"/>
      <c r="AG36" s="51">
        <v>1</v>
      </c>
      <c r="AH36" s="62">
        <v>1</v>
      </c>
      <c r="AI36" s="63"/>
      <c r="AJ36" s="51"/>
      <c r="AK36" s="51"/>
      <c r="AL36" s="51">
        <v>21</v>
      </c>
      <c r="AM36" s="64">
        <f>SUM(AJ36:AL36)</f>
        <v>21</v>
      </c>
      <c r="AN36" s="104">
        <f aca="true" t="shared" si="17" ref="AN36:AP37">IF(G36&gt;0,AJ36/G36,"")</f>
      </c>
      <c r="AO36" s="56">
        <f t="shared" si="17"/>
      </c>
      <c r="AP36" s="56">
        <f t="shared" si="17"/>
        <v>1.6153846153846154</v>
      </c>
      <c r="AQ36" s="65">
        <f>IF(AM36=0,"0.00",AM36/SUM(G36:I36))</f>
        <v>1.6153846153846154</v>
      </c>
    </row>
    <row r="37" spans="1:43" s="2" customFormat="1" ht="15.75" customHeight="1">
      <c r="A37" s="75" t="s">
        <v>202</v>
      </c>
      <c r="B37" s="69" t="s">
        <v>146</v>
      </c>
      <c r="C37" s="47" t="s">
        <v>214</v>
      </c>
      <c r="D37" s="58">
        <v>2</v>
      </c>
      <c r="E37" s="48">
        <v>97</v>
      </c>
      <c r="F37" s="49" t="s">
        <v>147</v>
      </c>
      <c r="G37" s="50">
        <v>10</v>
      </c>
      <c r="H37" s="51">
        <v>2</v>
      </c>
      <c r="I37" s="51">
        <v>17</v>
      </c>
      <c r="J37" s="52">
        <f>SUM(G37:I37)</f>
        <v>29</v>
      </c>
      <c r="K37" s="53">
        <f>SUM(G37:I37)/E37</f>
        <v>0.29896907216494845</v>
      </c>
      <c r="L37" s="50">
        <v>2</v>
      </c>
      <c r="M37" s="54">
        <f>IF(G37=0,"",L37/G37)</f>
        <v>0.2</v>
      </c>
      <c r="N37" s="55">
        <v>7</v>
      </c>
      <c r="O37" s="55"/>
      <c r="P37" s="56">
        <f>IF(G37=0,"",(N37-O37)/G37)</f>
        <v>0.7</v>
      </c>
      <c r="Q37" s="57"/>
      <c r="R37" s="58">
        <v>1</v>
      </c>
      <c r="S37" s="58"/>
      <c r="T37" s="58"/>
      <c r="U37" s="58"/>
      <c r="V37" s="58">
        <v>2</v>
      </c>
      <c r="W37" s="59">
        <f>SUM(R37:V37)</f>
        <v>3</v>
      </c>
      <c r="X37" s="58">
        <v>4</v>
      </c>
      <c r="Y37" s="60">
        <v>1</v>
      </c>
      <c r="Z37" s="58">
        <v>7</v>
      </c>
      <c r="AA37" s="58"/>
      <c r="AB37" s="58">
        <v>1</v>
      </c>
      <c r="AC37" s="59">
        <f>SUM(X37:AB37)</f>
        <v>13</v>
      </c>
      <c r="AD37" s="61">
        <f>W37+AC37</f>
        <v>16</v>
      </c>
      <c r="AE37" s="59">
        <f>S37+AA37</f>
        <v>0</v>
      </c>
      <c r="AF37" s="50"/>
      <c r="AG37" s="51">
        <v>2</v>
      </c>
      <c r="AH37" s="62">
        <v>1</v>
      </c>
      <c r="AI37" s="63">
        <v>7</v>
      </c>
      <c r="AJ37" s="51">
        <v>-30</v>
      </c>
      <c r="AK37" s="51">
        <v>-4</v>
      </c>
      <c r="AL37" s="51">
        <v>-26</v>
      </c>
      <c r="AM37" s="64">
        <f>SUM(AJ37:AL37)</f>
        <v>-60</v>
      </c>
      <c r="AN37" s="104">
        <f t="shared" si="17"/>
        <v>-3</v>
      </c>
      <c r="AO37" s="56">
        <f t="shared" si="17"/>
        <v>-2</v>
      </c>
      <c r="AP37" s="56">
        <f t="shared" si="17"/>
        <v>-1.5294117647058822</v>
      </c>
      <c r="AQ37" s="65">
        <f>IF(AM37=0,"0.00",AM37/SUM(G37:I37))</f>
        <v>-2.0689655172413794</v>
      </c>
    </row>
    <row r="38" spans="1:43" s="2" customFormat="1" ht="15.75" customHeight="1">
      <c r="A38" s="75" t="s">
        <v>70</v>
      </c>
      <c r="B38" s="69" t="s">
        <v>113</v>
      </c>
      <c r="C38" s="47" t="s">
        <v>83</v>
      </c>
      <c r="D38" s="58">
        <v>4</v>
      </c>
      <c r="E38" s="48">
        <v>194</v>
      </c>
      <c r="F38" s="49" t="s">
        <v>114</v>
      </c>
      <c r="G38" s="50">
        <v>1</v>
      </c>
      <c r="H38" s="51">
        <v>7</v>
      </c>
      <c r="I38" s="51">
        <v>68</v>
      </c>
      <c r="J38" s="52">
        <f t="shared" si="0"/>
        <v>76</v>
      </c>
      <c r="K38" s="53">
        <f t="shared" si="1"/>
        <v>0.3917525773195876</v>
      </c>
      <c r="L38" s="50"/>
      <c r="M38" s="54">
        <f t="shared" si="2"/>
        <v>0</v>
      </c>
      <c r="N38" s="55">
        <v>0</v>
      </c>
      <c r="O38" s="55"/>
      <c r="P38" s="56">
        <f t="shared" si="3"/>
        <v>0</v>
      </c>
      <c r="Q38" s="57"/>
      <c r="R38" s="58">
        <v>6</v>
      </c>
      <c r="S38" s="58"/>
      <c r="T38" s="58"/>
      <c r="U38" s="58"/>
      <c r="V38" s="58"/>
      <c r="W38" s="59">
        <f t="shared" si="4"/>
        <v>6</v>
      </c>
      <c r="X38" s="58">
        <v>16</v>
      </c>
      <c r="Y38" s="60">
        <v>10</v>
      </c>
      <c r="Z38" s="58">
        <v>35</v>
      </c>
      <c r="AA38" s="58">
        <v>9</v>
      </c>
      <c r="AB38" s="58">
        <v>3</v>
      </c>
      <c r="AC38" s="59">
        <f t="shared" si="5"/>
        <v>73</v>
      </c>
      <c r="AD38" s="61">
        <f t="shared" si="6"/>
        <v>79</v>
      </c>
      <c r="AE38" s="59">
        <f t="shared" si="7"/>
        <v>9</v>
      </c>
      <c r="AF38" s="50"/>
      <c r="AG38" s="51">
        <v>10</v>
      </c>
      <c r="AH38" s="62">
        <v>10</v>
      </c>
      <c r="AI38" s="63"/>
      <c r="AJ38" s="51">
        <v>-3</v>
      </c>
      <c r="AK38" s="51">
        <v>20</v>
      </c>
      <c r="AL38" s="51">
        <v>4</v>
      </c>
      <c r="AM38" s="64">
        <f t="shared" si="8"/>
        <v>21</v>
      </c>
      <c r="AN38" s="104">
        <f t="shared" si="12"/>
        <v>-3</v>
      </c>
      <c r="AO38" s="56">
        <f t="shared" si="13"/>
        <v>2.857142857142857</v>
      </c>
      <c r="AP38" s="56">
        <f t="shared" si="14"/>
        <v>0.058823529411764705</v>
      </c>
      <c r="AQ38" s="65">
        <f aca="true" t="shared" si="18" ref="AQ38:AQ56">IF(AM38=0,"",AM38/SUM(G38:I38))</f>
        <v>0.27631578947368424</v>
      </c>
    </row>
    <row r="39" spans="1:43" s="2" customFormat="1" ht="15.75" customHeight="1">
      <c r="A39" s="75" t="s">
        <v>220</v>
      </c>
      <c r="B39" s="69" t="s">
        <v>48</v>
      </c>
      <c r="C39" s="47" t="s">
        <v>182</v>
      </c>
      <c r="D39" s="58">
        <v>2</v>
      </c>
      <c r="E39" s="48">
        <v>90</v>
      </c>
      <c r="F39" s="49" t="s">
        <v>49</v>
      </c>
      <c r="G39" s="50"/>
      <c r="H39" s="51"/>
      <c r="I39" s="51">
        <v>11</v>
      </c>
      <c r="J39" s="52">
        <f>SUM(G39:I39)</f>
        <v>11</v>
      </c>
      <c r="K39" s="53">
        <f>SUM(G39:I39)/E39</f>
        <v>0.12222222222222222</v>
      </c>
      <c r="L39" s="50"/>
      <c r="M39" s="54">
        <f>IF(G39=0,"",L39/G39)</f>
      </c>
      <c r="N39" s="55"/>
      <c r="O39" s="55"/>
      <c r="P39" s="56">
        <f>IF(G39=0,"",(N39-O39)/G39)</f>
      </c>
      <c r="Q39" s="57"/>
      <c r="R39" s="58">
        <v>1</v>
      </c>
      <c r="S39" s="58"/>
      <c r="T39" s="58"/>
      <c r="U39" s="58">
        <v>1</v>
      </c>
      <c r="V39" s="58"/>
      <c r="W39" s="59">
        <f>SUM(R39:V39)</f>
        <v>2</v>
      </c>
      <c r="X39" s="58">
        <v>8</v>
      </c>
      <c r="Y39" s="60">
        <v>3</v>
      </c>
      <c r="Z39" s="58">
        <v>5</v>
      </c>
      <c r="AA39" s="58"/>
      <c r="AB39" s="58"/>
      <c r="AC39" s="59">
        <f>SUM(X39:AB39)</f>
        <v>16</v>
      </c>
      <c r="AD39" s="61">
        <f>W39+AC39</f>
        <v>18</v>
      </c>
      <c r="AE39" s="59">
        <f>S39+AA39</f>
        <v>0</v>
      </c>
      <c r="AF39" s="50"/>
      <c r="AG39" s="51">
        <v>1</v>
      </c>
      <c r="AH39" s="62">
        <v>1</v>
      </c>
      <c r="AI39" s="63"/>
      <c r="AJ39" s="51"/>
      <c r="AK39" s="51"/>
      <c r="AL39" s="51">
        <v>14</v>
      </c>
      <c r="AM39" s="64">
        <f>SUM(AJ39:AL39)</f>
        <v>14</v>
      </c>
      <c r="AN39" s="104">
        <f>IF(G39&gt;0,AJ39/G39,"")</f>
      </c>
      <c r="AO39" s="56">
        <f>IF(H39&gt;0,AK39/H39,"")</f>
      </c>
      <c r="AP39" s="56">
        <f>IF(I39&gt;0,AL39/I39,"")</f>
        <v>1.2727272727272727</v>
      </c>
      <c r="AQ39" s="65">
        <f>IF(AM39=0,"",AM39/SUM(G39:I39))</f>
        <v>1.2727272727272727</v>
      </c>
    </row>
    <row r="40" spans="1:43" s="2" customFormat="1" ht="15.75" customHeight="1">
      <c r="A40" s="75" t="s">
        <v>67</v>
      </c>
      <c r="B40" s="69" t="s">
        <v>84</v>
      </c>
      <c r="C40" s="47" t="s">
        <v>66</v>
      </c>
      <c r="D40" s="58">
        <v>3</v>
      </c>
      <c r="E40" s="48">
        <v>137</v>
      </c>
      <c r="F40" s="49" t="s">
        <v>85</v>
      </c>
      <c r="G40" s="50"/>
      <c r="H40" s="51">
        <v>42</v>
      </c>
      <c r="I40" s="51">
        <v>13</v>
      </c>
      <c r="J40" s="52">
        <f t="shared" si="0"/>
        <v>55</v>
      </c>
      <c r="K40" s="53">
        <f t="shared" si="1"/>
        <v>0.40145985401459855</v>
      </c>
      <c r="L40" s="50"/>
      <c r="M40" s="54">
        <f t="shared" si="2"/>
      </c>
      <c r="N40" s="55"/>
      <c r="O40" s="55"/>
      <c r="P40" s="56">
        <f t="shared" si="3"/>
      </c>
      <c r="Q40" s="57"/>
      <c r="R40" s="58">
        <v>2</v>
      </c>
      <c r="S40" s="58"/>
      <c r="T40" s="58">
        <v>1</v>
      </c>
      <c r="U40" s="58">
        <v>1</v>
      </c>
      <c r="V40" s="58"/>
      <c r="W40" s="59">
        <f t="shared" si="4"/>
        <v>4</v>
      </c>
      <c r="X40" s="58">
        <v>24</v>
      </c>
      <c r="Y40" s="60">
        <v>1</v>
      </c>
      <c r="Z40" s="58">
        <v>13</v>
      </c>
      <c r="AA40" s="58">
        <v>2</v>
      </c>
      <c r="AB40" s="58">
        <v>2</v>
      </c>
      <c r="AC40" s="59">
        <f t="shared" si="5"/>
        <v>42</v>
      </c>
      <c r="AD40" s="61">
        <f t="shared" si="6"/>
        <v>46</v>
      </c>
      <c r="AE40" s="59">
        <f t="shared" si="7"/>
        <v>2</v>
      </c>
      <c r="AF40" s="50"/>
      <c r="AG40" s="51">
        <v>5</v>
      </c>
      <c r="AH40" s="62">
        <v>5</v>
      </c>
      <c r="AI40" s="63"/>
      <c r="AJ40" s="51"/>
      <c r="AK40" s="51">
        <v>-100</v>
      </c>
      <c r="AL40" s="51">
        <v>17</v>
      </c>
      <c r="AM40" s="64">
        <f t="shared" si="8"/>
        <v>-83</v>
      </c>
      <c r="AN40" s="104">
        <f t="shared" si="12"/>
      </c>
      <c r="AO40" s="56">
        <f t="shared" si="13"/>
        <v>-2.380952380952381</v>
      </c>
      <c r="AP40" s="56">
        <f t="shared" si="14"/>
        <v>1.3076923076923077</v>
      </c>
      <c r="AQ40" s="65">
        <f t="shared" si="18"/>
        <v>-1.509090909090909</v>
      </c>
    </row>
    <row r="41" spans="1:43" s="2" customFormat="1" ht="15.75" customHeight="1">
      <c r="A41" s="75" t="s">
        <v>220</v>
      </c>
      <c r="B41" s="69" t="s">
        <v>168</v>
      </c>
      <c r="C41" s="47" t="s">
        <v>182</v>
      </c>
      <c r="D41" s="58">
        <v>2</v>
      </c>
      <c r="E41" s="48">
        <v>88</v>
      </c>
      <c r="F41" s="49" t="s">
        <v>169</v>
      </c>
      <c r="G41" s="50"/>
      <c r="H41" s="51"/>
      <c r="I41" s="51">
        <v>5</v>
      </c>
      <c r="J41" s="52">
        <f>SUM(G41:I41)</f>
        <v>5</v>
      </c>
      <c r="K41" s="53">
        <f>SUM(G41:I41)/E41</f>
        <v>0.056818181818181816</v>
      </c>
      <c r="L41" s="50"/>
      <c r="M41" s="54">
        <f>IF(G41=0,"",L41/G41)</f>
      </c>
      <c r="N41" s="55"/>
      <c r="O41" s="55"/>
      <c r="P41" s="56">
        <f>IF(G41=0,"",(N41-O41)/G41)</f>
      </c>
      <c r="Q41" s="57"/>
      <c r="R41" s="58"/>
      <c r="S41" s="58"/>
      <c r="T41" s="58"/>
      <c r="U41" s="58"/>
      <c r="V41" s="58"/>
      <c r="W41" s="59">
        <f>SUM(R41:V41)</f>
        <v>0</v>
      </c>
      <c r="X41" s="58">
        <v>4</v>
      </c>
      <c r="Y41" s="60"/>
      <c r="Z41" s="58">
        <v>4</v>
      </c>
      <c r="AA41" s="58"/>
      <c r="AB41" s="58"/>
      <c r="AC41" s="59">
        <f>SUM(X41:AB41)</f>
        <v>8</v>
      </c>
      <c r="AD41" s="61">
        <f>W41+AC41</f>
        <v>8</v>
      </c>
      <c r="AE41" s="59">
        <f>S41+AA41</f>
        <v>0</v>
      </c>
      <c r="AF41" s="50"/>
      <c r="AG41" s="51"/>
      <c r="AH41" s="62"/>
      <c r="AI41" s="63"/>
      <c r="AJ41" s="51"/>
      <c r="AK41" s="51"/>
      <c r="AL41" s="51">
        <v>20</v>
      </c>
      <c r="AM41" s="64">
        <f>SUM(AJ41:AL41)</f>
        <v>20</v>
      </c>
      <c r="AN41" s="104">
        <f>IF(G41&gt;0,AJ41/G41,"")</f>
      </c>
      <c r="AO41" s="56">
        <f>IF(H41&gt;0,AK41/H41,"")</f>
      </c>
      <c r="AP41" s="56">
        <f>IF(I41&gt;0,AL41/I41,"")</f>
        <v>4</v>
      </c>
      <c r="AQ41" s="65">
        <f>IF(AM41=0,"0.00",AM41/SUM(G41:I41))</f>
        <v>4</v>
      </c>
    </row>
    <row r="42" spans="1:43" s="2" customFormat="1" ht="15.75" customHeight="1">
      <c r="A42" s="75" t="s">
        <v>202</v>
      </c>
      <c r="B42" s="69" t="s">
        <v>11</v>
      </c>
      <c r="C42" s="47" t="s">
        <v>214</v>
      </c>
      <c r="D42" s="58">
        <v>3</v>
      </c>
      <c r="E42" s="48">
        <v>139</v>
      </c>
      <c r="F42" s="49" t="s">
        <v>12</v>
      </c>
      <c r="G42" s="50">
        <v>4</v>
      </c>
      <c r="H42" s="51">
        <v>1</v>
      </c>
      <c r="I42" s="51">
        <v>30</v>
      </c>
      <c r="J42" s="52">
        <f t="shared" si="0"/>
        <v>35</v>
      </c>
      <c r="K42" s="53">
        <f t="shared" si="1"/>
        <v>0.2517985611510791</v>
      </c>
      <c r="L42" s="50"/>
      <c r="M42" s="54">
        <f t="shared" si="2"/>
        <v>0</v>
      </c>
      <c r="N42" s="55">
        <v>5</v>
      </c>
      <c r="O42" s="55"/>
      <c r="P42" s="56">
        <f t="shared" si="3"/>
        <v>1.25</v>
      </c>
      <c r="Q42" s="57">
        <v>1</v>
      </c>
      <c r="R42" s="58">
        <v>2</v>
      </c>
      <c r="S42" s="58"/>
      <c r="T42" s="58"/>
      <c r="U42" s="58"/>
      <c r="V42" s="58"/>
      <c r="W42" s="59">
        <f t="shared" si="4"/>
        <v>2</v>
      </c>
      <c r="X42" s="58">
        <v>5</v>
      </c>
      <c r="Y42" s="60">
        <v>2</v>
      </c>
      <c r="Z42" s="58">
        <v>9</v>
      </c>
      <c r="AA42" s="58">
        <v>1</v>
      </c>
      <c r="AB42" s="58">
        <v>1</v>
      </c>
      <c r="AC42" s="59">
        <f t="shared" si="5"/>
        <v>18</v>
      </c>
      <c r="AD42" s="61">
        <f t="shared" si="6"/>
        <v>20</v>
      </c>
      <c r="AE42" s="59">
        <f t="shared" si="7"/>
        <v>1</v>
      </c>
      <c r="AF42" s="50"/>
      <c r="AG42" s="51">
        <v>4</v>
      </c>
      <c r="AH42" s="62">
        <v>3.5</v>
      </c>
      <c r="AI42" s="63"/>
      <c r="AJ42" s="51">
        <v>-24</v>
      </c>
      <c r="AK42" s="51">
        <v>-3</v>
      </c>
      <c r="AL42" s="51">
        <v>-66</v>
      </c>
      <c r="AM42" s="64">
        <f t="shared" si="8"/>
        <v>-93</v>
      </c>
      <c r="AN42" s="104">
        <f t="shared" si="12"/>
        <v>-6</v>
      </c>
      <c r="AO42" s="56">
        <f t="shared" si="13"/>
        <v>-3</v>
      </c>
      <c r="AP42" s="56">
        <f t="shared" si="14"/>
        <v>-2.2</v>
      </c>
      <c r="AQ42" s="65">
        <f t="shared" si="18"/>
        <v>-2.657142857142857</v>
      </c>
    </row>
    <row r="43" spans="1:43" s="2" customFormat="1" ht="15.75" customHeight="1">
      <c r="A43" s="75" t="s">
        <v>67</v>
      </c>
      <c r="B43" s="69" t="s">
        <v>90</v>
      </c>
      <c r="C43" s="47" t="s">
        <v>9</v>
      </c>
      <c r="D43" s="58">
        <v>4</v>
      </c>
      <c r="E43" s="48">
        <v>180</v>
      </c>
      <c r="F43" s="49" t="s">
        <v>91</v>
      </c>
      <c r="G43" s="50">
        <v>28</v>
      </c>
      <c r="H43" s="51">
        <v>35</v>
      </c>
      <c r="I43" s="51">
        <v>7</v>
      </c>
      <c r="J43" s="52">
        <f t="shared" si="0"/>
        <v>70</v>
      </c>
      <c r="K43" s="53">
        <f t="shared" si="1"/>
        <v>0.3888888888888889</v>
      </c>
      <c r="L43" s="50">
        <v>11</v>
      </c>
      <c r="M43" s="54">
        <f t="shared" si="2"/>
        <v>0.39285714285714285</v>
      </c>
      <c r="N43" s="55">
        <v>78</v>
      </c>
      <c r="O43" s="55">
        <v>0</v>
      </c>
      <c r="P43" s="56">
        <f t="shared" si="3"/>
        <v>2.7857142857142856</v>
      </c>
      <c r="Q43" s="57">
        <v>9</v>
      </c>
      <c r="R43" s="58">
        <v>4</v>
      </c>
      <c r="S43" s="58">
        <v>2</v>
      </c>
      <c r="T43" s="58"/>
      <c r="U43" s="58"/>
      <c r="V43" s="58"/>
      <c r="W43" s="59">
        <f t="shared" si="4"/>
        <v>6</v>
      </c>
      <c r="X43" s="58">
        <v>25</v>
      </c>
      <c r="Y43" s="60">
        <v>13</v>
      </c>
      <c r="Z43" s="58">
        <v>22</v>
      </c>
      <c r="AA43" s="58">
        <v>9</v>
      </c>
      <c r="AB43" s="58">
        <v>3</v>
      </c>
      <c r="AC43" s="59">
        <f t="shared" si="5"/>
        <v>72</v>
      </c>
      <c r="AD43" s="61">
        <f t="shared" si="6"/>
        <v>78</v>
      </c>
      <c r="AE43" s="59">
        <f t="shared" si="7"/>
        <v>11</v>
      </c>
      <c r="AF43" s="50"/>
      <c r="AG43" s="51">
        <v>8</v>
      </c>
      <c r="AH43" s="62">
        <v>7.5</v>
      </c>
      <c r="AI43" s="63">
        <v>24</v>
      </c>
      <c r="AJ43" s="51">
        <v>-45</v>
      </c>
      <c r="AK43" s="51">
        <v>-52</v>
      </c>
      <c r="AL43" s="51">
        <v>-13</v>
      </c>
      <c r="AM43" s="64">
        <f t="shared" si="8"/>
        <v>-110</v>
      </c>
      <c r="AN43" s="104">
        <f t="shared" si="12"/>
        <v>-1.6071428571428572</v>
      </c>
      <c r="AO43" s="56">
        <f t="shared" si="13"/>
        <v>-1.4857142857142858</v>
      </c>
      <c r="AP43" s="56">
        <f t="shared" si="14"/>
        <v>-1.8571428571428572</v>
      </c>
      <c r="AQ43" s="65">
        <f t="shared" si="18"/>
        <v>-1.5714285714285714</v>
      </c>
    </row>
    <row r="44" spans="1:43" s="2" customFormat="1" ht="15.75" customHeight="1">
      <c r="A44" s="75" t="s">
        <v>193</v>
      </c>
      <c r="B44" s="69" t="s">
        <v>13</v>
      </c>
      <c r="C44" s="47" t="s">
        <v>83</v>
      </c>
      <c r="D44" s="58">
        <v>3</v>
      </c>
      <c r="E44" s="48">
        <v>134</v>
      </c>
      <c r="F44" s="49" t="s">
        <v>14</v>
      </c>
      <c r="G44" s="50">
        <v>5</v>
      </c>
      <c r="H44" s="51">
        <v>12</v>
      </c>
      <c r="I44" s="51">
        <v>15</v>
      </c>
      <c r="J44" s="52">
        <f t="shared" si="0"/>
        <v>32</v>
      </c>
      <c r="K44" s="53">
        <f t="shared" si="1"/>
        <v>0.23880597014925373</v>
      </c>
      <c r="L44" s="50">
        <v>1</v>
      </c>
      <c r="M44" s="54">
        <f t="shared" si="2"/>
        <v>0.2</v>
      </c>
      <c r="N44" s="55">
        <v>5</v>
      </c>
      <c r="O44" s="55"/>
      <c r="P44" s="56">
        <f t="shared" si="3"/>
        <v>1</v>
      </c>
      <c r="Q44" s="57"/>
      <c r="R44" s="58">
        <v>3</v>
      </c>
      <c r="S44" s="58">
        <v>1</v>
      </c>
      <c r="T44" s="58"/>
      <c r="U44" s="58"/>
      <c r="V44" s="58"/>
      <c r="W44" s="59">
        <f t="shared" si="4"/>
        <v>4</v>
      </c>
      <c r="X44" s="58">
        <v>5</v>
      </c>
      <c r="Y44" s="60">
        <v>4</v>
      </c>
      <c r="Z44" s="58">
        <v>12</v>
      </c>
      <c r="AA44" s="58">
        <v>1</v>
      </c>
      <c r="AB44" s="58"/>
      <c r="AC44" s="59">
        <f t="shared" si="5"/>
        <v>22</v>
      </c>
      <c r="AD44" s="61">
        <f t="shared" si="6"/>
        <v>26</v>
      </c>
      <c r="AE44" s="59">
        <f t="shared" si="7"/>
        <v>2</v>
      </c>
      <c r="AF44" s="50"/>
      <c r="AG44" s="51">
        <v>2</v>
      </c>
      <c r="AH44" s="62">
        <v>2</v>
      </c>
      <c r="AI44" s="63">
        <v>4</v>
      </c>
      <c r="AJ44" s="51">
        <v>-37</v>
      </c>
      <c r="AK44" s="51">
        <v>-5</v>
      </c>
      <c r="AL44" s="51">
        <v>49</v>
      </c>
      <c r="AM44" s="64">
        <f t="shared" si="8"/>
        <v>7</v>
      </c>
      <c r="AN44" s="104">
        <f t="shared" si="12"/>
        <v>-7.4</v>
      </c>
      <c r="AO44" s="56">
        <f t="shared" si="13"/>
        <v>-0.4166666666666667</v>
      </c>
      <c r="AP44" s="56">
        <f t="shared" si="14"/>
        <v>3.2666666666666666</v>
      </c>
      <c r="AQ44" s="65">
        <f t="shared" si="18"/>
        <v>0.21875</v>
      </c>
    </row>
    <row r="45" spans="1:43" s="2" customFormat="1" ht="15.75" customHeight="1">
      <c r="A45" s="75" t="s">
        <v>67</v>
      </c>
      <c r="B45" s="69" t="s">
        <v>115</v>
      </c>
      <c r="C45" s="47" t="s">
        <v>179</v>
      </c>
      <c r="D45" s="58">
        <v>4</v>
      </c>
      <c r="E45" s="48">
        <v>180</v>
      </c>
      <c r="F45" s="49" t="s">
        <v>117</v>
      </c>
      <c r="G45" s="50">
        <v>65</v>
      </c>
      <c r="H45" s="51"/>
      <c r="I45" s="51"/>
      <c r="J45" s="52">
        <f t="shared" si="0"/>
        <v>65</v>
      </c>
      <c r="K45" s="53">
        <f t="shared" si="1"/>
        <v>0.3611111111111111</v>
      </c>
      <c r="L45" s="50">
        <v>36</v>
      </c>
      <c r="M45" s="54">
        <f t="shared" si="2"/>
        <v>0.5538461538461539</v>
      </c>
      <c r="N45" s="55">
        <v>203</v>
      </c>
      <c r="O45" s="55"/>
      <c r="P45" s="56">
        <f t="shared" si="3"/>
        <v>3.123076923076923</v>
      </c>
      <c r="Q45" s="57">
        <v>19</v>
      </c>
      <c r="R45" s="58"/>
      <c r="S45" s="58">
        <v>1</v>
      </c>
      <c r="T45" s="58"/>
      <c r="U45" s="58"/>
      <c r="V45" s="58"/>
      <c r="W45" s="59">
        <f t="shared" si="4"/>
        <v>1</v>
      </c>
      <c r="X45" s="58"/>
      <c r="Y45" s="60">
        <v>1</v>
      </c>
      <c r="Z45" s="58"/>
      <c r="AA45" s="58">
        <v>4</v>
      </c>
      <c r="AB45" s="58"/>
      <c r="AC45" s="59">
        <f t="shared" si="5"/>
        <v>5</v>
      </c>
      <c r="AD45" s="61">
        <f t="shared" si="6"/>
        <v>6</v>
      </c>
      <c r="AE45" s="59">
        <f t="shared" si="7"/>
        <v>5</v>
      </c>
      <c r="AF45" s="50"/>
      <c r="AG45" s="51">
        <v>6</v>
      </c>
      <c r="AH45" s="62">
        <v>4.5</v>
      </c>
      <c r="AI45" s="63">
        <v>158</v>
      </c>
      <c r="AJ45" s="51">
        <v>46</v>
      </c>
      <c r="AK45" s="51"/>
      <c r="AL45" s="51"/>
      <c r="AM45" s="64">
        <f t="shared" si="8"/>
        <v>46</v>
      </c>
      <c r="AN45" s="104">
        <f t="shared" si="12"/>
        <v>0.7076923076923077</v>
      </c>
      <c r="AO45" s="56">
        <f t="shared" si="13"/>
      </c>
      <c r="AP45" s="56">
        <f t="shared" si="14"/>
      </c>
      <c r="AQ45" s="65">
        <f t="shared" si="18"/>
        <v>0.7076923076923077</v>
      </c>
    </row>
    <row r="46" spans="1:43" s="2" customFormat="1" ht="15.75" customHeight="1">
      <c r="A46" s="75" t="s">
        <v>220</v>
      </c>
      <c r="B46" s="69" t="s">
        <v>227</v>
      </c>
      <c r="C46" s="47" t="s">
        <v>4</v>
      </c>
      <c r="D46" s="58">
        <v>2</v>
      </c>
      <c r="E46" s="48">
        <v>86</v>
      </c>
      <c r="F46" s="49" t="s">
        <v>228</v>
      </c>
      <c r="G46" s="50">
        <v>23</v>
      </c>
      <c r="H46" s="51">
        <v>2</v>
      </c>
      <c r="I46" s="51">
        <v>1</v>
      </c>
      <c r="J46" s="52">
        <f>SUM(G46:I46)</f>
        <v>26</v>
      </c>
      <c r="K46" s="53">
        <f>SUM(G46:I46)/E46</f>
        <v>0.3023255813953488</v>
      </c>
      <c r="L46" s="50">
        <v>11</v>
      </c>
      <c r="M46" s="54">
        <f>IF(G46=0,"",L46/G46)</f>
        <v>0.4782608695652174</v>
      </c>
      <c r="N46" s="55">
        <v>73</v>
      </c>
      <c r="O46" s="55"/>
      <c r="P46" s="56">
        <f>IF(G46=0,"",(N46-O46)/G46)</f>
        <v>3.1739130434782608</v>
      </c>
      <c r="Q46" s="57">
        <v>9</v>
      </c>
      <c r="R46" s="58"/>
      <c r="S46" s="58"/>
      <c r="T46" s="58"/>
      <c r="U46" s="58"/>
      <c r="V46" s="58"/>
      <c r="W46" s="59">
        <f>SUM(R46:V46)</f>
        <v>0</v>
      </c>
      <c r="X46" s="58">
        <v>1</v>
      </c>
      <c r="Y46" s="60"/>
      <c r="Z46" s="58"/>
      <c r="AA46" s="58"/>
      <c r="AB46" s="58"/>
      <c r="AC46" s="59">
        <f>SUM(X46:AB46)</f>
        <v>1</v>
      </c>
      <c r="AD46" s="61">
        <f>W46+AC46</f>
        <v>1</v>
      </c>
      <c r="AE46" s="59">
        <f>S46+AA46</f>
        <v>0</v>
      </c>
      <c r="AF46" s="50"/>
      <c r="AG46" s="51">
        <v>3</v>
      </c>
      <c r="AH46" s="62">
        <v>3</v>
      </c>
      <c r="AI46" s="63">
        <v>58</v>
      </c>
      <c r="AJ46" s="51">
        <v>-32</v>
      </c>
      <c r="AK46" s="51">
        <v>6</v>
      </c>
      <c r="AL46" s="51">
        <v>-8</v>
      </c>
      <c r="AM46" s="64">
        <f>SUM(AJ46:AL46)</f>
        <v>-34</v>
      </c>
      <c r="AN46" s="104">
        <f>IF(G46&gt;0,AJ46/G46,"")</f>
        <v>-1.391304347826087</v>
      </c>
      <c r="AO46" s="56">
        <f>IF(H46&gt;0,AK46/H46,"")</f>
        <v>3</v>
      </c>
      <c r="AP46" s="56">
        <f>IF(I46&gt;0,AL46/I46,"")</f>
        <v>-8</v>
      </c>
      <c r="AQ46" s="65">
        <f t="shared" si="18"/>
        <v>-1.3076923076923077</v>
      </c>
    </row>
    <row r="47" spans="1:43" s="2" customFormat="1" ht="15.75" customHeight="1">
      <c r="A47" s="75" t="s">
        <v>70</v>
      </c>
      <c r="B47" s="69" t="s">
        <v>118</v>
      </c>
      <c r="C47" s="47" t="s">
        <v>182</v>
      </c>
      <c r="D47" s="58">
        <v>4</v>
      </c>
      <c r="E47" s="48">
        <v>194</v>
      </c>
      <c r="F47" s="49" t="s">
        <v>119</v>
      </c>
      <c r="G47" s="50"/>
      <c r="H47" s="51"/>
      <c r="I47" s="51">
        <v>41</v>
      </c>
      <c r="J47" s="52">
        <f t="shared" si="0"/>
        <v>41</v>
      </c>
      <c r="K47" s="53">
        <f t="shared" si="1"/>
        <v>0.211340206185567</v>
      </c>
      <c r="L47" s="50"/>
      <c r="M47" s="54">
        <f t="shared" si="2"/>
      </c>
      <c r="N47" s="55"/>
      <c r="O47" s="55"/>
      <c r="P47" s="56">
        <f t="shared" si="3"/>
      </c>
      <c r="Q47" s="57"/>
      <c r="R47" s="58">
        <v>1</v>
      </c>
      <c r="S47" s="58"/>
      <c r="T47" s="58"/>
      <c r="U47" s="58"/>
      <c r="V47" s="58"/>
      <c r="W47" s="59">
        <f t="shared" si="4"/>
        <v>1</v>
      </c>
      <c r="X47" s="58">
        <v>1</v>
      </c>
      <c r="Y47" s="60">
        <v>2</v>
      </c>
      <c r="Z47" s="58">
        <v>8</v>
      </c>
      <c r="AA47" s="58"/>
      <c r="AB47" s="58">
        <v>1</v>
      </c>
      <c r="AC47" s="59">
        <f t="shared" si="5"/>
        <v>12</v>
      </c>
      <c r="AD47" s="61">
        <f t="shared" si="6"/>
        <v>13</v>
      </c>
      <c r="AE47" s="59">
        <f t="shared" si="7"/>
        <v>0</v>
      </c>
      <c r="AF47" s="50"/>
      <c r="AG47" s="51">
        <v>4</v>
      </c>
      <c r="AH47" s="62">
        <v>4</v>
      </c>
      <c r="AI47" s="63"/>
      <c r="AJ47" s="51"/>
      <c r="AK47" s="51"/>
      <c r="AL47" s="51">
        <v>73</v>
      </c>
      <c r="AM47" s="64">
        <f t="shared" si="8"/>
        <v>73</v>
      </c>
      <c r="AN47" s="104">
        <f t="shared" si="12"/>
      </c>
      <c r="AO47" s="56">
        <f t="shared" si="13"/>
      </c>
      <c r="AP47" s="56">
        <f t="shared" si="14"/>
        <v>1.7804878048780488</v>
      </c>
      <c r="AQ47" s="65">
        <f t="shared" si="18"/>
        <v>1.7804878048780488</v>
      </c>
    </row>
    <row r="48" spans="1:43" s="2" customFormat="1" ht="15.75" customHeight="1">
      <c r="A48" s="75" t="s">
        <v>202</v>
      </c>
      <c r="B48" s="69" t="s">
        <v>15</v>
      </c>
      <c r="C48" s="47" t="s">
        <v>179</v>
      </c>
      <c r="D48" s="58">
        <v>3</v>
      </c>
      <c r="E48" s="48">
        <v>138</v>
      </c>
      <c r="F48" s="49" t="s">
        <v>16</v>
      </c>
      <c r="G48" s="50">
        <v>37</v>
      </c>
      <c r="H48" s="51"/>
      <c r="I48" s="51"/>
      <c r="J48" s="52">
        <f t="shared" si="0"/>
        <v>37</v>
      </c>
      <c r="K48" s="53">
        <f t="shared" si="1"/>
        <v>0.26811594202898553</v>
      </c>
      <c r="L48" s="50">
        <v>14</v>
      </c>
      <c r="M48" s="54">
        <f t="shared" si="2"/>
        <v>0.3783783783783784</v>
      </c>
      <c r="N48" s="55">
        <v>111</v>
      </c>
      <c r="O48" s="55"/>
      <c r="P48" s="56">
        <f t="shared" si="3"/>
        <v>3</v>
      </c>
      <c r="Q48" s="57">
        <v>16</v>
      </c>
      <c r="R48" s="58"/>
      <c r="S48" s="58"/>
      <c r="T48" s="58"/>
      <c r="U48" s="58"/>
      <c r="V48" s="58"/>
      <c r="W48" s="59">
        <f t="shared" si="4"/>
        <v>0</v>
      </c>
      <c r="X48" s="58"/>
      <c r="Y48" s="60">
        <v>1</v>
      </c>
      <c r="Z48" s="58">
        <v>1</v>
      </c>
      <c r="AA48" s="58"/>
      <c r="AB48" s="58"/>
      <c r="AC48" s="59">
        <f t="shared" si="5"/>
        <v>2</v>
      </c>
      <c r="AD48" s="61">
        <f t="shared" si="6"/>
        <v>2</v>
      </c>
      <c r="AE48" s="59">
        <f t="shared" si="7"/>
        <v>0</v>
      </c>
      <c r="AF48" s="50"/>
      <c r="AG48" s="51">
        <v>3</v>
      </c>
      <c r="AH48" s="62">
        <v>3</v>
      </c>
      <c r="AI48" s="63">
        <v>61</v>
      </c>
      <c r="AJ48" s="51">
        <v>-129</v>
      </c>
      <c r="AK48" s="51"/>
      <c r="AL48" s="51"/>
      <c r="AM48" s="64">
        <f t="shared" si="8"/>
        <v>-129</v>
      </c>
      <c r="AN48" s="104">
        <f t="shared" si="12"/>
        <v>-3.4864864864864864</v>
      </c>
      <c r="AO48" s="56">
        <f t="shared" si="13"/>
      </c>
      <c r="AP48" s="56">
        <f t="shared" si="14"/>
      </c>
      <c r="AQ48" s="65">
        <f t="shared" si="18"/>
        <v>-3.4864864864864864</v>
      </c>
    </row>
    <row r="49" spans="1:43" s="2" customFormat="1" ht="15.75" customHeight="1">
      <c r="A49" s="75" t="s">
        <v>193</v>
      </c>
      <c r="B49" s="69" t="s">
        <v>17</v>
      </c>
      <c r="C49" s="47" t="s">
        <v>182</v>
      </c>
      <c r="D49" s="58">
        <v>3</v>
      </c>
      <c r="E49" s="48">
        <v>140</v>
      </c>
      <c r="F49" s="49" t="s">
        <v>18</v>
      </c>
      <c r="G49" s="50"/>
      <c r="H49" s="51"/>
      <c r="I49" s="51">
        <v>22</v>
      </c>
      <c r="J49" s="52">
        <f t="shared" si="0"/>
        <v>22</v>
      </c>
      <c r="K49" s="53">
        <f t="shared" si="1"/>
        <v>0.15714285714285714</v>
      </c>
      <c r="L49" s="50"/>
      <c r="M49" s="54">
        <f t="shared" si="2"/>
      </c>
      <c r="N49" s="55"/>
      <c r="O49" s="55"/>
      <c r="P49" s="56">
        <f t="shared" si="3"/>
      </c>
      <c r="Q49" s="57"/>
      <c r="R49" s="58"/>
      <c r="S49" s="58"/>
      <c r="T49" s="58"/>
      <c r="U49" s="58"/>
      <c r="V49" s="58"/>
      <c r="W49" s="59">
        <f t="shared" si="4"/>
        <v>0</v>
      </c>
      <c r="X49" s="58">
        <v>8</v>
      </c>
      <c r="Y49" s="60">
        <v>2</v>
      </c>
      <c r="Z49" s="58">
        <v>4</v>
      </c>
      <c r="AA49" s="58"/>
      <c r="AB49" s="58"/>
      <c r="AC49" s="59">
        <f t="shared" si="5"/>
        <v>14</v>
      </c>
      <c r="AD49" s="61">
        <f t="shared" si="6"/>
        <v>14</v>
      </c>
      <c r="AE49" s="59">
        <f t="shared" si="7"/>
        <v>0</v>
      </c>
      <c r="AF49" s="50"/>
      <c r="AG49" s="51">
        <v>2</v>
      </c>
      <c r="AH49" s="62">
        <v>1</v>
      </c>
      <c r="AI49" s="63"/>
      <c r="AJ49" s="51"/>
      <c r="AK49" s="51"/>
      <c r="AL49" s="51">
        <v>-4</v>
      </c>
      <c r="AM49" s="64">
        <f t="shared" si="8"/>
        <v>-4</v>
      </c>
      <c r="AN49" s="104">
        <f t="shared" si="12"/>
      </c>
      <c r="AO49" s="56">
        <f t="shared" si="13"/>
      </c>
      <c r="AP49" s="56">
        <f t="shared" si="14"/>
        <v>-0.18181818181818182</v>
      </c>
      <c r="AQ49" s="65">
        <f t="shared" si="18"/>
        <v>-0.18181818181818182</v>
      </c>
    </row>
    <row r="50" spans="1:43" s="2" customFormat="1" ht="15.75" customHeight="1">
      <c r="A50" s="75" t="s">
        <v>193</v>
      </c>
      <c r="B50" s="69" t="s">
        <v>229</v>
      </c>
      <c r="C50" s="47" t="s">
        <v>214</v>
      </c>
      <c r="D50" s="58">
        <v>3</v>
      </c>
      <c r="E50" s="48">
        <v>133</v>
      </c>
      <c r="F50" s="49" t="s">
        <v>230</v>
      </c>
      <c r="G50" s="50">
        <v>21</v>
      </c>
      <c r="H50" s="51">
        <v>16</v>
      </c>
      <c r="I50" s="51">
        <v>25</v>
      </c>
      <c r="J50" s="52">
        <f aca="true" t="shared" si="19" ref="J50:J76">SUM(G50:I50)</f>
        <v>62</v>
      </c>
      <c r="K50" s="53">
        <f aca="true" t="shared" si="20" ref="K50:K76">SUM(G50:I50)/E50</f>
        <v>0.46616541353383456</v>
      </c>
      <c r="L50" s="50">
        <v>14</v>
      </c>
      <c r="M50" s="54">
        <f aca="true" t="shared" si="21" ref="M50:M76">IF(G50=0,"",L50/G50)</f>
        <v>0.6666666666666666</v>
      </c>
      <c r="N50" s="55">
        <v>81</v>
      </c>
      <c r="O50" s="55"/>
      <c r="P50" s="56">
        <f aca="true" t="shared" si="22" ref="P50:P76">IF(G50=0,"",(N50-O50)/G50)</f>
        <v>3.857142857142857</v>
      </c>
      <c r="Q50" s="57">
        <v>10</v>
      </c>
      <c r="R50" s="58">
        <v>4</v>
      </c>
      <c r="S50" s="58">
        <v>1</v>
      </c>
      <c r="T50" s="58"/>
      <c r="U50" s="58"/>
      <c r="V50" s="58"/>
      <c r="W50" s="59">
        <f aca="true" t="shared" si="23" ref="W50:W76">SUM(R50:V50)</f>
        <v>5</v>
      </c>
      <c r="X50" s="58">
        <v>27</v>
      </c>
      <c r="Y50" s="60">
        <v>6</v>
      </c>
      <c r="Z50" s="58">
        <v>17</v>
      </c>
      <c r="AA50" s="58">
        <v>7</v>
      </c>
      <c r="AB50" s="58">
        <v>1</v>
      </c>
      <c r="AC50" s="59">
        <f aca="true" t="shared" si="24" ref="AC50:AC76">SUM(X50:AB50)</f>
        <v>58</v>
      </c>
      <c r="AD50" s="61">
        <f aca="true" t="shared" si="25" ref="AD50:AD76">W50+AC50</f>
        <v>63</v>
      </c>
      <c r="AE50" s="59">
        <f aca="true" t="shared" si="26" ref="AE50:AE76">S50+AA50</f>
        <v>8</v>
      </c>
      <c r="AF50" s="50"/>
      <c r="AG50" s="51">
        <v>6</v>
      </c>
      <c r="AH50" s="62">
        <v>5</v>
      </c>
      <c r="AI50" s="63">
        <v>55</v>
      </c>
      <c r="AJ50" s="51">
        <v>37</v>
      </c>
      <c r="AK50" s="51">
        <v>19</v>
      </c>
      <c r="AL50" s="51">
        <v>14</v>
      </c>
      <c r="AM50" s="64">
        <f aca="true" t="shared" si="27" ref="AM50:AM76">SUM(AJ50:AL50)</f>
        <v>70</v>
      </c>
      <c r="AN50" s="104">
        <f aca="true" t="shared" si="28" ref="AN50:AP51">IF(G50&gt;0,AJ50/G50,"")</f>
        <v>1.7619047619047619</v>
      </c>
      <c r="AO50" s="56">
        <f t="shared" si="28"/>
        <v>1.1875</v>
      </c>
      <c r="AP50" s="56">
        <f t="shared" si="28"/>
        <v>0.56</v>
      </c>
      <c r="AQ50" s="65">
        <f t="shared" si="18"/>
        <v>1.1290322580645162</v>
      </c>
    </row>
    <row r="51" spans="1:43" s="2" customFormat="1" ht="15.75" customHeight="1">
      <c r="A51" s="75" t="s">
        <v>220</v>
      </c>
      <c r="B51" s="69" t="s">
        <v>170</v>
      </c>
      <c r="C51" s="47" t="s">
        <v>83</v>
      </c>
      <c r="D51" s="58">
        <v>3</v>
      </c>
      <c r="E51" s="48">
        <v>135</v>
      </c>
      <c r="F51" s="49" t="s">
        <v>171</v>
      </c>
      <c r="G51" s="50">
        <v>1</v>
      </c>
      <c r="H51" s="51">
        <v>19</v>
      </c>
      <c r="I51" s="51">
        <v>31</v>
      </c>
      <c r="J51" s="52">
        <f>SUM(G51:I51)</f>
        <v>51</v>
      </c>
      <c r="K51" s="53">
        <f>SUM(G51:I51)/E51</f>
        <v>0.37777777777777777</v>
      </c>
      <c r="L51" s="50">
        <v>1</v>
      </c>
      <c r="M51" s="54">
        <f>IF(G51=0,"",L51/G51)</f>
        <v>1</v>
      </c>
      <c r="N51" s="55">
        <v>1</v>
      </c>
      <c r="O51" s="55"/>
      <c r="P51" s="56">
        <f>IF(G51=0,"",(N51-O51)/G51)</f>
        <v>1</v>
      </c>
      <c r="Q51" s="57"/>
      <c r="R51" s="58">
        <v>3</v>
      </c>
      <c r="S51" s="58">
        <v>1</v>
      </c>
      <c r="T51" s="58"/>
      <c r="U51" s="58"/>
      <c r="V51" s="58">
        <v>1</v>
      </c>
      <c r="W51" s="59">
        <f>SUM(R51:V51)</f>
        <v>5</v>
      </c>
      <c r="X51" s="58">
        <v>19</v>
      </c>
      <c r="Y51" s="60">
        <v>3</v>
      </c>
      <c r="Z51" s="58">
        <v>17</v>
      </c>
      <c r="AA51" s="58">
        <v>5</v>
      </c>
      <c r="AB51" s="58">
        <v>1</v>
      </c>
      <c r="AC51" s="59">
        <f>SUM(X51:AB51)</f>
        <v>45</v>
      </c>
      <c r="AD51" s="61">
        <f>W51+AC51</f>
        <v>50</v>
      </c>
      <c r="AE51" s="59">
        <f>S51+AA51</f>
        <v>6</v>
      </c>
      <c r="AF51" s="50"/>
      <c r="AG51" s="51">
        <v>3</v>
      </c>
      <c r="AH51" s="62">
        <v>2.5</v>
      </c>
      <c r="AI51" s="63">
        <v>1</v>
      </c>
      <c r="AJ51" s="51">
        <v>1</v>
      </c>
      <c r="AK51" s="51">
        <v>-15</v>
      </c>
      <c r="AL51" s="51">
        <v>83</v>
      </c>
      <c r="AM51" s="64">
        <f>SUM(AJ51:AL51)</f>
        <v>69</v>
      </c>
      <c r="AN51" s="104">
        <f t="shared" si="28"/>
        <v>1</v>
      </c>
      <c r="AO51" s="56">
        <f t="shared" si="28"/>
        <v>-0.7894736842105263</v>
      </c>
      <c r="AP51" s="56">
        <f t="shared" si="28"/>
        <v>2.6774193548387095</v>
      </c>
      <c r="AQ51" s="65">
        <f>IF(AM51=0,"",AM51/SUM(G51:I51))</f>
        <v>1.3529411764705883</v>
      </c>
    </row>
    <row r="52" spans="1:43" s="2" customFormat="1" ht="15.75" customHeight="1">
      <c r="A52" s="75" t="s">
        <v>70</v>
      </c>
      <c r="B52" s="69" t="s">
        <v>120</v>
      </c>
      <c r="C52" s="47" t="s">
        <v>4</v>
      </c>
      <c r="D52" s="58">
        <v>4</v>
      </c>
      <c r="E52" s="48">
        <v>194</v>
      </c>
      <c r="F52" s="49" t="s">
        <v>121</v>
      </c>
      <c r="G52" s="50">
        <v>27</v>
      </c>
      <c r="H52" s="51">
        <v>21</v>
      </c>
      <c r="I52" s="51">
        <v>15</v>
      </c>
      <c r="J52" s="52">
        <f t="shared" si="19"/>
        <v>63</v>
      </c>
      <c r="K52" s="53">
        <f t="shared" si="20"/>
        <v>0.3247422680412371</v>
      </c>
      <c r="L52" s="50">
        <v>12</v>
      </c>
      <c r="M52" s="54">
        <f t="shared" si="21"/>
        <v>0.4444444444444444</v>
      </c>
      <c r="N52" s="55">
        <v>87</v>
      </c>
      <c r="O52" s="55">
        <v>0</v>
      </c>
      <c r="P52" s="56">
        <f t="shared" si="22"/>
        <v>3.2222222222222223</v>
      </c>
      <c r="Q52" s="57">
        <v>14</v>
      </c>
      <c r="R52" s="58"/>
      <c r="S52" s="58"/>
      <c r="T52" s="58"/>
      <c r="U52" s="58"/>
      <c r="V52" s="58"/>
      <c r="W52" s="59">
        <f t="shared" si="23"/>
        <v>0</v>
      </c>
      <c r="X52" s="58">
        <v>9</v>
      </c>
      <c r="Y52" s="60">
        <v>2</v>
      </c>
      <c r="Z52" s="58">
        <v>8</v>
      </c>
      <c r="AA52" s="58">
        <v>2</v>
      </c>
      <c r="AB52" s="58"/>
      <c r="AC52" s="59">
        <f t="shared" si="24"/>
        <v>21</v>
      </c>
      <c r="AD52" s="61">
        <f t="shared" si="25"/>
        <v>21</v>
      </c>
      <c r="AE52" s="59">
        <f t="shared" si="26"/>
        <v>2</v>
      </c>
      <c r="AF52" s="50"/>
      <c r="AG52" s="51">
        <v>3</v>
      </c>
      <c r="AH52" s="62">
        <v>3</v>
      </c>
      <c r="AI52" s="63">
        <v>96</v>
      </c>
      <c r="AJ52" s="51">
        <v>-3</v>
      </c>
      <c r="AK52" s="51">
        <v>-50</v>
      </c>
      <c r="AL52" s="51">
        <v>17</v>
      </c>
      <c r="AM52" s="64">
        <f t="shared" si="27"/>
        <v>-36</v>
      </c>
      <c r="AN52" s="104">
        <f t="shared" si="12"/>
        <v>-0.1111111111111111</v>
      </c>
      <c r="AO52" s="56">
        <f t="shared" si="13"/>
        <v>-2.380952380952381</v>
      </c>
      <c r="AP52" s="56">
        <f t="shared" si="14"/>
        <v>1.1333333333333333</v>
      </c>
      <c r="AQ52" s="65">
        <f t="shared" si="18"/>
        <v>-0.5714285714285714</v>
      </c>
    </row>
    <row r="53" spans="1:43" s="2" customFormat="1" ht="15.75" customHeight="1">
      <c r="A53" s="75" t="s">
        <v>220</v>
      </c>
      <c r="B53" s="69" t="s">
        <v>231</v>
      </c>
      <c r="C53" s="47" t="s">
        <v>107</v>
      </c>
      <c r="D53" s="58">
        <v>4</v>
      </c>
      <c r="E53" s="48">
        <v>176</v>
      </c>
      <c r="F53" s="49" t="s">
        <v>232</v>
      </c>
      <c r="G53" s="50">
        <v>10</v>
      </c>
      <c r="H53" s="51"/>
      <c r="I53" s="51">
        <v>4</v>
      </c>
      <c r="J53" s="52">
        <f t="shared" si="19"/>
        <v>14</v>
      </c>
      <c r="K53" s="53">
        <f t="shared" si="20"/>
        <v>0.07954545454545454</v>
      </c>
      <c r="L53" s="50">
        <v>5</v>
      </c>
      <c r="M53" s="54">
        <f t="shared" si="21"/>
        <v>0.5</v>
      </c>
      <c r="N53" s="55">
        <v>27</v>
      </c>
      <c r="O53" s="55"/>
      <c r="P53" s="56">
        <f t="shared" si="22"/>
        <v>2.7</v>
      </c>
      <c r="Q53" s="57">
        <v>2</v>
      </c>
      <c r="R53" s="58"/>
      <c r="S53" s="58"/>
      <c r="T53" s="58"/>
      <c r="U53" s="58"/>
      <c r="V53" s="58"/>
      <c r="W53" s="59">
        <f t="shared" si="23"/>
        <v>0</v>
      </c>
      <c r="X53" s="58"/>
      <c r="Y53" s="60"/>
      <c r="Z53" s="58"/>
      <c r="AA53" s="58"/>
      <c r="AB53" s="58"/>
      <c r="AC53" s="59">
        <f t="shared" si="24"/>
        <v>0</v>
      </c>
      <c r="AD53" s="61">
        <f t="shared" si="25"/>
        <v>0</v>
      </c>
      <c r="AE53" s="59">
        <f t="shared" si="26"/>
        <v>0</v>
      </c>
      <c r="AF53" s="50"/>
      <c r="AG53" s="51">
        <v>1</v>
      </c>
      <c r="AH53" s="62">
        <v>0.5</v>
      </c>
      <c r="AI53" s="63">
        <v>19</v>
      </c>
      <c r="AJ53" s="51">
        <v>-19</v>
      </c>
      <c r="AK53" s="51"/>
      <c r="AL53" s="51">
        <v>24</v>
      </c>
      <c r="AM53" s="64">
        <f t="shared" si="27"/>
        <v>5</v>
      </c>
      <c r="AN53" s="104">
        <f>IF(G53&gt;0,AJ53/G53,"")</f>
        <v>-1.9</v>
      </c>
      <c r="AO53" s="56">
        <f>IF(H53&gt;0,AK53/H53,"")</f>
      </c>
      <c r="AP53" s="56">
        <f>IF(I53&gt;0,AL53/I53,"")</f>
        <v>6</v>
      </c>
      <c r="AQ53" s="65">
        <f t="shared" si="18"/>
        <v>0.35714285714285715</v>
      </c>
    </row>
    <row r="54" spans="1:43" s="2" customFormat="1" ht="15.75" customHeight="1">
      <c r="A54" s="75" t="s">
        <v>202</v>
      </c>
      <c r="B54" s="69" t="s">
        <v>19</v>
      </c>
      <c r="C54" s="47" t="s">
        <v>65</v>
      </c>
      <c r="D54" s="58">
        <v>2</v>
      </c>
      <c r="E54" s="48">
        <v>90</v>
      </c>
      <c r="F54" s="49" t="s">
        <v>20</v>
      </c>
      <c r="G54" s="50"/>
      <c r="H54" s="51">
        <v>12</v>
      </c>
      <c r="I54" s="51">
        <v>27</v>
      </c>
      <c r="J54" s="52">
        <f t="shared" si="19"/>
        <v>39</v>
      </c>
      <c r="K54" s="53">
        <f t="shared" si="20"/>
        <v>0.43333333333333335</v>
      </c>
      <c r="L54" s="50"/>
      <c r="M54" s="54">
        <f t="shared" si="21"/>
      </c>
      <c r="N54" s="55"/>
      <c r="O54" s="55"/>
      <c r="P54" s="56">
        <f t="shared" si="22"/>
      </c>
      <c r="Q54" s="57"/>
      <c r="R54" s="58">
        <v>9</v>
      </c>
      <c r="S54" s="58"/>
      <c r="T54" s="58"/>
      <c r="U54" s="58"/>
      <c r="V54" s="58"/>
      <c r="W54" s="59">
        <f t="shared" si="23"/>
        <v>9</v>
      </c>
      <c r="X54" s="58">
        <v>8</v>
      </c>
      <c r="Y54" s="60">
        <v>7</v>
      </c>
      <c r="Z54" s="58">
        <v>7</v>
      </c>
      <c r="AA54" s="58">
        <v>3</v>
      </c>
      <c r="AB54" s="58">
        <v>1</v>
      </c>
      <c r="AC54" s="59">
        <f t="shared" si="24"/>
        <v>26</v>
      </c>
      <c r="AD54" s="61">
        <f t="shared" si="25"/>
        <v>35</v>
      </c>
      <c r="AE54" s="59">
        <f t="shared" si="26"/>
        <v>3</v>
      </c>
      <c r="AF54" s="50"/>
      <c r="AG54" s="51">
        <v>4</v>
      </c>
      <c r="AH54" s="62">
        <v>4</v>
      </c>
      <c r="AI54" s="63"/>
      <c r="AJ54" s="51"/>
      <c r="AK54" s="51">
        <v>32</v>
      </c>
      <c r="AL54" s="51">
        <v>-20</v>
      </c>
      <c r="AM54" s="64">
        <f t="shared" si="27"/>
        <v>12</v>
      </c>
      <c r="AN54" s="104">
        <f t="shared" si="12"/>
      </c>
      <c r="AO54" s="56">
        <f t="shared" si="13"/>
        <v>2.6666666666666665</v>
      </c>
      <c r="AP54" s="56">
        <f t="shared" si="14"/>
        <v>-0.7407407407407407</v>
      </c>
      <c r="AQ54" s="65">
        <f t="shared" si="18"/>
        <v>0.3076923076923077</v>
      </c>
    </row>
    <row r="55" spans="1:43" s="2" customFormat="1" ht="15.75" customHeight="1">
      <c r="A55" s="75" t="s">
        <v>70</v>
      </c>
      <c r="B55" s="69" t="s">
        <v>92</v>
      </c>
      <c r="C55" s="47" t="s">
        <v>182</v>
      </c>
      <c r="D55" s="58">
        <v>1</v>
      </c>
      <c r="E55" s="48">
        <v>49</v>
      </c>
      <c r="F55" s="49" t="s">
        <v>192</v>
      </c>
      <c r="G55" s="50"/>
      <c r="H55" s="51"/>
      <c r="I55" s="51">
        <v>1</v>
      </c>
      <c r="J55" s="52">
        <f t="shared" si="19"/>
        <v>1</v>
      </c>
      <c r="K55" s="53">
        <f t="shared" si="20"/>
        <v>0.02040816326530612</v>
      </c>
      <c r="L55" s="50"/>
      <c r="M55" s="54">
        <f t="shared" si="21"/>
      </c>
      <c r="N55" s="55"/>
      <c r="O55" s="55"/>
      <c r="P55" s="56">
        <f t="shared" si="22"/>
      </c>
      <c r="Q55" s="57"/>
      <c r="R55" s="58"/>
      <c r="S55" s="58"/>
      <c r="T55" s="58"/>
      <c r="U55" s="58"/>
      <c r="V55" s="58"/>
      <c r="W55" s="59">
        <f t="shared" si="23"/>
        <v>0</v>
      </c>
      <c r="X55" s="58"/>
      <c r="Y55" s="60"/>
      <c r="Z55" s="58"/>
      <c r="AA55" s="58"/>
      <c r="AB55" s="58"/>
      <c r="AC55" s="59">
        <f t="shared" si="24"/>
        <v>0</v>
      </c>
      <c r="AD55" s="61">
        <f t="shared" si="25"/>
        <v>0</v>
      </c>
      <c r="AE55" s="59">
        <f t="shared" si="26"/>
        <v>0</v>
      </c>
      <c r="AF55" s="50"/>
      <c r="AG55" s="51"/>
      <c r="AH55" s="62"/>
      <c r="AI55" s="63"/>
      <c r="AJ55" s="51"/>
      <c r="AK55" s="51"/>
      <c r="AL55" s="51">
        <v>4</v>
      </c>
      <c r="AM55" s="64">
        <f t="shared" si="27"/>
        <v>4</v>
      </c>
      <c r="AN55" s="104">
        <f t="shared" si="12"/>
      </c>
      <c r="AO55" s="56">
        <f t="shared" si="13"/>
      </c>
      <c r="AP55" s="56">
        <f t="shared" si="14"/>
        <v>4</v>
      </c>
      <c r="AQ55" s="65">
        <f t="shared" si="18"/>
        <v>4</v>
      </c>
    </row>
    <row r="56" spans="1:43" s="2" customFormat="1" ht="15.75" customHeight="1">
      <c r="A56" s="75" t="s">
        <v>70</v>
      </c>
      <c r="B56" s="69" t="s">
        <v>93</v>
      </c>
      <c r="C56" s="47" t="s">
        <v>182</v>
      </c>
      <c r="D56" s="58">
        <v>4</v>
      </c>
      <c r="E56" s="48">
        <v>194</v>
      </c>
      <c r="F56" s="49" t="s">
        <v>94</v>
      </c>
      <c r="G56" s="50"/>
      <c r="H56" s="51"/>
      <c r="I56" s="51">
        <v>31</v>
      </c>
      <c r="J56" s="52">
        <f t="shared" si="19"/>
        <v>31</v>
      </c>
      <c r="K56" s="53">
        <f t="shared" si="20"/>
        <v>0.15979381443298968</v>
      </c>
      <c r="L56" s="50"/>
      <c r="M56" s="54">
        <f t="shared" si="21"/>
      </c>
      <c r="N56" s="55"/>
      <c r="O56" s="55"/>
      <c r="P56" s="56">
        <f t="shared" si="22"/>
      </c>
      <c r="Q56" s="57"/>
      <c r="R56" s="58">
        <v>1</v>
      </c>
      <c r="S56" s="58">
        <v>1</v>
      </c>
      <c r="T56" s="58"/>
      <c r="U56" s="58"/>
      <c r="V56" s="58"/>
      <c r="W56" s="59">
        <f t="shared" si="23"/>
        <v>2</v>
      </c>
      <c r="X56" s="58">
        <v>10</v>
      </c>
      <c r="Y56" s="60"/>
      <c r="Z56" s="58">
        <v>8</v>
      </c>
      <c r="AA56" s="58">
        <v>2</v>
      </c>
      <c r="AB56" s="58"/>
      <c r="AC56" s="59">
        <f t="shared" si="24"/>
        <v>20</v>
      </c>
      <c r="AD56" s="61">
        <f t="shared" si="25"/>
        <v>22</v>
      </c>
      <c r="AE56" s="59">
        <f t="shared" si="26"/>
        <v>3</v>
      </c>
      <c r="AF56" s="50"/>
      <c r="AG56" s="51">
        <v>3</v>
      </c>
      <c r="AH56" s="62">
        <v>3</v>
      </c>
      <c r="AI56" s="63"/>
      <c r="AJ56" s="51"/>
      <c r="AK56" s="51"/>
      <c r="AL56" s="51">
        <v>-45</v>
      </c>
      <c r="AM56" s="64">
        <f t="shared" si="27"/>
        <v>-45</v>
      </c>
      <c r="AN56" s="104">
        <f aca="true" t="shared" si="29" ref="AN56:AN69">IF(G56&gt;0,AJ56/G56,"")</f>
      </c>
      <c r="AO56" s="56">
        <f aca="true" t="shared" si="30" ref="AO56:AO69">IF(H56&gt;0,AK56/H56,"")</f>
      </c>
      <c r="AP56" s="56">
        <f aca="true" t="shared" si="31" ref="AP56:AP69">IF(I56&gt;0,AL56/I56,"")</f>
        <v>-1.4516129032258065</v>
      </c>
      <c r="AQ56" s="65">
        <f t="shared" si="18"/>
        <v>-1.4516129032258065</v>
      </c>
    </row>
    <row r="57" spans="1:43" s="2" customFormat="1" ht="15.75" customHeight="1">
      <c r="A57" s="75" t="s">
        <v>67</v>
      </c>
      <c r="B57" s="69" t="s">
        <v>95</v>
      </c>
      <c r="C57" s="47" t="s">
        <v>65</v>
      </c>
      <c r="D57" s="58">
        <v>4</v>
      </c>
      <c r="E57" s="48">
        <v>180</v>
      </c>
      <c r="F57" s="49" t="s">
        <v>96</v>
      </c>
      <c r="G57" s="50"/>
      <c r="H57" s="51">
        <v>1</v>
      </c>
      <c r="I57" s="51">
        <v>45</v>
      </c>
      <c r="J57" s="52">
        <f t="shared" si="19"/>
        <v>46</v>
      </c>
      <c r="K57" s="53">
        <f t="shared" si="20"/>
        <v>0.25555555555555554</v>
      </c>
      <c r="L57" s="50"/>
      <c r="M57" s="54">
        <f t="shared" si="21"/>
      </c>
      <c r="N57" s="55"/>
      <c r="O57" s="55"/>
      <c r="P57" s="56">
        <f t="shared" si="22"/>
      </c>
      <c r="Q57" s="57"/>
      <c r="R57" s="58">
        <v>6</v>
      </c>
      <c r="S57" s="58">
        <v>2</v>
      </c>
      <c r="T57" s="58"/>
      <c r="U57" s="58"/>
      <c r="V57" s="58"/>
      <c r="W57" s="59">
        <f t="shared" si="23"/>
        <v>8</v>
      </c>
      <c r="X57" s="58">
        <v>26</v>
      </c>
      <c r="Y57" s="60">
        <v>4</v>
      </c>
      <c r="Z57" s="58">
        <v>12</v>
      </c>
      <c r="AA57" s="58">
        <v>7</v>
      </c>
      <c r="AB57" s="58">
        <v>2</v>
      </c>
      <c r="AC57" s="59">
        <f t="shared" si="24"/>
        <v>51</v>
      </c>
      <c r="AD57" s="61">
        <f t="shared" si="25"/>
        <v>59</v>
      </c>
      <c r="AE57" s="59">
        <f t="shared" si="26"/>
        <v>9</v>
      </c>
      <c r="AF57" s="50"/>
      <c r="AG57" s="51">
        <v>7</v>
      </c>
      <c r="AH57" s="62">
        <v>6</v>
      </c>
      <c r="AI57" s="63"/>
      <c r="AJ57" s="51"/>
      <c r="AK57" s="51">
        <v>-2</v>
      </c>
      <c r="AL57" s="51">
        <v>-59</v>
      </c>
      <c r="AM57" s="64">
        <f t="shared" si="27"/>
        <v>-61</v>
      </c>
      <c r="AN57" s="104">
        <f t="shared" si="29"/>
      </c>
      <c r="AO57" s="56">
        <f t="shared" si="30"/>
        <v>-2</v>
      </c>
      <c r="AP57" s="56">
        <f t="shared" si="31"/>
        <v>-1.3111111111111111</v>
      </c>
      <c r="AQ57" s="65">
        <f>IF(AM57=0,"0.00",AM57/SUM(G57:I57))</f>
        <v>-1.326086956521739</v>
      </c>
    </row>
    <row r="58" spans="1:43" s="2" customFormat="1" ht="15.75" customHeight="1">
      <c r="A58" s="75" t="s">
        <v>193</v>
      </c>
      <c r="B58" s="69" t="s">
        <v>21</v>
      </c>
      <c r="C58" s="47" t="s">
        <v>182</v>
      </c>
      <c r="D58" s="58">
        <v>3</v>
      </c>
      <c r="E58" s="48">
        <v>134</v>
      </c>
      <c r="F58" s="49" t="s">
        <v>22</v>
      </c>
      <c r="G58" s="50"/>
      <c r="H58" s="51"/>
      <c r="I58" s="51">
        <v>13</v>
      </c>
      <c r="J58" s="52">
        <f t="shared" si="19"/>
        <v>13</v>
      </c>
      <c r="K58" s="53">
        <f t="shared" si="20"/>
        <v>0.09701492537313433</v>
      </c>
      <c r="L58" s="50"/>
      <c r="M58" s="54">
        <f t="shared" si="21"/>
      </c>
      <c r="N58" s="55"/>
      <c r="O58" s="55"/>
      <c r="P58" s="56">
        <f t="shared" si="22"/>
      </c>
      <c r="Q58" s="57"/>
      <c r="R58" s="58">
        <v>1</v>
      </c>
      <c r="S58" s="58"/>
      <c r="T58" s="58"/>
      <c r="U58" s="58"/>
      <c r="V58" s="58"/>
      <c r="W58" s="59">
        <f t="shared" si="23"/>
        <v>1</v>
      </c>
      <c r="X58" s="58"/>
      <c r="Y58" s="60">
        <v>1</v>
      </c>
      <c r="Z58" s="58"/>
      <c r="AA58" s="58"/>
      <c r="AB58" s="58"/>
      <c r="AC58" s="59">
        <f t="shared" si="24"/>
        <v>1</v>
      </c>
      <c r="AD58" s="61">
        <f t="shared" si="25"/>
        <v>2</v>
      </c>
      <c r="AE58" s="59">
        <f t="shared" si="26"/>
        <v>0</v>
      </c>
      <c r="AF58" s="50"/>
      <c r="AG58" s="51"/>
      <c r="AH58" s="62"/>
      <c r="AI58" s="63"/>
      <c r="AJ58" s="51"/>
      <c r="AK58" s="51"/>
      <c r="AL58" s="51">
        <v>-29</v>
      </c>
      <c r="AM58" s="64">
        <f t="shared" si="27"/>
        <v>-29</v>
      </c>
      <c r="AN58" s="104">
        <f t="shared" si="29"/>
      </c>
      <c r="AO58" s="56">
        <f t="shared" si="30"/>
      </c>
      <c r="AP58" s="56">
        <f t="shared" si="31"/>
        <v>-2.230769230769231</v>
      </c>
      <c r="AQ58" s="65">
        <f>IF(AM58=0,"0.00",AM58/SUM(G58:I58))</f>
        <v>-2.230769230769231</v>
      </c>
    </row>
    <row r="59" spans="1:43" s="2" customFormat="1" ht="15.75" customHeight="1">
      <c r="A59" s="75" t="s">
        <v>67</v>
      </c>
      <c r="B59" s="69" t="s">
        <v>97</v>
      </c>
      <c r="C59" s="47" t="s">
        <v>179</v>
      </c>
      <c r="D59" s="58">
        <v>4</v>
      </c>
      <c r="E59" s="48">
        <v>180</v>
      </c>
      <c r="F59" s="49" t="s">
        <v>98</v>
      </c>
      <c r="G59" s="50">
        <v>51</v>
      </c>
      <c r="H59" s="51"/>
      <c r="I59" s="51"/>
      <c r="J59" s="52">
        <f t="shared" si="19"/>
        <v>51</v>
      </c>
      <c r="K59" s="53">
        <f t="shared" si="20"/>
        <v>0.2833333333333333</v>
      </c>
      <c r="L59" s="50">
        <v>27</v>
      </c>
      <c r="M59" s="54">
        <f t="shared" si="21"/>
        <v>0.5294117647058824</v>
      </c>
      <c r="N59" s="55">
        <v>197</v>
      </c>
      <c r="O59" s="55"/>
      <c r="P59" s="56">
        <f t="shared" si="22"/>
        <v>3.8627450980392157</v>
      </c>
      <c r="Q59" s="57">
        <v>23</v>
      </c>
      <c r="R59" s="58"/>
      <c r="S59" s="58">
        <v>2</v>
      </c>
      <c r="T59" s="58"/>
      <c r="U59" s="58"/>
      <c r="V59" s="58"/>
      <c r="W59" s="59">
        <f t="shared" si="23"/>
        <v>2</v>
      </c>
      <c r="X59" s="58">
        <v>1</v>
      </c>
      <c r="Y59" s="60"/>
      <c r="Z59" s="58"/>
      <c r="AA59" s="58"/>
      <c r="AB59" s="58"/>
      <c r="AC59" s="59">
        <f t="shared" si="24"/>
        <v>1</v>
      </c>
      <c r="AD59" s="61">
        <f t="shared" si="25"/>
        <v>3</v>
      </c>
      <c r="AE59" s="59">
        <f t="shared" si="26"/>
        <v>2</v>
      </c>
      <c r="AF59" s="50"/>
      <c r="AG59" s="51">
        <v>5</v>
      </c>
      <c r="AH59" s="62">
        <v>4.5</v>
      </c>
      <c r="AI59" s="63">
        <v>169</v>
      </c>
      <c r="AJ59" s="51">
        <v>14</v>
      </c>
      <c r="AK59" s="51"/>
      <c r="AL59" s="51"/>
      <c r="AM59" s="64">
        <f t="shared" si="27"/>
        <v>14</v>
      </c>
      <c r="AN59" s="104">
        <f t="shared" si="29"/>
        <v>0.27450980392156865</v>
      </c>
      <c r="AO59" s="56">
        <f t="shared" si="30"/>
      </c>
      <c r="AP59" s="56">
        <f t="shared" si="31"/>
      </c>
      <c r="AQ59" s="65">
        <f>IF(AM59=0,"",AM59/SUM(G59:I59))</f>
        <v>0.27450980392156865</v>
      </c>
    </row>
    <row r="60" spans="1:43" s="2" customFormat="1" ht="15.75" customHeight="1">
      <c r="A60" s="75" t="s">
        <v>202</v>
      </c>
      <c r="B60" s="69" t="s">
        <v>23</v>
      </c>
      <c r="C60" s="47" t="s">
        <v>65</v>
      </c>
      <c r="D60" s="58">
        <v>4</v>
      </c>
      <c r="E60" s="48">
        <v>187</v>
      </c>
      <c r="F60" s="49" t="s">
        <v>24</v>
      </c>
      <c r="G60" s="50"/>
      <c r="H60" s="51">
        <v>2</v>
      </c>
      <c r="I60" s="51">
        <v>82</v>
      </c>
      <c r="J60" s="52">
        <f t="shared" si="19"/>
        <v>84</v>
      </c>
      <c r="K60" s="53">
        <f t="shared" si="20"/>
        <v>0.44919786096256686</v>
      </c>
      <c r="L60" s="50"/>
      <c r="M60" s="54">
        <f t="shared" si="21"/>
      </c>
      <c r="N60" s="55"/>
      <c r="O60" s="55"/>
      <c r="P60" s="56">
        <f t="shared" si="22"/>
      </c>
      <c r="Q60" s="57"/>
      <c r="R60" s="58">
        <v>8</v>
      </c>
      <c r="S60" s="58">
        <v>1</v>
      </c>
      <c r="T60" s="58"/>
      <c r="U60" s="58"/>
      <c r="V60" s="58"/>
      <c r="W60" s="59">
        <f t="shared" si="23"/>
        <v>9</v>
      </c>
      <c r="X60" s="58">
        <v>42</v>
      </c>
      <c r="Y60" s="60">
        <v>6</v>
      </c>
      <c r="Z60" s="58">
        <v>20</v>
      </c>
      <c r="AA60" s="58">
        <v>8</v>
      </c>
      <c r="AB60" s="58">
        <v>4</v>
      </c>
      <c r="AC60" s="59">
        <f t="shared" si="24"/>
        <v>80</v>
      </c>
      <c r="AD60" s="61">
        <f t="shared" si="25"/>
        <v>89</v>
      </c>
      <c r="AE60" s="59">
        <f t="shared" si="26"/>
        <v>9</v>
      </c>
      <c r="AF60" s="50"/>
      <c r="AG60" s="51">
        <v>2</v>
      </c>
      <c r="AH60" s="62">
        <v>2</v>
      </c>
      <c r="AI60" s="63"/>
      <c r="AJ60" s="51"/>
      <c r="AK60" s="51">
        <v>-11</v>
      </c>
      <c r="AL60" s="51">
        <v>-107</v>
      </c>
      <c r="AM60" s="64">
        <f t="shared" si="27"/>
        <v>-118</v>
      </c>
      <c r="AN60" s="104">
        <f t="shared" si="29"/>
      </c>
      <c r="AO60" s="56">
        <f t="shared" si="30"/>
        <v>-5.5</v>
      </c>
      <c r="AP60" s="56">
        <f t="shared" si="31"/>
        <v>-1.3048780487804879</v>
      </c>
      <c r="AQ60" s="65">
        <f>IF(AM60=0,"",AM60/SUM(G60:I60))</f>
        <v>-1.4047619047619047</v>
      </c>
    </row>
    <row r="61" spans="1:43" s="2" customFormat="1" ht="15.75" customHeight="1">
      <c r="A61" s="75" t="s">
        <v>220</v>
      </c>
      <c r="B61" s="69" t="s">
        <v>233</v>
      </c>
      <c r="C61" s="47" t="s">
        <v>65</v>
      </c>
      <c r="D61" s="58">
        <v>4</v>
      </c>
      <c r="E61" s="48">
        <v>176</v>
      </c>
      <c r="F61" s="49" t="s">
        <v>234</v>
      </c>
      <c r="G61" s="50"/>
      <c r="H61" s="51">
        <v>3</v>
      </c>
      <c r="I61" s="51">
        <v>103</v>
      </c>
      <c r="J61" s="52">
        <f t="shared" si="19"/>
        <v>106</v>
      </c>
      <c r="K61" s="53">
        <f t="shared" si="20"/>
        <v>0.6022727272727273</v>
      </c>
      <c r="L61" s="50"/>
      <c r="M61" s="54">
        <f t="shared" si="21"/>
      </c>
      <c r="N61" s="55"/>
      <c r="O61" s="55"/>
      <c r="P61" s="56">
        <f t="shared" si="22"/>
      </c>
      <c r="Q61" s="57"/>
      <c r="R61" s="58">
        <v>11</v>
      </c>
      <c r="S61" s="58">
        <v>3</v>
      </c>
      <c r="T61" s="58">
        <v>1</v>
      </c>
      <c r="U61" s="58"/>
      <c r="V61" s="58"/>
      <c r="W61" s="59">
        <f t="shared" si="23"/>
        <v>15</v>
      </c>
      <c r="X61" s="58">
        <v>46</v>
      </c>
      <c r="Y61" s="60">
        <v>12</v>
      </c>
      <c r="Z61" s="58">
        <v>42</v>
      </c>
      <c r="AA61" s="58">
        <v>6</v>
      </c>
      <c r="AB61" s="58"/>
      <c r="AC61" s="59">
        <f t="shared" si="24"/>
        <v>106</v>
      </c>
      <c r="AD61" s="61">
        <f t="shared" si="25"/>
        <v>121</v>
      </c>
      <c r="AE61" s="59">
        <f t="shared" si="26"/>
        <v>9</v>
      </c>
      <c r="AF61" s="50"/>
      <c r="AG61" s="51">
        <v>7</v>
      </c>
      <c r="AH61" s="62">
        <v>6</v>
      </c>
      <c r="AI61" s="63"/>
      <c r="AJ61" s="51"/>
      <c r="AK61" s="51">
        <v>4</v>
      </c>
      <c r="AL61" s="51">
        <v>45</v>
      </c>
      <c r="AM61" s="64">
        <f t="shared" si="27"/>
        <v>49</v>
      </c>
      <c r="AN61" s="104">
        <f t="shared" si="29"/>
      </c>
      <c r="AO61" s="56">
        <f t="shared" si="30"/>
        <v>1.3333333333333333</v>
      </c>
      <c r="AP61" s="56">
        <f t="shared" si="31"/>
        <v>0.4368932038834951</v>
      </c>
      <c r="AQ61" s="65">
        <f>IF(AM61=0,"",AM61/SUM(G61:I61))</f>
        <v>0.46226415094339623</v>
      </c>
    </row>
    <row r="62" spans="1:43" s="2" customFormat="1" ht="15.75" customHeight="1">
      <c r="A62" s="75" t="s">
        <v>67</v>
      </c>
      <c r="B62" s="69" t="s">
        <v>99</v>
      </c>
      <c r="C62" s="47" t="s">
        <v>4</v>
      </c>
      <c r="D62" s="58">
        <v>4</v>
      </c>
      <c r="E62" s="48">
        <v>180</v>
      </c>
      <c r="F62" s="49" t="s">
        <v>100</v>
      </c>
      <c r="G62" s="50">
        <v>32</v>
      </c>
      <c r="H62" s="51">
        <v>2</v>
      </c>
      <c r="I62" s="51">
        <v>1</v>
      </c>
      <c r="J62" s="52">
        <f t="shared" si="19"/>
        <v>35</v>
      </c>
      <c r="K62" s="53">
        <f t="shared" si="20"/>
        <v>0.19444444444444445</v>
      </c>
      <c r="L62" s="50">
        <v>11</v>
      </c>
      <c r="M62" s="54">
        <f t="shared" si="21"/>
        <v>0.34375</v>
      </c>
      <c r="N62" s="55">
        <v>100</v>
      </c>
      <c r="O62" s="55"/>
      <c r="P62" s="56">
        <f t="shared" si="22"/>
        <v>3.125</v>
      </c>
      <c r="Q62" s="57">
        <v>12</v>
      </c>
      <c r="R62" s="58">
        <v>1</v>
      </c>
      <c r="S62" s="58"/>
      <c r="T62" s="58"/>
      <c r="U62" s="58"/>
      <c r="V62" s="58"/>
      <c r="W62" s="59">
        <f t="shared" si="23"/>
        <v>1</v>
      </c>
      <c r="X62" s="58">
        <v>3</v>
      </c>
      <c r="Y62" s="60"/>
      <c r="Z62" s="58">
        <v>4</v>
      </c>
      <c r="AA62" s="58">
        <v>2</v>
      </c>
      <c r="AB62" s="58"/>
      <c r="AC62" s="59">
        <f t="shared" si="24"/>
        <v>9</v>
      </c>
      <c r="AD62" s="61">
        <f t="shared" si="25"/>
        <v>10</v>
      </c>
      <c r="AE62" s="59">
        <f t="shared" si="26"/>
        <v>2</v>
      </c>
      <c r="AF62" s="50"/>
      <c r="AG62" s="51">
        <v>5</v>
      </c>
      <c r="AH62" s="62">
        <v>4</v>
      </c>
      <c r="AI62" s="63">
        <v>63</v>
      </c>
      <c r="AJ62" s="51">
        <v>-44</v>
      </c>
      <c r="AK62" s="51">
        <v>4</v>
      </c>
      <c r="AL62" s="51">
        <v>-2</v>
      </c>
      <c r="AM62" s="64">
        <f t="shared" si="27"/>
        <v>-42</v>
      </c>
      <c r="AN62" s="104">
        <f t="shared" si="29"/>
        <v>-1.375</v>
      </c>
      <c r="AO62" s="56">
        <f t="shared" si="30"/>
        <v>2</v>
      </c>
      <c r="AP62" s="56">
        <f t="shared" si="31"/>
        <v>-2</v>
      </c>
      <c r="AQ62" s="65">
        <f aca="true" t="shared" si="32" ref="AQ62:AQ68">IF(AM62=0,"0.00",AM62/SUM(G62:I62))</f>
        <v>-1.2</v>
      </c>
    </row>
    <row r="63" spans="1:43" s="2" customFormat="1" ht="15.75" customHeight="1">
      <c r="A63" s="75" t="s">
        <v>193</v>
      </c>
      <c r="B63" s="69" t="s">
        <v>25</v>
      </c>
      <c r="C63" s="47" t="s">
        <v>116</v>
      </c>
      <c r="D63" s="58">
        <v>4</v>
      </c>
      <c r="E63" s="48">
        <v>183</v>
      </c>
      <c r="F63" s="49" t="s">
        <v>26</v>
      </c>
      <c r="G63" s="50">
        <v>22</v>
      </c>
      <c r="H63" s="51">
        <v>5</v>
      </c>
      <c r="I63" s="51">
        <v>10</v>
      </c>
      <c r="J63" s="52">
        <f t="shared" si="19"/>
        <v>37</v>
      </c>
      <c r="K63" s="53">
        <f t="shared" si="20"/>
        <v>0.20218579234972678</v>
      </c>
      <c r="L63" s="50">
        <v>8</v>
      </c>
      <c r="M63" s="54">
        <f t="shared" si="21"/>
        <v>0.36363636363636365</v>
      </c>
      <c r="N63" s="55">
        <v>35</v>
      </c>
      <c r="O63" s="55"/>
      <c r="P63" s="56">
        <f t="shared" si="22"/>
        <v>1.5909090909090908</v>
      </c>
      <c r="Q63" s="57">
        <v>1</v>
      </c>
      <c r="R63" s="58">
        <v>3</v>
      </c>
      <c r="S63" s="58">
        <v>1</v>
      </c>
      <c r="T63" s="58"/>
      <c r="U63" s="58"/>
      <c r="V63" s="58"/>
      <c r="W63" s="59">
        <f t="shared" si="23"/>
        <v>4</v>
      </c>
      <c r="X63" s="58">
        <v>3</v>
      </c>
      <c r="Y63" s="60"/>
      <c r="Z63" s="58">
        <v>5</v>
      </c>
      <c r="AA63" s="58">
        <v>1</v>
      </c>
      <c r="AB63" s="58"/>
      <c r="AC63" s="59">
        <f t="shared" si="24"/>
        <v>9</v>
      </c>
      <c r="AD63" s="61">
        <f t="shared" si="25"/>
        <v>13</v>
      </c>
      <c r="AE63" s="59">
        <f t="shared" si="26"/>
        <v>2</v>
      </c>
      <c r="AF63" s="50"/>
      <c r="AG63" s="51">
        <v>5</v>
      </c>
      <c r="AH63" s="62">
        <v>5</v>
      </c>
      <c r="AI63" s="63">
        <v>9</v>
      </c>
      <c r="AJ63" s="51">
        <v>-63</v>
      </c>
      <c r="AK63" s="51">
        <v>30</v>
      </c>
      <c r="AL63" s="51">
        <v>-42</v>
      </c>
      <c r="AM63" s="64">
        <f t="shared" si="27"/>
        <v>-75</v>
      </c>
      <c r="AN63" s="104">
        <f t="shared" si="29"/>
        <v>-2.8636363636363638</v>
      </c>
      <c r="AO63" s="56">
        <f t="shared" si="30"/>
        <v>6</v>
      </c>
      <c r="AP63" s="56">
        <f t="shared" si="31"/>
        <v>-4.2</v>
      </c>
      <c r="AQ63" s="65">
        <f t="shared" si="32"/>
        <v>-2.027027027027027</v>
      </c>
    </row>
    <row r="64" spans="1:43" s="2" customFormat="1" ht="15.75" customHeight="1">
      <c r="A64" s="75" t="s">
        <v>220</v>
      </c>
      <c r="B64" s="69" t="s">
        <v>235</v>
      </c>
      <c r="C64" s="47" t="s">
        <v>9</v>
      </c>
      <c r="D64" s="58">
        <v>4</v>
      </c>
      <c r="E64" s="48">
        <v>176</v>
      </c>
      <c r="F64" s="49" t="s">
        <v>236</v>
      </c>
      <c r="G64" s="50">
        <v>54</v>
      </c>
      <c r="H64" s="51">
        <v>57</v>
      </c>
      <c r="I64" s="51">
        <v>10</v>
      </c>
      <c r="J64" s="52">
        <f t="shared" si="19"/>
        <v>121</v>
      </c>
      <c r="K64" s="53">
        <f t="shared" si="20"/>
        <v>0.6875</v>
      </c>
      <c r="L64" s="50">
        <v>38</v>
      </c>
      <c r="M64" s="54">
        <f t="shared" si="21"/>
        <v>0.7037037037037037</v>
      </c>
      <c r="N64" s="55">
        <v>263</v>
      </c>
      <c r="O64" s="55">
        <v>15</v>
      </c>
      <c r="P64" s="56">
        <f t="shared" si="22"/>
        <v>4.592592592592593</v>
      </c>
      <c r="Q64" s="57">
        <v>33</v>
      </c>
      <c r="R64" s="58">
        <v>17</v>
      </c>
      <c r="S64" s="58">
        <v>7</v>
      </c>
      <c r="T64" s="58"/>
      <c r="U64" s="58"/>
      <c r="V64" s="58"/>
      <c r="W64" s="59">
        <f t="shared" si="23"/>
        <v>24</v>
      </c>
      <c r="X64" s="58">
        <v>73</v>
      </c>
      <c r="Y64" s="60">
        <v>24</v>
      </c>
      <c r="Z64" s="58">
        <v>41</v>
      </c>
      <c r="AA64" s="58">
        <v>17</v>
      </c>
      <c r="AB64" s="58">
        <v>5</v>
      </c>
      <c r="AC64" s="59">
        <f t="shared" si="24"/>
        <v>160</v>
      </c>
      <c r="AD64" s="61">
        <f t="shared" si="25"/>
        <v>184</v>
      </c>
      <c r="AE64" s="59">
        <f t="shared" si="26"/>
        <v>24</v>
      </c>
      <c r="AF64" s="50"/>
      <c r="AG64" s="51">
        <v>9</v>
      </c>
      <c r="AH64" s="62">
        <v>8</v>
      </c>
      <c r="AI64" s="63">
        <v>189</v>
      </c>
      <c r="AJ64" s="51">
        <v>149</v>
      </c>
      <c r="AK64" s="51">
        <v>120</v>
      </c>
      <c r="AL64" s="51">
        <v>4</v>
      </c>
      <c r="AM64" s="64">
        <f t="shared" si="27"/>
        <v>273</v>
      </c>
      <c r="AN64" s="104">
        <f t="shared" si="29"/>
        <v>2.759259259259259</v>
      </c>
      <c r="AO64" s="56">
        <f t="shared" si="30"/>
        <v>2.1052631578947367</v>
      </c>
      <c r="AP64" s="56">
        <f t="shared" si="31"/>
        <v>0.4</v>
      </c>
      <c r="AQ64" s="65">
        <f t="shared" si="32"/>
        <v>2.256198347107438</v>
      </c>
    </row>
    <row r="65" spans="1:43" s="2" customFormat="1" ht="15.75" customHeight="1">
      <c r="A65" s="75" t="s">
        <v>70</v>
      </c>
      <c r="B65" s="69" t="s">
        <v>101</v>
      </c>
      <c r="C65" s="47" t="s">
        <v>116</v>
      </c>
      <c r="D65" s="58">
        <v>4</v>
      </c>
      <c r="E65" s="48">
        <v>194</v>
      </c>
      <c r="F65" s="49" t="s">
        <v>102</v>
      </c>
      <c r="G65" s="50">
        <v>15</v>
      </c>
      <c r="H65" s="51">
        <v>12</v>
      </c>
      <c r="I65" s="51">
        <v>12</v>
      </c>
      <c r="J65" s="52">
        <f t="shared" si="19"/>
        <v>39</v>
      </c>
      <c r="K65" s="53">
        <f t="shared" si="20"/>
        <v>0.20103092783505155</v>
      </c>
      <c r="L65" s="50">
        <v>6</v>
      </c>
      <c r="M65" s="54">
        <f t="shared" si="21"/>
        <v>0.4</v>
      </c>
      <c r="N65" s="55">
        <v>64</v>
      </c>
      <c r="O65" s="55"/>
      <c r="P65" s="56">
        <f t="shared" si="22"/>
        <v>4.266666666666667</v>
      </c>
      <c r="Q65" s="57">
        <v>8</v>
      </c>
      <c r="R65" s="58">
        <v>3</v>
      </c>
      <c r="S65" s="58"/>
      <c r="T65" s="58"/>
      <c r="U65" s="58"/>
      <c r="V65" s="58"/>
      <c r="W65" s="59">
        <f t="shared" si="23"/>
        <v>3</v>
      </c>
      <c r="X65" s="58">
        <v>7</v>
      </c>
      <c r="Y65" s="60">
        <v>2</v>
      </c>
      <c r="Z65" s="58">
        <v>2</v>
      </c>
      <c r="AA65" s="58">
        <v>1</v>
      </c>
      <c r="AB65" s="58"/>
      <c r="AC65" s="59">
        <f t="shared" si="24"/>
        <v>12</v>
      </c>
      <c r="AD65" s="61">
        <f t="shared" si="25"/>
        <v>15</v>
      </c>
      <c r="AE65" s="59">
        <f t="shared" si="26"/>
        <v>1</v>
      </c>
      <c r="AF65" s="50"/>
      <c r="AG65" s="51">
        <v>4</v>
      </c>
      <c r="AH65" s="62">
        <v>4</v>
      </c>
      <c r="AI65" s="63">
        <v>39</v>
      </c>
      <c r="AJ65" s="51">
        <v>-11</v>
      </c>
      <c r="AK65" s="51">
        <v>-35</v>
      </c>
      <c r="AL65" s="51">
        <v>-20</v>
      </c>
      <c r="AM65" s="64">
        <f t="shared" si="27"/>
        <v>-66</v>
      </c>
      <c r="AN65" s="104">
        <f t="shared" si="29"/>
        <v>-0.7333333333333333</v>
      </c>
      <c r="AO65" s="56">
        <f t="shared" si="30"/>
        <v>-2.9166666666666665</v>
      </c>
      <c r="AP65" s="56">
        <f t="shared" si="31"/>
        <v>-1.6666666666666667</v>
      </c>
      <c r="AQ65" s="65">
        <f t="shared" si="32"/>
        <v>-1.6923076923076923</v>
      </c>
    </row>
    <row r="66" spans="1:43" s="2" customFormat="1" ht="15.75" customHeight="1">
      <c r="A66" s="75" t="s">
        <v>220</v>
      </c>
      <c r="B66" s="69" t="s">
        <v>237</v>
      </c>
      <c r="C66" s="47" t="s">
        <v>182</v>
      </c>
      <c r="D66" s="58">
        <v>3</v>
      </c>
      <c r="E66" s="48">
        <v>129</v>
      </c>
      <c r="F66" s="49" t="s">
        <v>238</v>
      </c>
      <c r="G66" s="50"/>
      <c r="H66" s="51"/>
      <c r="I66" s="51">
        <v>21</v>
      </c>
      <c r="J66" s="52">
        <f t="shared" si="19"/>
        <v>21</v>
      </c>
      <c r="K66" s="53">
        <f t="shared" si="20"/>
        <v>0.16279069767441862</v>
      </c>
      <c r="L66" s="50"/>
      <c r="M66" s="54">
        <f t="shared" si="21"/>
      </c>
      <c r="N66" s="55"/>
      <c r="O66" s="55"/>
      <c r="P66" s="56">
        <f t="shared" si="22"/>
      </c>
      <c r="Q66" s="57"/>
      <c r="R66" s="58">
        <v>1</v>
      </c>
      <c r="S66" s="58"/>
      <c r="T66" s="58"/>
      <c r="U66" s="58"/>
      <c r="V66" s="58"/>
      <c r="W66" s="59">
        <f t="shared" si="23"/>
        <v>1</v>
      </c>
      <c r="X66" s="58">
        <v>7</v>
      </c>
      <c r="Y66" s="60">
        <v>2</v>
      </c>
      <c r="Z66" s="58">
        <v>5</v>
      </c>
      <c r="AA66" s="58">
        <v>1</v>
      </c>
      <c r="AB66" s="58">
        <v>1</v>
      </c>
      <c r="AC66" s="59">
        <f t="shared" si="24"/>
        <v>16</v>
      </c>
      <c r="AD66" s="61">
        <f t="shared" si="25"/>
        <v>17</v>
      </c>
      <c r="AE66" s="59">
        <f t="shared" si="26"/>
        <v>1</v>
      </c>
      <c r="AF66" s="50"/>
      <c r="AG66" s="51">
        <v>4</v>
      </c>
      <c r="AH66" s="62">
        <v>3</v>
      </c>
      <c r="AI66" s="63"/>
      <c r="AJ66" s="51"/>
      <c r="AK66" s="51"/>
      <c r="AL66" s="51">
        <v>9</v>
      </c>
      <c r="AM66" s="64">
        <f t="shared" si="27"/>
        <v>9</v>
      </c>
      <c r="AN66" s="104">
        <f t="shared" si="29"/>
      </c>
      <c r="AO66" s="56">
        <f t="shared" si="30"/>
      </c>
      <c r="AP66" s="56">
        <f t="shared" si="31"/>
        <v>0.42857142857142855</v>
      </c>
      <c r="AQ66" s="65">
        <f t="shared" si="32"/>
        <v>0.42857142857142855</v>
      </c>
    </row>
    <row r="67" spans="1:43" s="2" customFormat="1" ht="15.75" customHeight="1">
      <c r="A67" s="75" t="s">
        <v>220</v>
      </c>
      <c r="B67" s="69" t="s">
        <v>50</v>
      </c>
      <c r="C67" s="47" t="s">
        <v>65</v>
      </c>
      <c r="D67" s="58">
        <v>2</v>
      </c>
      <c r="E67" s="48">
        <v>90</v>
      </c>
      <c r="F67" s="49" t="s">
        <v>51</v>
      </c>
      <c r="G67" s="50"/>
      <c r="H67" s="51">
        <v>3</v>
      </c>
      <c r="I67" s="51">
        <v>29</v>
      </c>
      <c r="J67" s="52">
        <f>SUM(G67:I67)</f>
        <v>32</v>
      </c>
      <c r="K67" s="53">
        <f>SUM(G67:I67)/E67</f>
        <v>0.35555555555555557</v>
      </c>
      <c r="L67" s="50"/>
      <c r="M67" s="54">
        <f>IF(G67=0,"",L67/G67)</f>
      </c>
      <c r="N67" s="55"/>
      <c r="O67" s="55"/>
      <c r="P67" s="56">
        <f>IF(G67=0,"",(N67-O67)/G67)</f>
      </c>
      <c r="Q67" s="57"/>
      <c r="R67" s="58">
        <v>5</v>
      </c>
      <c r="S67" s="58"/>
      <c r="T67" s="58"/>
      <c r="U67" s="58"/>
      <c r="V67" s="58"/>
      <c r="W67" s="59">
        <f>SUM(R67:V67)</f>
        <v>5</v>
      </c>
      <c r="X67" s="58">
        <v>10</v>
      </c>
      <c r="Y67" s="60">
        <v>6</v>
      </c>
      <c r="Z67" s="58">
        <v>15</v>
      </c>
      <c r="AA67" s="58">
        <v>4</v>
      </c>
      <c r="AB67" s="58"/>
      <c r="AC67" s="59">
        <f>SUM(X67:AB67)</f>
        <v>35</v>
      </c>
      <c r="AD67" s="61">
        <f>W67+AC67</f>
        <v>40</v>
      </c>
      <c r="AE67" s="59">
        <f>S67+AA67</f>
        <v>4</v>
      </c>
      <c r="AF67" s="50"/>
      <c r="AG67" s="51"/>
      <c r="AH67" s="62"/>
      <c r="AI67" s="63"/>
      <c r="AJ67" s="51"/>
      <c r="AK67" s="51">
        <v>7</v>
      </c>
      <c r="AL67" s="51">
        <v>11</v>
      </c>
      <c r="AM67" s="64">
        <f>SUM(AJ67:AL67)</f>
        <v>18</v>
      </c>
      <c r="AN67" s="104">
        <f>IF(G67&gt;0,AJ67/G67,"")</f>
      </c>
      <c r="AO67" s="56">
        <f>IF(H67&gt;0,AK67/H67,"")</f>
        <v>2.3333333333333335</v>
      </c>
      <c r="AP67" s="56">
        <f>IF(I67&gt;0,AL67/I67,"")</f>
        <v>0.3793103448275862</v>
      </c>
      <c r="AQ67" s="65">
        <f>IF(AM67=0,"0.00",AM67/SUM(G67:I67))</f>
        <v>0.5625</v>
      </c>
    </row>
    <row r="68" spans="1:43" s="2" customFormat="1" ht="15.75" customHeight="1">
      <c r="A68" s="75" t="s">
        <v>220</v>
      </c>
      <c r="B68" s="69" t="s">
        <v>239</v>
      </c>
      <c r="C68" s="47" t="s">
        <v>9</v>
      </c>
      <c r="D68" s="58">
        <v>3</v>
      </c>
      <c r="E68" s="48">
        <v>133</v>
      </c>
      <c r="F68" s="49" t="s">
        <v>240</v>
      </c>
      <c r="G68" s="50">
        <v>28</v>
      </c>
      <c r="H68" s="51">
        <v>38</v>
      </c>
      <c r="I68" s="51">
        <v>6</v>
      </c>
      <c r="J68" s="52">
        <f t="shared" si="19"/>
        <v>72</v>
      </c>
      <c r="K68" s="53">
        <f t="shared" si="20"/>
        <v>0.5413533834586466</v>
      </c>
      <c r="L68" s="50">
        <v>18</v>
      </c>
      <c r="M68" s="54">
        <f t="shared" si="21"/>
        <v>0.6428571428571429</v>
      </c>
      <c r="N68" s="55">
        <v>94</v>
      </c>
      <c r="O68" s="55"/>
      <c r="P68" s="56">
        <f t="shared" si="22"/>
        <v>3.357142857142857</v>
      </c>
      <c r="Q68" s="57">
        <v>10</v>
      </c>
      <c r="R68" s="58">
        <v>3</v>
      </c>
      <c r="S68" s="58"/>
      <c r="T68" s="58"/>
      <c r="U68" s="58">
        <v>1</v>
      </c>
      <c r="V68" s="58"/>
      <c r="W68" s="59">
        <f t="shared" si="23"/>
        <v>4</v>
      </c>
      <c r="X68" s="58">
        <v>13</v>
      </c>
      <c r="Y68" s="60">
        <v>15</v>
      </c>
      <c r="Z68" s="58">
        <v>29</v>
      </c>
      <c r="AA68" s="58">
        <v>7</v>
      </c>
      <c r="AB68" s="58"/>
      <c r="AC68" s="59">
        <f t="shared" si="24"/>
        <v>64</v>
      </c>
      <c r="AD68" s="61">
        <f t="shared" si="25"/>
        <v>68</v>
      </c>
      <c r="AE68" s="59">
        <f t="shared" si="26"/>
        <v>7</v>
      </c>
      <c r="AF68" s="50"/>
      <c r="AG68" s="51">
        <v>2</v>
      </c>
      <c r="AH68" s="62">
        <v>2</v>
      </c>
      <c r="AI68" s="63">
        <v>85</v>
      </c>
      <c r="AJ68" s="51">
        <v>38</v>
      </c>
      <c r="AK68" s="51">
        <v>69</v>
      </c>
      <c r="AL68" s="51">
        <v>6</v>
      </c>
      <c r="AM68" s="64">
        <f t="shared" si="27"/>
        <v>113</v>
      </c>
      <c r="AN68" s="104">
        <f t="shared" si="29"/>
        <v>1.3571428571428572</v>
      </c>
      <c r="AO68" s="56">
        <f t="shared" si="30"/>
        <v>1.8157894736842106</v>
      </c>
      <c r="AP68" s="56">
        <f t="shared" si="31"/>
        <v>1</v>
      </c>
      <c r="AQ68" s="65">
        <f t="shared" si="32"/>
        <v>1.5694444444444444</v>
      </c>
    </row>
    <row r="69" spans="1:43" s="2" customFormat="1" ht="15.75" customHeight="1">
      <c r="A69" s="75" t="s">
        <v>70</v>
      </c>
      <c r="B69" s="69" t="s">
        <v>122</v>
      </c>
      <c r="C69" s="47" t="s">
        <v>4</v>
      </c>
      <c r="D69" s="58">
        <v>4</v>
      </c>
      <c r="E69" s="48">
        <v>194</v>
      </c>
      <c r="F69" s="49" t="s">
        <v>123</v>
      </c>
      <c r="G69" s="50">
        <v>65</v>
      </c>
      <c r="H69" s="51">
        <v>9</v>
      </c>
      <c r="I69" s="51">
        <v>4</v>
      </c>
      <c r="J69" s="52">
        <f t="shared" si="19"/>
        <v>78</v>
      </c>
      <c r="K69" s="53">
        <f t="shared" si="20"/>
        <v>0.4020618556701031</v>
      </c>
      <c r="L69" s="50">
        <v>37</v>
      </c>
      <c r="M69" s="54">
        <f t="shared" si="21"/>
        <v>0.5692307692307692</v>
      </c>
      <c r="N69" s="55">
        <v>189</v>
      </c>
      <c r="O69" s="55"/>
      <c r="P69" s="56">
        <f t="shared" si="22"/>
        <v>2.9076923076923076</v>
      </c>
      <c r="Q69" s="57">
        <v>9</v>
      </c>
      <c r="R69" s="58">
        <v>2</v>
      </c>
      <c r="S69" s="58"/>
      <c r="T69" s="58"/>
      <c r="U69" s="58"/>
      <c r="V69" s="58"/>
      <c r="W69" s="59">
        <f t="shared" si="23"/>
        <v>2</v>
      </c>
      <c r="X69" s="58">
        <v>5</v>
      </c>
      <c r="Y69" s="60">
        <v>5</v>
      </c>
      <c r="Z69" s="58">
        <v>4</v>
      </c>
      <c r="AA69" s="58">
        <v>2</v>
      </c>
      <c r="AB69" s="58"/>
      <c r="AC69" s="59">
        <f t="shared" si="24"/>
        <v>16</v>
      </c>
      <c r="AD69" s="61">
        <f t="shared" si="25"/>
        <v>18</v>
      </c>
      <c r="AE69" s="59">
        <f t="shared" si="26"/>
        <v>2</v>
      </c>
      <c r="AF69" s="50"/>
      <c r="AG69" s="51">
        <v>4</v>
      </c>
      <c r="AH69" s="62">
        <v>4</v>
      </c>
      <c r="AI69" s="63">
        <v>128</v>
      </c>
      <c r="AJ69" s="51">
        <v>35</v>
      </c>
      <c r="AK69" s="51">
        <v>-18</v>
      </c>
      <c r="AL69" s="51">
        <v>-3</v>
      </c>
      <c r="AM69" s="64">
        <f t="shared" si="27"/>
        <v>14</v>
      </c>
      <c r="AN69" s="104">
        <f t="shared" si="29"/>
        <v>0.5384615384615384</v>
      </c>
      <c r="AO69" s="56">
        <f t="shared" si="30"/>
        <v>-2</v>
      </c>
      <c r="AP69" s="56">
        <f t="shared" si="31"/>
        <v>-0.75</v>
      </c>
      <c r="AQ69" s="65">
        <f aca="true" t="shared" si="33" ref="AQ69:AQ80">IF(AM69=0,"",AM69/SUM(G69:I69))</f>
        <v>0.1794871794871795</v>
      </c>
    </row>
    <row r="70" spans="1:43" s="2" customFormat="1" ht="15.75" customHeight="1">
      <c r="A70" s="75" t="s">
        <v>67</v>
      </c>
      <c r="B70" s="69" t="s">
        <v>27</v>
      </c>
      <c r="C70" s="47" t="s">
        <v>65</v>
      </c>
      <c r="D70" s="58">
        <v>1</v>
      </c>
      <c r="E70" s="48">
        <v>45</v>
      </c>
      <c r="F70" s="49" t="s">
        <v>29</v>
      </c>
      <c r="G70" s="50"/>
      <c r="H70" s="51">
        <v>1</v>
      </c>
      <c r="I70" s="51">
        <v>13</v>
      </c>
      <c r="J70" s="52">
        <f t="shared" si="19"/>
        <v>14</v>
      </c>
      <c r="K70" s="53">
        <f t="shared" si="20"/>
        <v>0.3111111111111111</v>
      </c>
      <c r="L70" s="50"/>
      <c r="M70" s="54">
        <f t="shared" si="21"/>
      </c>
      <c r="N70" s="55"/>
      <c r="O70" s="55"/>
      <c r="P70" s="56">
        <f t="shared" si="22"/>
      </c>
      <c r="Q70" s="57"/>
      <c r="R70" s="58">
        <v>2</v>
      </c>
      <c r="S70" s="58"/>
      <c r="T70" s="58"/>
      <c r="U70" s="58"/>
      <c r="V70" s="58"/>
      <c r="W70" s="59">
        <f t="shared" si="23"/>
        <v>2</v>
      </c>
      <c r="X70" s="58"/>
      <c r="Y70" s="60">
        <v>2</v>
      </c>
      <c r="Z70" s="58">
        <v>2</v>
      </c>
      <c r="AA70" s="58">
        <v>1</v>
      </c>
      <c r="AB70" s="58"/>
      <c r="AC70" s="59">
        <f t="shared" si="24"/>
        <v>5</v>
      </c>
      <c r="AD70" s="61">
        <f t="shared" si="25"/>
        <v>7</v>
      </c>
      <c r="AE70" s="59">
        <f t="shared" si="26"/>
        <v>1</v>
      </c>
      <c r="AF70" s="50"/>
      <c r="AG70" s="51">
        <v>3</v>
      </c>
      <c r="AH70" s="62">
        <v>3</v>
      </c>
      <c r="AI70" s="63"/>
      <c r="AJ70" s="51"/>
      <c r="AK70" s="51">
        <v>15</v>
      </c>
      <c r="AL70" s="51">
        <v>-31</v>
      </c>
      <c r="AM70" s="64">
        <f t="shared" si="27"/>
        <v>-16</v>
      </c>
      <c r="AN70" s="104">
        <f aca="true" t="shared" si="34" ref="AN70:AP72">IF(G70&gt;0,AJ70/G70,"")</f>
      </c>
      <c r="AO70" s="56">
        <f t="shared" si="34"/>
        <v>15</v>
      </c>
      <c r="AP70" s="56">
        <f t="shared" si="34"/>
        <v>-2.3846153846153846</v>
      </c>
      <c r="AQ70" s="65">
        <f t="shared" si="33"/>
        <v>-1.1428571428571428</v>
      </c>
    </row>
    <row r="71" spans="1:43" s="2" customFormat="1" ht="15.75" customHeight="1">
      <c r="A71" s="75" t="s">
        <v>220</v>
      </c>
      <c r="B71" s="69" t="s">
        <v>241</v>
      </c>
      <c r="C71" s="47" t="s">
        <v>83</v>
      </c>
      <c r="D71" s="58">
        <v>4</v>
      </c>
      <c r="E71" s="48">
        <v>176</v>
      </c>
      <c r="F71" s="49" t="s">
        <v>249</v>
      </c>
      <c r="G71" s="50">
        <v>1</v>
      </c>
      <c r="H71" s="51">
        <v>45</v>
      </c>
      <c r="I71" s="51">
        <v>51</v>
      </c>
      <c r="J71" s="52">
        <f t="shared" si="19"/>
        <v>97</v>
      </c>
      <c r="K71" s="53">
        <f t="shared" si="20"/>
        <v>0.5511363636363636</v>
      </c>
      <c r="L71" s="50">
        <v>1</v>
      </c>
      <c r="M71" s="54">
        <f t="shared" si="21"/>
        <v>1</v>
      </c>
      <c r="N71" s="55">
        <v>9</v>
      </c>
      <c r="O71" s="55"/>
      <c r="P71" s="56">
        <f t="shared" si="22"/>
        <v>9</v>
      </c>
      <c r="Q71" s="57">
        <v>1</v>
      </c>
      <c r="R71" s="58">
        <v>11</v>
      </c>
      <c r="S71" s="58">
        <v>1</v>
      </c>
      <c r="T71" s="58"/>
      <c r="U71" s="58">
        <v>1</v>
      </c>
      <c r="V71" s="58"/>
      <c r="W71" s="59">
        <f t="shared" si="23"/>
        <v>13</v>
      </c>
      <c r="X71" s="58">
        <v>39</v>
      </c>
      <c r="Y71" s="60">
        <v>2</v>
      </c>
      <c r="Z71" s="58">
        <v>48</v>
      </c>
      <c r="AA71" s="58">
        <v>6</v>
      </c>
      <c r="AB71" s="58">
        <v>1</v>
      </c>
      <c r="AC71" s="59">
        <f t="shared" si="24"/>
        <v>96</v>
      </c>
      <c r="AD71" s="61">
        <f t="shared" si="25"/>
        <v>109</v>
      </c>
      <c r="AE71" s="59">
        <f t="shared" si="26"/>
        <v>7</v>
      </c>
      <c r="AF71" s="50"/>
      <c r="AG71" s="51">
        <v>12</v>
      </c>
      <c r="AH71" s="62">
        <v>10.5</v>
      </c>
      <c r="AI71" s="63">
        <v>6</v>
      </c>
      <c r="AJ71" s="51">
        <v>6</v>
      </c>
      <c r="AK71" s="51">
        <v>-17</v>
      </c>
      <c r="AL71" s="51">
        <v>10</v>
      </c>
      <c r="AM71" s="64">
        <f t="shared" si="27"/>
        <v>-1</v>
      </c>
      <c r="AN71" s="104">
        <f>IF(G71&gt;0,AJ71/G71,"")</f>
        <v>6</v>
      </c>
      <c r="AO71" s="56">
        <f>IF(H71&gt;0,AK71/H71,"")</f>
        <v>-0.37777777777777777</v>
      </c>
      <c r="AP71" s="56">
        <f>IF(I71&gt;0,AL71/I71,"")</f>
        <v>0.19607843137254902</v>
      </c>
      <c r="AQ71" s="65">
        <f>IF(AM71=0,"",AM71/SUM(G71:I71))</f>
        <v>-0.010309278350515464</v>
      </c>
    </row>
    <row r="72" spans="1:43" s="2" customFormat="1" ht="15.75" customHeight="1">
      <c r="A72" s="75" t="s">
        <v>202</v>
      </c>
      <c r="B72" s="69" t="s">
        <v>30</v>
      </c>
      <c r="C72" s="47" t="s">
        <v>214</v>
      </c>
      <c r="D72" s="58">
        <v>3</v>
      </c>
      <c r="E72" s="48">
        <v>142</v>
      </c>
      <c r="F72" s="49" t="s">
        <v>31</v>
      </c>
      <c r="G72" s="50">
        <v>4</v>
      </c>
      <c r="H72" s="51">
        <v>1</v>
      </c>
      <c r="I72" s="51">
        <v>42</v>
      </c>
      <c r="J72" s="52">
        <f t="shared" si="19"/>
        <v>47</v>
      </c>
      <c r="K72" s="53">
        <f t="shared" si="20"/>
        <v>0.33098591549295775</v>
      </c>
      <c r="L72" s="50">
        <v>1</v>
      </c>
      <c r="M72" s="54">
        <f t="shared" si="21"/>
        <v>0.25</v>
      </c>
      <c r="N72" s="55">
        <v>5</v>
      </c>
      <c r="O72" s="55"/>
      <c r="P72" s="56">
        <f t="shared" si="22"/>
        <v>1.25</v>
      </c>
      <c r="Q72" s="57"/>
      <c r="R72" s="58">
        <v>5</v>
      </c>
      <c r="S72" s="58"/>
      <c r="T72" s="58"/>
      <c r="U72" s="58"/>
      <c r="V72" s="58"/>
      <c r="W72" s="59">
        <f t="shared" si="23"/>
        <v>5</v>
      </c>
      <c r="X72" s="58">
        <v>13</v>
      </c>
      <c r="Y72" s="60">
        <v>1</v>
      </c>
      <c r="Z72" s="58">
        <v>10</v>
      </c>
      <c r="AA72" s="58"/>
      <c r="AB72" s="58">
        <v>4</v>
      </c>
      <c r="AC72" s="59">
        <f t="shared" si="24"/>
        <v>28</v>
      </c>
      <c r="AD72" s="61">
        <f t="shared" si="25"/>
        <v>33</v>
      </c>
      <c r="AE72" s="59">
        <f t="shared" si="26"/>
        <v>0</v>
      </c>
      <c r="AF72" s="50"/>
      <c r="AG72" s="51">
        <v>3</v>
      </c>
      <c r="AH72" s="62">
        <v>2.5</v>
      </c>
      <c r="AI72" s="63">
        <v>2</v>
      </c>
      <c r="AJ72" s="51">
        <v>-20</v>
      </c>
      <c r="AK72" s="51">
        <v>-2</v>
      </c>
      <c r="AL72" s="51">
        <v>-80</v>
      </c>
      <c r="AM72" s="64">
        <f t="shared" si="27"/>
        <v>-102</v>
      </c>
      <c r="AN72" s="104">
        <f t="shared" si="34"/>
        <v>-5</v>
      </c>
      <c r="AO72" s="56">
        <f t="shared" si="34"/>
        <v>-2</v>
      </c>
      <c r="AP72" s="56">
        <f t="shared" si="34"/>
        <v>-1.9047619047619047</v>
      </c>
      <c r="AQ72" s="65">
        <f t="shared" si="33"/>
        <v>-2.1702127659574466</v>
      </c>
    </row>
    <row r="73" spans="1:43" s="2" customFormat="1" ht="15.75" customHeight="1">
      <c r="A73" s="75" t="s">
        <v>220</v>
      </c>
      <c r="B73" s="69" t="s">
        <v>250</v>
      </c>
      <c r="C73" s="47" t="s">
        <v>179</v>
      </c>
      <c r="D73" s="58">
        <v>4</v>
      </c>
      <c r="E73" s="48">
        <v>176</v>
      </c>
      <c r="F73" s="49" t="s">
        <v>251</v>
      </c>
      <c r="G73" s="50">
        <v>46</v>
      </c>
      <c r="H73" s="51"/>
      <c r="I73" s="51"/>
      <c r="J73" s="52">
        <f t="shared" si="19"/>
        <v>46</v>
      </c>
      <c r="K73" s="53">
        <f t="shared" si="20"/>
        <v>0.26136363636363635</v>
      </c>
      <c r="L73" s="50">
        <v>19</v>
      </c>
      <c r="M73" s="54">
        <f t="shared" si="21"/>
        <v>0.41304347826086957</v>
      </c>
      <c r="N73" s="55">
        <v>202</v>
      </c>
      <c r="O73" s="55"/>
      <c r="P73" s="56">
        <f t="shared" si="22"/>
        <v>4.391304347826087</v>
      </c>
      <c r="Q73" s="57">
        <v>31</v>
      </c>
      <c r="R73" s="58"/>
      <c r="S73" s="58"/>
      <c r="T73" s="58"/>
      <c r="U73" s="58"/>
      <c r="V73" s="58"/>
      <c r="W73" s="59">
        <f t="shared" si="23"/>
        <v>0</v>
      </c>
      <c r="X73" s="58"/>
      <c r="Y73" s="60"/>
      <c r="Z73" s="58"/>
      <c r="AA73" s="58"/>
      <c r="AB73" s="58"/>
      <c r="AC73" s="59">
        <f t="shared" si="24"/>
        <v>0</v>
      </c>
      <c r="AD73" s="61">
        <f t="shared" si="25"/>
        <v>0</v>
      </c>
      <c r="AE73" s="59">
        <f t="shared" si="26"/>
        <v>0</v>
      </c>
      <c r="AF73" s="50"/>
      <c r="AG73" s="51">
        <v>9</v>
      </c>
      <c r="AH73" s="62">
        <v>7</v>
      </c>
      <c r="AI73" s="63">
        <v>185</v>
      </c>
      <c r="AJ73" s="51">
        <v>10</v>
      </c>
      <c r="AK73" s="51"/>
      <c r="AL73" s="51"/>
      <c r="AM73" s="64">
        <f t="shared" si="27"/>
        <v>10</v>
      </c>
      <c r="AN73" s="104">
        <f aca="true" t="shared" si="35" ref="AN73:AP76">IF(G73&gt;0,AJ73/G73,"")</f>
        <v>0.21739130434782608</v>
      </c>
      <c r="AO73" s="56">
        <f t="shared" si="35"/>
      </c>
      <c r="AP73" s="56">
        <f t="shared" si="35"/>
      </c>
      <c r="AQ73" s="65">
        <f>IF(AM73=0,"",AM73/SUM(G73:I73))</f>
        <v>0.21739130434782608</v>
      </c>
    </row>
    <row r="74" spans="1:43" s="2" customFormat="1" ht="15.75" customHeight="1">
      <c r="A74" s="75" t="s">
        <v>70</v>
      </c>
      <c r="B74" s="69" t="s">
        <v>124</v>
      </c>
      <c r="C74" s="47" t="s">
        <v>182</v>
      </c>
      <c r="D74" s="58">
        <v>4</v>
      </c>
      <c r="E74" s="48">
        <v>194</v>
      </c>
      <c r="F74" s="49" t="s">
        <v>125</v>
      </c>
      <c r="G74" s="50"/>
      <c r="H74" s="51"/>
      <c r="I74" s="51">
        <v>38</v>
      </c>
      <c r="J74" s="52">
        <f t="shared" si="19"/>
        <v>38</v>
      </c>
      <c r="K74" s="53">
        <f t="shared" si="20"/>
        <v>0.1958762886597938</v>
      </c>
      <c r="L74" s="50"/>
      <c r="M74" s="54">
        <f t="shared" si="21"/>
      </c>
      <c r="N74" s="55"/>
      <c r="O74" s="55"/>
      <c r="P74" s="56">
        <f t="shared" si="22"/>
      </c>
      <c r="Q74" s="57"/>
      <c r="R74" s="58">
        <v>1</v>
      </c>
      <c r="S74" s="58">
        <v>1</v>
      </c>
      <c r="T74" s="58">
        <v>1</v>
      </c>
      <c r="U74" s="58"/>
      <c r="V74" s="58"/>
      <c r="W74" s="59">
        <f t="shared" si="23"/>
        <v>3</v>
      </c>
      <c r="X74" s="58">
        <v>9</v>
      </c>
      <c r="Y74" s="60">
        <v>3</v>
      </c>
      <c r="Z74" s="58">
        <v>3</v>
      </c>
      <c r="AA74" s="58">
        <v>1</v>
      </c>
      <c r="AB74" s="58">
        <v>1</v>
      </c>
      <c r="AC74" s="59">
        <f t="shared" si="24"/>
        <v>17</v>
      </c>
      <c r="AD74" s="61">
        <f t="shared" si="25"/>
        <v>20</v>
      </c>
      <c r="AE74" s="59">
        <f t="shared" si="26"/>
        <v>2</v>
      </c>
      <c r="AF74" s="50"/>
      <c r="AG74" s="51">
        <v>3</v>
      </c>
      <c r="AH74" s="62">
        <v>3</v>
      </c>
      <c r="AI74" s="63"/>
      <c r="AJ74" s="51"/>
      <c r="AK74" s="51"/>
      <c r="AL74" s="51">
        <v>-41</v>
      </c>
      <c r="AM74" s="64">
        <f t="shared" si="27"/>
        <v>-41</v>
      </c>
      <c r="AN74" s="104">
        <f t="shared" si="35"/>
      </c>
      <c r="AO74" s="56">
        <f t="shared" si="35"/>
      </c>
      <c r="AP74" s="56">
        <f t="shared" si="35"/>
        <v>-1.0789473684210527</v>
      </c>
      <c r="AQ74" s="65">
        <f t="shared" si="33"/>
        <v>-1.0789473684210527</v>
      </c>
    </row>
    <row r="75" spans="1:43" s="2" customFormat="1" ht="15.75" customHeight="1">
      <c r="A75" s="75" t="s">
        <v>220</v>
      </c>
      <c r="B75" s="69" t="s">
        <v>252</v>
      </c>
      <c r="C75" s="47" t="s">
        <v>65</v>
      </c>
      <c r="D75" s="58">
        <v>4</v>
      </c>
      <c r="E75" s="48">
        <v>176</v>
      </c>
      <c r="F75" s="49" t="s">
        <v>253</v>
      </c>
      <c r="G75" s="50"/>
      <c r="H75" s="51">
        <v>1</v>
      </c>
      <c r="I75" s="51">
        <v>106</v>
      </c>
      <c r="J75" s="52">
        <f t="shared" si="19"/>
        <v>107</v>
      </c>
      <c r="K75" s="53">
        <f t="shared" si="20"/>
        <v>0.6079545454545454</v>
      </c>
      <c r="L75" s="50"/>
      <c r="M75" s="54">
        <f t="shared" si="21"/>
      </c>
      <c r="N75" s="55"/>
      <c r="O75" s="55"/>
      <c r="P75" s="56">
        <f t="shared" si="22"/>
      </c>
      <c r="Q75" s="57"/>
      <c r="R75" s="58">
        <v>16</v>
      </c>
      <c r="S75" s="58">
        <v>5</v>
      </c>
      <c r="T75" s="58">
        <v>1</v>
      </c>
      <c r="U75" s="58"/>
      <c r="V75" s="58">
        <v>1</v>
      </c>
      <c r="W75" s="59">
        <f t="shared" si="23"/>
        <v>23</v>
      </c>
      <c r="X75" s="58">
        <v>56</v>
      </c>
      <c r="Y75" s="60">
        <v>21</v>
      </c>
      <c r="Z75" s="58">
        <v>54</v>
      </c>
      <c r="AA75" s="58">
        <v>25</v>
      </c>
      <c r="AB75" s="58">
        <v>5</v>
      </c>
      <c r="AC75" s="59">
        <f t="shared" si="24"/>
        <v>161</v>
      </c>
      <c r="AD75" s="61">
        <f t="shared" si="25"/>
        <v>184</v>
      </c>
      <c r="AE75" s="59">
        <f t="shared" si="26"/>
        <v>30</v>
      </c>
      <c r="AF75" s="50"/>
      <c r="AG75" s="51">
        <v>5</v>
      </c>
      <c r="AH75" s="62">
        <v>5</v>
      </c>
      <c r="AI75" s="63"/>
      <c r="AJ75" s="51"/>
      <c r="AK75" s="51">
        <v>-2</v>
      </c>
      <c r="AL75" s="51">
        <v>242</v>
      </c>
      <c r="AM75" s="64">
        <f t="shared" si="27"/>
        <v>240</v>
      </c>
      <c r="AN75" s="104">
        <f t="shared" si="35"/>
      </c>
      <c r="AO75" s="56">
        <f t="shared" si="35"/>
        <v>-2</v>
      </c>
      <c r="AP75" s="56">
        <f t="shared" si="35"/>
        <v>2.2830188679245285</v>
      </c>
      <c r="AQ75" s="65">
        <f>IF(AM75=0,"",AM75/SUM(G75:I75))</f>
        <v>2.2429906542056073</v>
      </c>
    </row>
    <row r="76" spans="1:43" s="2" customFormat="1" ht="15.75" customHeight="1">
      <c r="A76" s="75" t="s">
        <v>67</v>
      </c>
      <c r="B76" s="69" t="s">
        <v>142</v>
      </c>
      <c r="C76" s="47" t="s">
        <v>182</v>
      </c>
      <c r="D76" s="58">
        <v>4</v>
      </c>
      <c r="E76" s="48">
        <v>180</v>
      </c>
      <c r="F76" s="49" t="s">
        <v>103</v>
      </c>
      <c r="G76" s="50"/>
      <c r="H76" s="51"/>
      <c r="I76" s="51">
        <v>19</v>
      </c>
      <c r="J76" s="52">
        <f t="shared" si="19"/>
        <v>19</v>
      </c>
      <c r="K76" s="53">
        <f t="shared" si="20"/>
        <v>0.10555555555555556</v>
      </c>
      <c r="L76" s="50"/>
      <c r="M76" s="54">
        <f t="shared" si="21"/>
      </c>
      <c r="N76" s="55"/>
      <c r="O76" s="55"/>
      <c r="P76" s="56">
        <f t="shared" si="22"/>
      </c>
      <c r="Q76" s="57"/>
      <c r="R76" s="58"/>
      <c r="S76" s="58"/>
      <c r="T76" s="58"/>
      <c r="U76" s="58"/>
      <c r="V76" s="58"/>
      <c r="W76" s="59">
        <f t="shared" si="23"/>
        <v>0</v>
      </c>
      <c r="X76" s="58">
        <v>10</v>
      </c>
      <c r="Y76" s="60">
        <v>4</v>
      </c>
      <c r="Z76" s="58">
        <v>5</v>
      </c>
      <c r="AA76" s="58"/>
      <c r="AB76" s="58"/>
      <c r="AC76" s="59">
        <f t="shared" si="24"/>
        <v>19</v>
      </c>
      <c r="AD76" s="61">
        <f t="shared" si="25"/>
        <v>19</v>
      </c>
      <c r="AE76" s="59">
        <f t="shared" si="26"/>
        <v>0</v>
      </c>
      <c r="AF76" s="50"/>
      <c r="AG76" s="51"/>
      <c r="AH76" s="62"/>
      <c r="AI76" s="63"/>
      <c r="AJ76" s="51"/>
      <c r="AK76" s="51"/>
      <c r="AL76" s="51">
        <v>-3</v>
      </c>
      <c r="AM76" s="64">
        <f t="shared" si="27"/>
        <v>-3</v>
      </c>
      <c r="AN76" s="104">
        <f t="shared" si="35"/>
      </c>
      <c r="AO76" s="56">
        <f t="shared" si="35"/>
      </c>
      <c r="AP76" s="56">
        <f t="shared" si="35"/>
        <v>-0.15789473684210525</v>
      </c>
      <c r="AQ76" s="65">
        <f t="shared" si="33"/>
        <v>-0.15789473684210525</v>
      </c>
    </row>
    <row r="77" spans="1:43" s="2" customFormat="1" ht="15.75" customHeight="1">
      <c r="A77" s="75" t="s">
        <v>202</v>
      </c>
      <c r="B77" s="69" t="s">
        <v>32</v>
      </c>
      <c r="C77" s="47" t="s">
        <v>211</v>
      </c>
      <c r="D77" s="58">
        <v>4</v>
      </c>
      <c r="E77" s="48">
        <v>187</v>
      </c>
      <c r="F77" s="49" t="s">
        <v>33</v>
      </c>
      <c r="G77" s="50">
        <v>4</v>
      </c>
      <c r="H77" s="51"/>
      <c r="I77" s="51">
        <v>51</v>
      </c>
      <c r="J77" s="52">
        <f aca="true" t="shared" si="36" ref="J77:J85">SUM(G77:I77)</f>
        <v>55</v>
      </c>
      <c r="K77" s="53">
        <f aca="true" t="shared" si="37" ref="K77:K85">SUM(G77:I77)/E77</f>
        <v>0.29411764705882354</v>
      </c>
      <c r="L77" s="50">
        <v>2</v>
      </c>
      <c r="M77" s="54">
        <f aca="true" t="shared" si="38" ref="M77:M85">IF(G77=0,"",L77/G77)</f>
        <v>0.5</v>
      </c>
      <c r="N77" s="55">
        <v>4</v>
      </c>
      <c r="O77" s="55"/>
      <c r="P77" s="56">
        <f aca="true" t="shared" si="39" ref="P77:P85">IF(G77=0,"",(N77-O77)/G77)</f>
        <v>1</v>
      </c>
      <c r="Q77" s="57"/>
      <c r="R77" s="58">
        <v>4</v>
      </c>
      <c r="S77" s="58">
        <v>2</v>
      </c>
      <c r="T77" s="58"/>
      <c r="U77" s="58"/>
      <c r="V77" s="58">
        <v>1</v>
      </c>
      <c r="W77" s="59">
        <f aca="true" t="shared" si="40" ref="W77:W85">SUM(R77:V77)</f>
        <v>7</v>
      </c>
      <c r="X77" s="58">
        <v>9</v>
      </c>
      <c r="Y77" s="60">
        <v>3</v>
      </c>
      <c r="Z77" s="58">
        <v>15</v>
      </c>
      <c r="AA77" s="58">
        <v>3</v>
      </c>
      <c r="AB77" s="58">
        <v>2</v>
      </c>
      <c r="AC77" s="59">
        <f aca="true" t="shared" si="41" ref="AC77:AC85">SUM(X77:AB77)</f>
        <v>32</v>
      </c>
      <c r="AD77" s="61">
        <f aca="true" t="shared" si="42" ref="AD77:AD85">W77+AC77</f>
        <v>39</v>
      </c>
      <c r="AE77" s="59">
        <f aca="true" t="shared" si="43" ref="AE77:AE85">S77+AA77</f>
        <v>5</v>
      </c>
      <c r="AF77" s="50"/>
      <c r="AG77" s="51">
        <v>2</v>
      </c>
      <c r="AH77" s="62">
        <v>2</v>
      </c>
      <c r="AI77" s="63">
        <v>4</v>
      </c>
      <c r="AJ77" s="51">
        <v>-3</v>
      </c>
      <c r="AK77" s="51"/>
      <c r="AL77" s="51">
        <v>-71</v>
      </c>
      <c r="AM77" s="64">
        <f aca="true" t="shared" si="44" ref="AM77:AM85">SUM(AJ77:AL77)</f>
        <v>-74</v>
      </c>
      <c r="AN77" s="104">
        <f aca="true" t="shared" si="45" ref="AN77:AP85">IF(G77&gt;0,AJ77/G77,"")</f>
        <v>-0.75</v>
      </c>
      <c r="AO77" s="56">
        <f t="shared" si="45"/>
      </c>
      <c r="AP77" s="56">
        <f t="shared" si="45"/>
        <v>-1.392156862745098</v>
      </c>
      <c r="AQ77" s="65">
        <f t="shared" si="33"/>
        <v>-1.3454545454545455</v>
      </c>
    </row>
    <row r="78" spans="1:43" s="2" customFormat="1" ht="15.75" customHeight="1">
      <c r="A78" s="75" t="s">
        <v>202</v>
      </c>
      <c r="B78" s="69" t="s">
        <v>34</v>
      </c>
      <c r="C78" s="47" t="s">
        <v>64</v>
      </c>
      <c r="D78" s="58">
        <v>4</v>
      </c>
      <c r="E78" s="48">
        <v>187</v>
      </c>
      <c r="F78" s="49" t="s">
        <v>35</v>
      </c>
      <c r="G78" s="50">
        <v>4</v>
      </c>
      <c r="H78" s="51">
        <v>58</v>
      </c>
      <c r="I78" s="51">
        <v>36</v>
      </c>
      <c r="J78" s="52">
        <f t="shared" si="36"/>
        <v>98</v>
      </c>
      <c r="K78" s="53">
        <f t="shared" si="37"/>
        <v>0.5240641711229946</v>
      </c>
      <c r="L78" s="50">
        <v>1</v>
      </c>
      <c r="M78" s="54">
        <f t="shared" si="38"/>
        <v>0.25</v>
      </c>
      <c r="N78" s="55">
        <v>5</v>
      </c>
      <c r="O78" s="55"/>
      <c r="P78" s="56">
        <f t="shared" si="39"/>
        <v>1.25</v>
      </c>
      <c r="Q78" s="57">
        <v>1</v>
      </c>
      <c r="R78" s="58">
        <v>13</v>
      </c>
      <c r="S78" s="58"/>
      <c r="T78" s="58"/>
      <c r="U78" s="58"/>
      <c r="V78" s="58"/>
      <c r="W78" s="59">
        <f t="shared" si="40"/>
        <v>13</v>
      </c>
      <c r="X78" s="58">
        <v>39</v>
      </c>
      <c r="Y78" s="60">
        <v>19</v>
      </c>
      <c r="Z78" s="58">
        <v>39</v>
      </c>
      <c r="AA78" s="58">
        <v>17</v>
      </c>
      <c r="AB78" s="58">
        <v>6</v>
      </c>
      <c r="AC78" s="59">
        <f t="shared" si="41"/>
        <v>120</v>
      </c>
      <c r="AD78" s="61">
        <f t="shared" si="42"/>
        <v>133</v>
      </c>
      <c r="AE78" s="59">
        <f t="shared" si="43"/>
        <v>17</v>
      </c>
      <c r="AF78" s="50"/>
      <c r="AG78" s="51">
        <v>8</v>
      </c>
      <c r="AH78" s="62">
        <v>7</v>
      </c>
      <c r="AI78" s="63">
        <v>1</v>
      </c>
      <c r="AJ78" s="51">
        <v>-28</v>
      </c>
      <c r="AK78" s="51">
        <v>-52</v>
      </c>
      <c r="AL78" s="51">
        <v>-10</v>
      </c>
      <c r="AM78" s="64">
        <f t="shared" si="44"/>
        <v>-90</v>
      </c>
      <c r="AN78" s="104">
        <f t="shared" si="45"/>
        <v>-7</v>
      </c>
      <c r="AO78" s="56">
        <f t="shared" si="45"/>
        <v>-0.896551724137931</v>
      </c>
      <c r="AP78" s="56">
        <f t="shared" si="45"/>
        <v>-0.2777777777777778</v>
      </c>
      <c r="AQ78" s="65">
        <f t="shared" si="33"/>
        <v>-0.9183673469387755</v>
      </c>
    </row>
    <row r="79" spans="1:43" s="2" customFormat="1" ht="15.75" customHeight="1">
      <c r="A79" s="75" t="s">
        <v>67</v>
      </c>
      <c r="B79" s="69" t="s">
        <v>148</v>
      </c>
      <c r="C79" s="47" t="s">
        <v>65</v>
      </c>
      <c r="D79" s="58">
        <v>2</v>
      </c>
      <c r="E79" s="48">
        <v>86</v>
      </c>
      <c r="F79" s="49" t="s">
        <v>149</v>
      </c>
      <c r="G79" s="50"/>
      <c r="H79" s="51">
        <v>2</v>
      </c>
      <c r="I79" s="51">
        <v>21</v>
      </c>
      <c r="J79" s="52">
        <f>SUM(G79:I79)</f>
        <v>23</v>
      </c>
      <c r="K79" s="53">
        <f>SUM(G79:I79)/E79</f>
        <v>0.26744186046511625</v>
      </c>
      <c r="L79" s="50"/>
      <c r="M79" s="54">
        <f>IF(G79=0,"",L79/G79)</f>
      </c>
      <c r="N79" s="55"/>
      <c r="O79" s="55"/>
      <c r="P79" s="56">
        <f>IF(G79=0,"",(N79-O79)/G79)</f>
      </c>
      <c r="Q79" s="57"/>
      <c r="R79" s="58">
        <v>1</v>
      </c>
      <c r="S79" s="58">
        <v>1</v>
      </c>
      <c r="T79" s="58"/>
      <c r="U79" s="58">
        <v>1</v>
      </c>
      <c r="V79" s="58"/>
      <c r="W79" s="59">
        <f>SUM(R79:V79)</f>
        <v>3</v>
      </c>
      <c r="X79" s="58">
        <v>15</v>
      </c>
      <c r="Y79" s="60">
        <v>3</v>
      </c>
      <c r="Z79" s="58">
        <v>16</v>
      </c>
      <c r="AA79" s="58">
        <v>6</v>
      </c>
      <c r="AB79" s="58">
        <v>1</v>
      </c>
      <c r="AC79" s="59">
        <f>SUM(X79:AB79)</f>
        <v>41</v>
      </c>
      <c r="AD79" s="61">
        <f>W79+AC79</f>
        <v>44</v>
      </c>
      <c r="AE79" s="59">
        <f>S79+AA79</f>
        <v>7</v>
      </c>
      <c r="AF79" s="50"/>
      <c r="AG79" s="51">
        <v>2</v>
      </c>
      <c r="AH79" s="62">
        <v>1.5</v>
      </c>
      <c r="AI79" s="63"/>
      <c r="AJ79" s="51"/>
      <c r="AK79" s="51">
        <v>5</v>
      </c>
      <c r="AL79" s="51">
        <v>-24</v>
      </c>
      <c r="AM79" s="64">
        <f>SUM(AJ79:AL79)</f>
        <v>-19</v>
      </c>
      <c r="AN79" s="104">
        <f>IF(G79&gt;0,AJ79/G79,"")</f>
      </c>
      <c r="AO79" s="56">
        <f>IF(H79&gt;0,AK79/H79,"")</f>
        <v>2.5</v>
      </c>
      <c r="AP79" s="56">
        <f>IF(I79&gt;0,AL79/I79,"")</f>
        <v>-1.1428571428571428</v>
      </c>
      <c r="AQ79" s="65">
        <f>IF(AM79=0,"",AM79/SUM(G79:I79))</f>
        <v>-0.8260869565217391</v>
      </c>
    </row>
    <row r="80" spans="1:43" s="2" customFormat="1" ht="15.75" customHeight="1">
      <c r="A80" s="75" t="s">
        <v>193</v>
      </c>
      <c r="B80" s="69" t="s">
        <v>36</v>
      </c>
      <c r="C80" s="47" t="s">
        <v>214</v>
      </c>
      <c r="D80" s="58">
        <v>3</v>
      </c>
      <c r="E80" s="48">
        <v>142</v>
      </c>
      <c r="F80" s="49" t="s">
        <v>37</v>
      </c>
      <c r="G80" s="50">
        <v>3</v>
      </c>
      <c r="H80" s="51">
        <v>1</v>
      </c>
      <c r="I80" s="51">
        <v>30</v>
      </c>
      <c r="J80" s="52">
        <f t="shared" si="36"/>
        <v>34</v>
      </c>
      <c r="K80" s="53">
        <f t="shared" si="37"/>
        <v>0.23943661971830985</v>
      </c>
      <c r="L80" s="50">
        <v>2</v>
      </c>
      <c r="M80" s="54">
        <f t="shared" si="38"/>
        <v>0.6666666666666666</v>
      </c>
      <c r="N80" s="55">
        <v>14</v>
      </c>
      <c r="O80" s="55"/>
      <c r="P80" s="56">
        <f t="shared" si="39"/>
        <v>4.666666666666667</v>
      </c>
      <c r="Q80" s="57">
        <v>2</v>
      </c>
      <c r="R80" s="58">
        <v>1</v>
      </c>
      <c r="S80" s="58">
        <v>1</v>
      </c>
      <c r="T80" s="58"/>
      <c r="U80" s="58"/>
      <c r="V80" s="58"/>
      <c r="W80" s="59">
        <f t="shared" si="40"/>
        <v>2</v>
      </c>
      <c r="X80" s="58">
        <v>14</v>
      </c>
      <c r="Y80" s="60">
        <v>3</v>
      </c>
      <c r="Z80" s="58">
        <v>9</v>
      </c>
      <c r="AA80" s="58"/>
      <c r="AB80" s="58">
        <v>1</v>
      </c>
      <c r="AC80" s="59">
        <f t="shared" si="41"/>
        <v>27</v>
      </c>
      <c r="AD80" s="61">
        <f t="shared" si="42"/>
        <v>29</v>
      </c>
      <c r="AE80" s="59">
        <f t="shared" si="43"/>
        <v>1</v>
      </c>
      <c r="AF80" s="50"/>
      <c r="AG80" s="51">
        <v>6</v>
      </c>
      <c r="AH80" s="62">
        <v>4.5</v>
      </c>
      <c r="AI80" s="63">
        <v>14</v>
      </c>
      <c r="AJ80" s="51">
        <v>13</v>
      </c>
      <c r="AK80" s="51">
        <v>0</v>
      </c>
      <c r="AL80" s="51">
        <v>-16</v>
      </c>
      <c r="AM80" s="64">
        <f t="shared" si="44"/>
        <v>-3</v>
      </c>
      <c r="AN80" s="104">
        <f t="shared" si="45"/>
        <v>4.333333333333333</v>
      </c>
      <c r="AO80" s="56">
        <f t="shared" si="45"/>
        <v>0</v>
      </c>
      <c r="AP80" s="56">
        <f t="shared" si="45"/>
        <v>-0.5333333333333333</v>
      </c>
      <c r="AQ80" s="65">
        <f t="shared" si="33"/>
        <v>-0.08823529411764706</v>
      </c>
    </row>
    <row r="81" spans="1:43" s="2" customFormat="1" ht="15.75" customHeight="1">
      <c r="A81" s="75" t="s">
        <v>202</v>
      </c>
      <c r="B81" s="69" t="s">
        <v>38</v>
      </c>
      <c r="C81" s="47" t="s">
        <v>179</v>
      </c>
      <c r="D81" s="58">
        <v>2</v>
      </c>
      <c r="E81" s="48">
        <v>94</v>
      </c>
      <c r="F81" s="49" t="s">
        <v>39</v>
      </c>
      <c r="G81" s="50">
        <v>19</v>
      </c>
      <c r="H81" s="51"/>
      <c r="I81" s="51"/>
      <c r="J81" s="52">
        <f t="shared" si="36"/>
        <v>19</v>
      </c>
      <c r="K81" s="53">
        <f t="shared" si="37"/>
        <v>0.20212765957446807</v>
      </c>
      <c r="L81" s="50">
        <v>12</v>
      </c>
      <c r="M81" s="54">
        <f t="shared" si="38"/>
        <v>0.631578947368421</v>
      </c>
      <c r="N81" s="55">
        <v>47</v>
      </c>
      <c r="O81" s="55"/>
      <c r="P81" s="56">
        <f t="shared" si="39"/>
        <v>2.473684210526316</v>
      </c>
      <c r="Q81" s="57">
        <v>5</v>
      </c>
      <c r="R81" s="58"/>
      <c r="S81" s="58"/>
      <c r="T81" s="58"/>
      <c r="U81" s="58"/>
      <c r="V81" s="58"/>
      <c r="W81" s="59">
        <f t="shared" si="40"/>
        <v>0</v>
      </c>
      <c r="X81" s="58">
        <v>4</v>
      </c>
      <c r="Y81" s="60"/>
      <c r="Z81" s="58">
        <v>2</v>
      </c>
      <c r="AA81" s="58"/>
      <c r="AB81" s="58"/>
      <c r="AC81" s="59">
        <f t="shared" si="41"/>
        <v>6</v>
      </c>
      <c r="AD81" s="61">
        <f t="shared" si="42"/>
        <v>6</v>
      </c>
      <c r="AE81" s="59">
        <f t="shared" si="43"/>
        <v>0</v>
      </c>
      <c r="AF81" s="50"/>
      <c r="AG81" s="51">
        <v>1</v>
      </c>
      <c r="AH81" s="62">
        <v>0.5</v>
      </c>
      <c r="AI81" s="63">
        <v>29</v>
      </c>
      <c r="AJ81" s="51">
        <v>9</v>
      </c>
      <c r="AK81" s="51"/>
      <c r="AL81" s="51"/>
      <c r="AM81" s="64">
        <f t="shared" si="44"/>
        <v>9</v>
      </c>
      <c r="AN81" s="104">
        <f t="shared" si="45"/>
        <v>0.47368421052631576</v>
      </c>
      <c r="AO81" s="56">
        <f t="shared" si="45"/>
      </c>
      <c r="AP81" s="56">
        <f t="shared" si="45"/>
      </c>
      <c r="AQ81" s="65">
        <f>IF(AM81=0,"0.00",AM81/SUM(G81:I81))</f>
        <v>0.47368421052631576</v>
      </c>
    </row>
    <row r="82" spans="1:43" s="2" customFormat="1" ht="15.75" customHeight="1">
      <c r="A82" s="75" t="s">
        <v>220</v>
      </c>
      <c r="B82" s="69" t="s">
        <v>254</v>
      </c>
      <c r="C82" s="47" t="s">
        <v>83</v>
      </c>
      <c r="D82" s="58">
        <v>4</v>
      </c>
      <c r="E82" s="48">
        <v>176</v>
      </c>
      <c r="F82" s="49" t="s">
        <v>255</v>
      </c>
      <c r="G82" s="50">
        <v>1</v>
      </c>
      <c r="H82" s="51">
        <v>2</v>
      </c>
      <c r="I82" s="51">
        <v>25</v>
      </c>
      <c r="J82" s="52">
        <f>SUM(G82:I82)</f>
        <v>28</v>
      </c>
      <c r="K82" s="53">
        <f>SUM(G82:I82)/E82</f>
        <v>0.1590909090909091</v>
      </c>
      <c r="L82" s="50"/>
      <c r="M82" s="54">
        <f>IF(G82=0,"",L82/G82)</f>
        <v>0</v>
      </c>
      <c r="N82" s="55">
        <v>0</v>
      </c>
      <c r="O82" s="55"/>
      <c r="P82" s="56">
        <f>IF(G82=0,"",(N82-O82)/G82)</f>
        <v>0</v>
      </c>
      <c r="Q82" s="57"/>
      <c r="R82" s="58">
        <v>4</v>
      </c>
      <c r="S82" s="58"/>
      <c r="T82" s="58"/>
      <c r="U82" s="58"/>
      <c r="V82" s="58"/>
      <c r="W82" s="59">
        <f>SUM(R82:V82)</f>
        <v>4</v>
      </c>
      <c r="X82" s="58">
        <v>8</v>
      </c>
      <c r="Y82" s="60"/>
      <c r="Z82" s="58">
        <v>22</v>
      </c>
      <c r="AA82" s="58"/>
      <c r="AB82" s="58"/>
      <c r="AC82" s="59">
        <f>SUM(X82:AB82)</f>
        <v>30</v>
      </c>
      <c r="AD82" s="61">
        <f>W82+AC82</f>
        <v>34</v>
      </c>
      <c r="AE82" s="59">
        <f>S82+AA82</f>
        <v>0</v>
      </c>
      <c r="AF82" s="50"/>
      <c r="AG82" s="51">
        <v>3</v>
      </c>
      <c r="AH82" s="62">
        <v>2</v>
      </c>
      <c r="AI82" s="63"/>
      <c r="AJ82" s="51">
        <v>-7</v>
      </c>
      <c r="AK82" s="51">
        <v>-2</v>
      </c>
      <c r="AL82" s="51">
        <v>-70</v>
      </c>
      <c r="AM82" s="64">
        <f>SUM(AJ82:AL82)</f>
        <v>-79</v>
      </c>
      <c r="AN82" s="104">
        <f>IF(G82&gt;0,AJ82/G82,"")</f>
        <v>-7</v>
      </c>
      <c r="AO82" s="56">
        <f>IF(H82&gt;0,AK82/H82,"")</f>
        <v>-1</v>
      </c>
      <c r="AP82" s="56">
        <f>IF(I82&gt;0,AL82/I82,"")</f>
        <v>-2.8</v>
      </c>
      <c r="AQ82" s="65">
        <f>IF(AM82=0,"0.00",AM82/SUM(G82:I82))</f>
        <v>-2.8214285714285716</v>
      </c>
    </row>
    <row r="83" spans="1:43" s="2" customFormat="1" ht="15.75" customHeight="1">
      <c r="A83" s="75" t="s">
        <v>202</v>
      </c>
      <c r="B83" s="69" t="s">
        <v>40</v>
      </c>
      <c r="C83" s="47" t="s">
        <v>4</v>
      </c>
      <c r="D83" s="58">
        <v>4</v>
      </c>
      <c r="E83" s="48">
        <v>187</v>
      </c>
      <c r="F83" s="49" t="s">
        <v>41</v>
      </c>
      <c r="G83" s="50">
        <v>33</v>
      </c>
      <c r="H83" s="51">
        <v>19</v>
      </c>
      <c r="I83" s="51">
        <v>15</v>
      </c>
      <c r="J83" s="52">
        <f t="shared" si="36"/>
        <v>67</v>
      </c>
      <c r="K83" s="53">
        <f t="shared" si="37"/>
        <v>0.3582887700534759</v>
      </c>
      <c r="L83" s="50">
        <v>17</v>
      </c>
      <c r="M83" s="54">
        <f t="shared" si="38"/>
        <v>0.5151515151515151</v>
      </c>
      <c r="N83" s="55">
        <v>89</v>
      </c>
      <c r="O83" s="55"/>
      <c r="P83" s="56">
        <f t="shared" si="39"/>
        <v>2.696969696969697</v>
      </c>
      <c r="Q83" s="57">
        <v>9</v>
      </c>
      <c r="R83" s="58">
        <v>1</v>
      </c>
      <c r="S83" s="58">
        <v>3</v>
      </c>
      <c r="T83" s="58"/>
      <c r="U83" s="58"/>
      <c r="V83" s="58"/>
      <c r="W83" s="59">
        <f t="shared" si="40"/>
        <v>4</v>
      </c>
      <c r="X83" s="58">
        <v>13</v>
      </c>
      <c r="Y83" s="60">
        <v>3</v>
      </c>
      <c r="Z83" s="58">
        <v>10</v>
      </c>
      <c r="AA83" s="58">
        <v>1</v>
      </c>
      <c r="AB83" s="58"/>
      <c r="AC83" s="59">
        <f t="shared" si="41"/>
        <v>27</v>
      </c>
      <c r="AD83" s="61">
        <f t="shared" si="42"/>
        <v>31</v>
      </c>
      <c r="AE83" s="59">
        <f t="shared" si="43"/>
        <v>4</v>
      </c>
      <c r="AF83" s="50"/>
      <c r="AG83" s="51">
        <v>4</v>
      </c>
      <c r="AH83" s="62">
        <v>3.5</v>
      </c>
      <c r="AI83" s="63">
        <v>54</v>
      </c>
      <c r="AJ83" s="51">
        <v>-43</v>
      </c>
      <c r="AK83" s="51">
        <v>-25</v>
      </c>
      <c r="AL83" s="51">
        <v>-39</v>
      </c>
      <c r="AM83" s="64">
        <f t="shared" si="44"/>
        <v>-107</v>
      </c>
      <c r="AN83" s="104">
        <f t="shared" si="45"/>
        <v>-1.303030303030303</v>
      </c>
      <c r="AO83" s="56">
        <f t="shared" si="45"/>
        <v>-1.3157894736842106</v>
      </c>
      <c r="AP83" s="56">
        <f t="shared" si="45"/>
        <v>-2.6</v>
      </c>
      <c r="AQ83" s="65">
        <f>IF(AM83=0,"",AM83/SUM(G83:I83))</f>
        <v>-1.5970149253731343</v>
      </c>
    </row>
    <row r="84" spans="1:43" s="2" customFormat="1" ht="15.75" customHeight="1">
      <c r="A84" s="75" t="s">
        <v>202</v>
      </c>
      <c r="B84" s="69" t="s">
        <v>42</v>
      </c>
      <c r="C84" s="47" t="s">
        <v>182</v>
      </c>
      <c r="D84" s="58">
        <v>4</v>
      </c>
      <c r="E84" s="48">
        <v>187</v>
      </c>
      <c r="F84" s="49" t="s">
        <v>43</v>
      </c>
      <c r="G84" s="50"/>
      <c r="H84" s="51"/>
      <c r="I84" s="51">
        <v>48</v>
      </c>
      <c r="J84" s="52">
        <f t="shared" si="36"/>
        <v>48</v>
      </c>
      <c r="K84" s="53">
        <f t="shared" si="37"/>
        <v>0.25668449197860965</v>
      </c>
      <c r="L84" s="50"/>
      <c r="M84" s="54">
        <f t="shared" si="38"/>
      </c>
      <c r="N84" s="55"/>
      <c r="O84" s="55"/>
      <c r="P84" s="56">
        <f t="shared" si="39"/>
      </c>
      <c r="Q84" s="57"/>
      <c r="R84" s="58">
        <v>2</v>
      </c>
      <c r="S84" s="58">
        <v>1</v>
      </c>
      <c r="T84" s="58"/>
      <c r="U84" s="58">
        <v>3</v>
      </c>
      <c r="V84" s="58"/>
      <c r="W84" s="59">
        <f t="shared" si="40"/>
        <v>6</v>
      </c>
      <c r="X84" s="58">
        <v>6</v>
      </c>
      <c r="Y84" s="60">
        <v>6</v>
      </c>
      <c r="Z84" s="58">
        <v>14</v>
      </c>
      <c r="AA84" s="58">
        <v>2</v>
      </c>
      <c r="AB84" s="58">
        <v>1</v>
      </c>
      <c r="AC84" s="59">
        <f t="shared" si="41"/>
        <v>29</v>
      </c>
      <c r="AD84" s="61">
        <f t="shared" si="42"/>
        <v>35</v>
      </c>
      <c r="AE84" s="59">
        <f t="shared" si="43"/>
        <v>3</v>
      </c>
      <c r="AF84" s="50"/>
      <c r="AG84" s="51">
        <v>1</v>
      </c>
      <c r="AH84" s="62">
        <v>1</v>
      </c>
      <c r="AI84" s="63"/>
      <c r="AJ84" s="51"/>
      <c r="AK84" s="51"/>
      <c r="AL84" s="51">
        <v>-8</v>
      </c>
      <c r="AM84" s="64">
        <f t="shared" si="44"/>
        <v>-8</v>
      </c>
      <c r="AN84" s="104">
        <f t="shared" si="45"/>
      </c>
      <c r="AO84" s="56">
        <f t="shared" si="45"/>
      </c>
      <c r="AP84" s="56">
        <f t="shared" si="45"/>
        <v>-0.16666666666666666</v>
      </c>
      <c r="AQ84" s="65">
        <f>IF(AM84=0,"",AM84/SUM(G84:I84))</f>
        <v>-0.16666666666666666</v>
      </c>
    </row>
    <row r="85" spans="1:43" s="2" customFormat="1" ht="15.75" customHeight="1">
      <c r="A85" s="75" t="s">
        <v>202</v>
      </c>
      <c r="B85" s="100" t="s">
        <v>172</v>
      </c>
      <c r="C85" s="47" t="s">
        <v>214</v>
      </c>
      <c r="D85" s="58">
        <v>4</v>
      </c>
      <c r="E85" s="48">
        <v>187</v>
      </c>
      <c r="F85" s="49" t="s">
        <v>44</v>
      </c>
      <c r="G85" s="50">
        <v>3</v>
      </c>
      <c r="H85" s="51">
        <v>1</v>
      </c>
      <c r="I85" s="51">
        <v>60</v>
      </c>
      <c r="J85" s="52">
        <f t="shared" si="36"/>
        <v>64</v>
      </c>
      <c r="K85" s="53">
        <f t="shared" si="37"/>
        <v>0.3422459893048128</v>
      </c>
      <c r="L85" s="50"/>
      <c r="M85" s="54">
        <f t="shared" si="38"/>
        <v>0</v>
      </c>
      <c r="N85" s="55">
        <v>0</v>
      </c>
      <c r="O85" s="55"/>
      <c r="P85" s="56">
        <f t="shared" si="39"/>
        <v>0</v>
      </c>
      <c r="Q85" s="57"/>
      <c r="R85" s="58">
        <v>4</v>
      </c>
      <c r="S85" s="58"/>
      <c r="T85" s="58"/>
      <c r="U85" s="58"/>
      <c r="V85" s="58"/>
      <c r="W85" s="59">
        <f t="shared" si="40"/>
        <v>4</v>
      </c>
      <c r="X85" s="58">
        <v>15</v>
      </c>
      <c r="Y85" s="60">
        <v>2</v>
      </c>
      <c r="Z85" s="58">
        <v>10</v>
      </c>
      <c r="AA85" s="58">
        <v>4</v>
      </c>
      <c r="AB85" s="58"/>
      <c r="AC85" s="59">
        <f t="shared" si="41"/>
        <v>31</v>
      </c>
      <c r="AD85" s="61">
        <f t="shared" si="42"/>
        <v>35</v>
      </c>
      <c r="AE85" s="59">
        <f t="shared" si="43"/>
        <v>4</v>
      </c>
      <c r="AF85" s="50"/>
      <c r="AG85" s="51">
        <v>12</v>
      </c>
      <c r="AH85" s="62">
        <v>10</v>
      </c>
      <c r="AI85" s="63"/>
      <c r="AJ85" s="51">
        <v>-7</v>
      </c>
      <c r="AK85" s="51">
        <v>6</v>
      </c>
      <c r="AL85" s="51">
        <v>-142</v>
      </c>
      <c r="AM85" s="64">
        <f t="shared" si="44"/>
        <v>-143</v>
      </c>
      <c r="AN85" s="104">
        <f t="shared" si="45"/>
        <v>-2.3333333333333335</v>
      </c>
      <c r="AO85" s="56">
        <f t="shared" si="45"/>
        <v>6</v>
      </c>
      <c r="AP85" s="56">
        <f t="shared" si="45"/>
        <v>-2.3666666666666667</v>
      </c>
      <c r="AQ85" s="65">
        <f>IF(AM85=0,"",AM85/SUM(G85:I85))</f>
        <v>-2.234375</v>
      </c>
    </row>
    <row r="86" spans="1:43" s="2" customFormat="1" ht="15.75" customHeight="1">
      <c r="A86" s="75" t="s">
        <v>67</v>
      </c>
      <c r="B86" s="69" t="s">
        <v>126</v>
      </c>
      <c r="C86" s="47" t="s">
        <v>83</v>
      </c>
      <c r="D86" s="58">
        <v>4</v>
      </c>
      <c r="E86" s="48">
        <v>180</v>
      </c>
      <c r="F86" s="49" t="s">
        <v>127</v>
      </c>
      <c r="G86" s="50">
        <v>2</v>
      </c>
      <c r="H86" s="51">
        <v>18</v>
      </c>
      <c r="I86" s="51">
        <v>43</v>
      </c>
      <c r="J86" s="52">
        <f>SUM(G86:I86)</f>
        <v>63</v>
      </c>
      <c r="K86" s="53">
        <f>SUM(G86:I86)/E86</f>
        <v>0.35</v>
      </c>
      <c r="L86" s="50">
        <v>1</v>
      </c>
      <c r="M86" s="54">
        <f>IF(G86=0,"",L86/G86)</f>
        <v>0.5</v>
      </c>
      <c r="N86" s="55">
        <v>0</v>
      </c>
      <c r="O86" s="55"/>
      <c r="P86" s="56">
        <f>IF(G86=0,"",(N86-O86)/G86)</f>
        <v>0</v>
      </c>
      <c r="Q86" s="57"/>
      <c r="R86" s="58">
        <v>5</v>
      </c>
      <c r="S86" s="58">
        <v>3</v>
      </c>
      <c r="T86" s="58"/>
      <c r="U86" s="58">
        <v>2</v>
      </c>
      <c r="V86" s="58"/>
      <c r="W86" s="59">
        <f>SUM(R86:V86)</f>
        <v>10</v>
      </c>
      <c r="X86" s="58">
        <v>31</v>
      </c>
      <c r="Y86" s="60">
        <v>5</v>
      </c>
      <c r="Z86" s="58">
        <v>33</v>
      </c>
      <c r="AA86" s="58">
        <v>5</v>
      </c>
      <c r="AB86" s="58">
        <v>4</v>
      </c>
      <c r="AC86" s="59">
        <f>SUM(X86:AB86)</f>
        <v>78</v>
      </c>
      <c r="AD86" s="61">
        <f>W86+AC86</f>
        <v>88</v>
      </c>
      <c r="AE86" s="59">
        <f>S86+AA86</f>
        <v>8</v>
      </c>
      <c r="AF86" s="50"/>
      <c r="AG86" s="51">
        <v>5</v>
      </c>
      <c r="AH86" s="62">
        <v>4</v>
      </c>
      <c r="AI86" s="63">
        <v>-2</v>
      </c>
      <c r="AJ86" s="51">
        <v>-4</v>
      </c>
      <c r="AK86" s="51">
        <v>-5</v>
      </c>
      <c r="AL86" s="51">
        <v>-66</v>
      </c>
      <c r="AM86" s="64">
        <f>SUM(AJ86:AL86)</f>
        <v>-75</v>
      </c>
      <c r="AN86" s="104">
        <f aca="true" t="shared" si="46" ref="AN86:AP89">IF(G86&gt;0,AJ86/G86,"")</f>
        <v>-2</v>
      </c>
      <c r="AO86" s="56">
        <f t="shared" si="46"/>
        <v>-0.2777777777777778</v>
      </c>
      <c r="AP86" s="56">
        <f t="shared" si="46"/>
        <v>-1.5348837209302326</v>
      </c>
      <c r="AQ86" s="65">
        <f>IF(AM86=0,"",AM86/SUM(G86:I86))</f>
        <v>-1.1904761904761905</v>
      </c>
    </row>
    <row r="87" spans="1:43" s="2" customFormat="1" ht="15.75" customHeight="1">
      <c r="A87" s="75" t="s">
        <v>70</v>
      </c>
      <c r="B87" s="69" t="s">
        <v>128</v>
      </c>
      <c r="C87" s="47" t="s">
        <v>214</v>
      </c>
      <c r="D87" s="58">
        <v>4</v>
      </c>
      <c r="E87" s="48">
        <v>194</v>
      </c>
      <c r="F87" s="49" t="s">
        <v>129</v>
      </c>
      <c r="G87" s="50">
        <v>20</v>
      </c>
      <c r="H87" s="51">
        <v>20</v>
      </c>
      <c r="I87" s="51">
        <v>33</v>
      </c>
      <c r="J87" s="52">
        <f>SUM(G87:I87)</f>
        <v>73</v>
      </c>
      <c r="K87" s="53">
        <f>SUM(G87:I87)/E87</f>
        <v>0.37628865979381443</v>
      </c>
      <c r="L87" s="50">
        <v>5</v>
      </c>
      <c r="M87" s="54">
        <f>IF(G87=0,"",L87/G87)</f>
        <v>0.25</v>
      </c>
      <c r="N87" s="55">
        <v>49</v>
      </c>
      <c r="O87" s="55">
        <v>10</v>
      </c>
      <c r="P87" s="56">
        <f>IF(G87=0,"",(N87-O87)/G87)</f>
        <v>1.95</v>
      </c>
      <c r="Q87" s="57">
        <v>6</v>
      </c>
      <c r="R87" s="58">
        <v>4</v>
      </c>
      <c r="S87" s="58">
        <v>1</v>
      </c>
      <c r="T87" s="58">
        <v>1</v>
      </c>
      <c r="U87" s="58"/>
      <c r="V87" s="58"/>
      <c r="W87" s="59">
        <f>SUM(R87:V87)</f>
        <v>6</v>
      </c>
      <c r="X87" s="58">
        <v>21</v>
      </c>
      <c r="Y87" s="60">
        <v>3</v>
      </c>
      <c r="Z87" s="58">
        <v>24</v>
      </c>
      <c r="AA87" s="58">
        <v>2</v>
      </c>
      <c r="AB87" s="58"/>
      <c r="AC87" s="59">
        <f>SUM(X87:AB87)</f>
        <v>50</v>
      </c>
      <c r="AD87" s="61">
        <f>W87+AC87</f>
        <v>56</v>
      </c>
      <c r="AE87" s="59">
        <f>S87+AA87</f>
        <v>3</v>
      </c>
      <c r="AF87" s="50"/>
      <c r="AG87" s="51">
        <v>4</v>
      </c>
      <c r="AH87" s="62">
        <v>4</v>
      </c>
      <c r="AI87" s="63">
        <v>31</v>
      </c>
      <c r="AJ87" s="51">
        <v>-43</v>
      </c>
      <c r="AK87" s="51">
        <v>-12</v>
      </c>
      <c r="AL87" s="51">
        <v>-12</v>
      </c>
      <c r="AM87" s="64">
        <f>SUM(AJ87:AL87)</f>
        <v>-67</v>
      </c>
      <c r="AN87" s="104">
        <f t="shared" si="46"/>
        <v>-2.15</v>
      </c>
      <c r="AO87" s="56">
        <f t="shared" si="46"/>
        <v>-0.6</v>
      </c>
      <c r="AP87" s="56">
        <f t="shared" si="46"/>
        <v>-0.36363636363636365</v>
      </c>
      <c r="AQ87" s="65">
        <f>IF(AM87=0,"0.00",AM87/SUM(G87:I87))</f>
        <v>-0.9178082191780822</v>
      </c>
    </row>
    <row r="88" spans="1:43" s="2" customFormat="1" ht="15.75" customHeight="1">
      <c r="A88" s="75" t="s">
        <v>67</v>
      </c>
      <c r="B88" s="69" t="s">
        <v>130</v>
      </c>
      <c r="C88" s="47" t="s">
        <v>182</v>
      </c>
      <c r="D88" s="58">
        <v>2</v>
      </c>
      <c r="E88" s="48">
        <v>94</v>
      </c>
      <c r="F88" s="49" t="s">
        <v>131</v>
      </c>
      <c r="G88" s="50"/>
      <c r="H88" s="51"/>
      <c r="I88" s="51">
        <v>13</v>
      </c>
      <c r="J88" s="52">
        <f>SUM(G88:I88)</f>
        <v>13</v>
      </c>
      <c r="K88" s="53">
        <f>SUM(G88:I88)/E88</f>
        <v>0.13829787234042554</v>
      </c>
      <c r="L88" s="50"/>
      <c r="M88" s="54">
        <f>IF(G88=0,"",L88/G88)</f>
      </c>
      <c r="N88" s="55"/>
      <c r="O88" s="55"/>
      <c r="P88" s="56">
        <f>IF(G88=0,"",(N88-O88)/G88)</f>
      </c>
      <c r="Q88" s="57"/>
      <c r="R88" s="58"/>
      <c r="S88" s="58"/>
      <c r="T88" s="58"/>
      <c r="U88" s="58"/>
      <c r="V88" s="58"/>
      <c r="W88" s="59">
        <f>SUM(R88:V88)</f>
        <v>0</v>
      </c>
      <c r="X88" s="58">
        <v>3</v>
      </c>
      <c r="Y88" s="60"/>
      <c r="Z88" s="58">
        <v>4</v>
      </c>
      <c r="AA88" s="58">
        <v>1</v>
      </c>
      <c r="AB88" s="58">
        <v>1</v>
      </c>
      <c r="AC88" s="59">
        <f>SUM(X88:AB88)</f>
        <v>9</v>
      </c>
      <c r="AD88" s="61">
        <f>W88+AC88</f>
        <v>9</v>
      </c>
      <c r="AE88" s="59">
        <f>S88+AA88</f>
        <v>1</v>
      </c>
      <c r="AF88" s="50"/>
      <c r="AG88" s="51">
        <v>1</v>
      </c>
      <c r="AH88" s="62">
        <v>1</v>
      </c>
      <c r="AI88" s="63"/>
      <c r="AJ88" s="51"/>
      <c r="AK88" s="51"/>
      <c r="AL88" s="51">
        <v>60</v>
      </c>
      <c r="AM88" s="64">
        <f>SUM(AJ88:AL88)</f>
        <v>60</v>
      </c>
      <c r="AN88" s="104">
        <f t="shared" si="46"/>
      </c>
      <c r="AO88" s="56">
        <f t="shared" si="46"/>
      </c>
      <c r="AP88" s="56">
        <f t="shared" si="46"/>
        <v>4.615384615384615</v>
      </c>
      <c r="AQ88" s="65">
        <f aca="true" t="shared" si="47" ref="AQ88:AQ98">IF(AM88=0,"",AM88/SUM(G88:I88))</f>
        <v>4.615384615384615</v>
      </c>
    </row>
    <row r="89" spans="1:43" s="2" customFormat="1" ht="15.75" customHeight="1">
      <c r="A89" s="75" t="s">
        <v>70</v>
      </c>
      <c r="B89" s="69" t="s">
        <v>104</v>
      </c>
      <c r="C89" s="47" t="s">
        <v>4</v>
      </c>
      <c r="D89" s="58">
        <v>4</v>
      </c>
      <c r="E89" s="48">
        <v>194</v>
      </c>
      <c r="F89" s="49" t="s">
        <v>105</v>
      </c>
      <c r="G89" s="50">
        <v>29</v>
      </c>
      <c r="H89" s="51">
        <v>11</v>
      </c>
      <c r="I89" s="51">
        <v>8</v>
      </c>
      <c r="J89" s="52">
        <f aca="true" t="shared" si="48" ref="J89:J98">SUM(G89:I89)</f>
        <v>48</v>
      </c>
      <c r="K89" s="53">
        <f aca="true" t="shared" si="49" ref="K89:K98">SUM(G89:I89)/E89</f>
        <v>0.24742268041237114</v>
      </c>
      <c r="L89" s="50">
        <v>12</v>
      </c>
      <c r="M89" s="54">
        <f aca="true" t="shared" si="50" ref="M89:M98">IF(G89=0,"",L89/G89)</f>
        <v>0.41379310344827586</v>
      </c>
      <c r="N89" s="55">
        <v>56</v>
      </c>
      <c r="O89" s="55">
        <v>4</v>
      </c>
      <c r="P89" s="56">
        <f aca="true" t="shared" si="51" ref="P89:P98">IF(G89=0,"",(N89-O89)/G89)</f>
        <v>1.793103448275862</v>
      </c>
      <c r="Q89" s="57">
        <v>3</v>
      </c>
      <c r="R89" s="58"/>
      <c r="S89" s="58"/>
      <c r="T89" s="58"/>
      <c r="U89" s="58"/>
      <c r="V89" s="58"/>
      <c r="W89" s="59">
        <f aca="true" t="shared" si="52" ref="W89:W98">SUM(R89:V89)</f>
        <v>0</v>
      </c>
      <c r="X89" s="58">
        <v>4</v>
      </c>
      <c r="Y89" s="60">
        <v>1</v>
      </c>
      <c r="Z89" s="58">
        <v>7</v>
      </c>
      <c r="AA89" s="58"/>
      <c r="AB89" s="58"/>
      <c r="AC89" s="59">
        <f aca="true" t="shared" si="53" ref="AC89:AC98">SUM(X89:AB89)</f>
        <v>12</v>
      </c>
      <c r="AD89" s="61">
        <f aca="true" t="shared" si="54" ref="AD89:AD98">W89+AC89</f>
        <v>12</v>
      </c>
      <c r="AE89" s="59">
        <f aca="true" t="shared" si="55" ref="AE89:AE98">S89+AA89</f>
        <v>0</v>
      </c>
      <c r="AF89" s="50"/>
      <c r="AG89" s="51">
        <v>2</v>
      </c>
      <c r="AH89" s="62">
        <v>2</v>
      </c>
      <c r="AI89" s="63">
        <v>48</v>
      </c>
      <c r="AJ89" s="51">
        <v>-50</v>
      </c>
      <c r="AK89" s="51">
        <v>-8</v>
      </c>
      <c r="AL89" s="51">
        <v>3</v>
      </c>
      <c r="AM89" s="64">
        <f aca="true" t="shared" si="56" ref="AM89:AM98">SUM(AJ89:AL89)</f>
        <v>-55</v>
      </c>
      <c r="AN89" s="104">
        <f t="shared" si="46"/>
        <v>-1.7241379310344827</v>
      </c>
      <c r="AO89" s="56">
        <f t="shared" si="46"/>
        <v>-0.7272727272727273</v>
      </c>
      <c r="AP89" s="56">
        <f t="shared" si="46"/>
        <v>0.375</v>
      </c>
      <c r="AQ89" s="65">
        <f t="shared" si="47"/>
        <v>-1.1458333333333333</v>
      </c>
    </row>
    <row r="90" spans="1:43" s="2" customFormat="1" ht="15.75" customHeight="1">
      <c r="A90" s="75" t="s">
        <v>193</v>
      </c>
      <c r="B90" s="69" t="s">
        <v>45</v>
      </c>
      <c r="C90" s="47" t="s">
        <v>214</v>
      </c>
      <c r="D90" s="58">
        <v>2</v>
      </c>
      <c r="E90" s="48">
        <v>91</v>
      </c>
      <c r="F90" s="49" t="s">
        <v>46</v>
      </c>
      <c r="G90" s="50">
        <v>8</v>
      </c>
      <c r="H90" s="51">
        <v>4</v>
      </c>
      <c r="I90" s="51">
        <v>31</v>
      </c>
      <c r="J90" s="52">
        <f t="shared" si="48"/>
        <v>43</v>
      </c>
      <c r="K90" s="53">
        <f t="shared" si="49"/>
        <v>0.4725274725274725</v>
      </c>
      <c r="L90" s="50">
        <v>5</v>
      </c>
      <c r="M90" s="54">
        <f t="shared" si="50"/>
        <v>0.625</v>
      </c>
      <c r="N90" s="55">
        <v>36</v>
      </c>
      <c r="O90" s="55"/>
      <c r="P90" s="56">
        <f t="shared" si="51"/>
        <v>4.5</v>
      </c>
      <c r="Q90" s="57">
        <v>4</v>
      </c>
      <c r="R90" s="58">
        <v>3</v>
      </c>
      <c r="S90" s="58"/>
      <c r="T90" s="58"/>
      <c r="U90" s="58">
        <v>1</v>
      </c>
      <c r="V90" s="58"/>
      <c r="W90" s="59">
        <f t="shared" si="52"/>
        <v>4</v>
      </c>
      <c r="X90" s="58">
        <v>18</v>
      </c>
      <c r="Y90" s="60">
        <v>6</v>
      </c>
      <c r="Z90" s="58">
        <v>12</v>
      </c>
      <c r="AA90" s="58">
        <v>3</v>
      </c>
      <c r="AB90" s="58"/>
      <c r="AC90" s="59">
        <f t="shared" si="53"/>
        <v>39</v>
      </c>
      <c r="AD90" s="61">
        <f t="shared" si="54"/>
        <v>43</v>
      </c>
      <c r="AE90" s="59">
        <f t="shared" si="55"/>
        <v>3</v>
      </c>
      <c r="AF90" s="50"/>
      <c r="AG90" s="51">
        <v>3</v>
      </c>
      <c r="AH90" s="62">
        <v>3</v>
      </c>
      <c r="AI90" s="63">
        <v>28</v>
      </c>
      <c r="AJ90" s="51">
        <v>18</v>
      </c>
      <c r="AK90" s="51">
        <v>19</v>
      </c>
      <c r="AL90" s="51">
        <v>43</v>
      </c>
      <c r="AM90" s="64">
        <f t="shared" si="56"/>
        <v>80</v>
      </c>
      <c r="AN90" s="104">
        <f aca="true" t="shared" si="57" ref="AN90:AP93">IF(G90&gt;0,AJ90/G90,"")</f>
        <v>2.25</v>
      </c>
      <c r="AO90" s="56">
        <f t="shared" si="57"/>
        <v>4.75</v>
      </c>
      <c r="AP90" s="56">
        <f t="shared" si="57"/>
        <v>1.3870967741935485</v>
      </c>
      <c r="AQ90" s="65">
        <f t="shared" si="47"/>
        <v>1.8604651162790697</v>
      </c>
    </row>
    <row r="91" spans="1:43" s="2" customFormat="1" ht="15.75" customHeight="1">
      <c r="A91" s="75" t="s">
        <v>193</v>
      </c>
      <c r="B91" s="69" t="s">
        <v>256</v>
      </c>
      <c r="C91" s="47" t="s">
        <v>182</v>
      </c>
      <c r="D91" s="58">
        <v>3</v>
      </c>
      <c r="E91" s="48">
        <v>133</v>
      </c>
      <c r="F91" s="49" t="s">
        <v>257</v>
      </c>
      <c r="G91" s="50"/>
      <c r="H91" s="51"/>
      <c r="I91" s="51">
        <v>22</v>
      </c>
      <c r="J91" s="52">
        <f>SUM(G91:I91)</f>
        <v>22</v>
      </c>
      <c r="K91" s="53">
        <f>SUM(G91:I91)/E91</f>
        <v>0.16541353383458646</v>
      </c>
      <c r="L91" s="50"/>
      <c r="M91" s="54">
        <f>IF(G91=0,"",L91/G91)</f>
      </c>
      <c r="N91" s="55"/>
      <c r="O91" s="55"/>
      <c r="P91" s="56">
        <f>IF(G91=0,"",(N91-O91)/G91)</f>
      </c>
      <c r="Q91" s="57"/>
      <c r="R91" s="58">
        <v>3</v>
      </c>
      <c r="S91" s="58"/>
      <c r="T91" s="58"/>
      <c r="U91" s="58"/>
      <c r="V91" s="58"/>
      <c r="W91" s="59">
        <f>SUM(R91:V91)</f>
        <v>3</v>
      </c>
      <c r="X91" s="58">
        <v>6</v>
      </c>
      <c r="Y91" s="60">
        <v>1</v>
      </c>
      <c r="Z91" s="58">
        <v>6</v>
      </c>
      <c r="AA91" s="58"/>
      <c r="AB91" s="58"/>
      <c r="AC91" s="59">
        <f>SUM(X91:AB91)</f>
        <v>13</v>
      </c>
      <c r="AD91" s="61">
        <f>W91+AC91</f>
        <v>16</v>
      </c>
      <c r="AE91" s="59">
        <f>S91+AA91</f>
        <v>0</v>
      </c>
      <c r="AF91" s="50"/>
      <c r="AG91" s="51">
        <v>1</v>
      </c>
      <c r="AH91" s="62">
        <v>0.5</v>
      </c>
      <c r="AI91" s="63"/>
      <c r="AJ91" s="51"/>
      <c r="AK91" s="51"/>
      <c r="AL91" s="51">
        <v>51</v>
      </c>
      <c r="AM91" s="64">
        <f>SUM(AJ91:AL91)</f>
        <v>51</v>
      </c>
      <c r="AN91" s="104">
        <f>IF(G91&gt;0,AJ91/G91,"")</f>
      </c>
      <c r="AO91" s="56">
        <f>IF(H91&gt;0,AK91/H91,"")</f>
      </c>
      <c r="AP91" s="56">
        <f>IF(I91&gt;0,AL91/I91,"")</f>
        <v>2.3181818181818183</v>
      </c>
      <c r="AQ91" s="65">
        <f>IF(AM91=0,"",AM91/SUM(G91:I91))</f>
        <v>2.3181818181818183</v>
      </c>
    </row>
    <row r="92" spans="1:43" s="2" customFormat="1" ht="15.75" customHeight="1">
      <c r="A92" s="75" t="s">
        <v>202</v>
      </c>
      <c r="B92" s="69" t="s">
        <v>47</v>
      </c>
      <c r="C92" s="47" t="s">
        <v>211</v>
      </c>
      <c r="D92" s="58">
        <v>4</v>
      </c>
      <c r="E92" s="48">
        <v>187</v>
      </c>
      <c r="F92" s="49" t="s">
        <v>52</v>
      </c>
      <c r="G92" s="50">
        <v>2</v>
      </c>
      <c r="H92" s="51"/>
      <c r="I92" s="51">
        <v>50</v>
      </c>
      <c r="J92" s="52">
        <f t="shared" si="48"/>
        <v>52</v>
      </c>
      <c r="K92" s="53">
        <f t="shared" si="49"/>
        <v>0.27807486631016043</v>
      </c>
      <c r="L92" s="50">
        <v>1</v>
      </c>
      <c r="M92" s="54">
        <f t="shared" si="50"/>
        <v>0.5</v>
      </c>
      <c r="N92" s="55">
        <v>5</v>
      </c>
      <c r="O92" s="55"/>
      <c r="P92" s="56">
        <f t="shared" si="51"/>
        <v>2.5</v>
      </c>
      <c r="Q92" s="57">
        <v>1</v>
      </c>
      <c r="R92" s="58">
        <v>1</v>
      </c>
      <c r="S92" s="58">
        <v>1</v>
      </c>
      <c r="T92" s="58"/>
      <c r="U92" s="58">
        <v>1</v>
      </c>
      <c r="V92" s="58"/>
      <c r="W92" s="59">
        <f t="shared" si="52"/>
        <v>3</v>
      </c>
      <c r="X92" s="58">
        <v>8</v>
      </c>
      <c r="Y92" s="60">
        <v>2</v>
      </c>
      <c r="Z92" s="58">
        <v>15</v>
      </c>
      <c r="AA92" s="58">
        <v>3</v>
      </c>
      <c r="AB92" s="58"/>
      <c r="AC92" s="59">
        <f t="shared" si="53"/>
        <v>28</v>
      </c>
      <c r="AD92" s="61">
        <f t="shared" si="54"/>
        <v>31</v>
      </c>
      <c r="AE92" s="59">
        <f t="shared" si="55"/>
        <v>4</v>
      </c>
      <c r="AF92" s="50"/>
      <c r="AG92" s="51">
        <v>4</v>
      </c>
      <c r="AH92" s="62">
        <v>4</v>
      </c>
      <c r="AI92" s="63">
        <v>5</v>
      </c>
      <c r="AJ92" s="51">
        <v>0</v>
      </c>
      <c r="AK92" s="51"/>
      <c r="AL92" s="51">
        <v>0</v>
      </c>
      <c r="AM92" s="64">
        <f t="shared" si="56"/>
        <v>0</v>
      </c>
      <c r="AN92" s="104">
        <f t="shared" si="57"/>
        <v>0</v>
      </c>
      <c r="AO92" s="56">
        <f t="shared" si="57"/>
      </c>
      <c r="AP92" s="56">
        <f t="shared" si="57"/>
        <v>0</v>
      </c>
      <c r="AQ92" s="65" t="str">
        <f>IF(AM92=0,"0.00",AM92/SUM(G92:I92))</f>
        <v>0.00</v>
      </c>
    </row>
    <row r="93" spans="1:43" s="2" customFormat="1" ht="15.75" customHeight="1">
      <c r="A93" s="75" t="s">
        <v>193</v>
      </c>
      <c r="B93" s="69" t="s">
        <v>53</v>
      </c>
      <c r="C93" s="47" t="s">
        <v>65</v>
      </c>
      <c r="D93" s="58">
        <v>3</v>
      </c>
      <c r="E93" s="48">
        <v>140</v>
      </c>
      <c r="F93" s="49" t="s">
        <v>55</v>
      </c>
      <c r="G93" s="50"/>
      <c r="H93" s="51">
        <v>2</v>
      </c>
      <c r="I93" s="51">
        <v>44</v>
      </c>
      <c r="J93" s="52">
        <f t="shared" si="48"/>
        <v>46</v>
      </c>
      <c r="K93" s="53">
        <f t="shared" si="49"/>
        <v>0.32857142857142857</v>
      </c>
      <c r="L93" s="50"/>
      <c r="M93" s="54">
        <f t="shared" si="50"/>
      </c>
      <c r="N93" s="55"/>
      <c r="O93" s="55"/>
      <c r="P93" s="56">
        <f t="shared" si="51"/>
      </c>
      <c r="Q93" s="57"/>
      <c r="R93" s="58">
        <v>5</v>
      </c>
      <c r="S93" s="58">
        <v>1</v>
      </c>
      <c r="T93" s="58"/>
      <c r="U93" s="58"/>
      <c r="V93" s="58">
        <v>1</v>
      </c>
      <c r="W93" s="59">
        <f t="shared" si="52"/>
        <v>7</v>
      </c>
      <c r="X93" s="58">
        <v>14</v>
      </c>
      <c r="Y93" s="60">
        <v>5</v>
      </c>
      <c r="Z93" s="58">
        <v>7</v>
      </c>
      <c r="AA93" s="58">
        <v>5</v>
      </c>
      <c r="AB93" s="58">
        <v>2</v>
      </c>
      <c r="AC93" s="59">
        <f t="shared" si="53"/>
        <v>33</v>
      </c>
      <c r="AD93" s="61">
        <f t="shared" si="54"/>
        <v>40</v>
      </c>
      <c r="AE93" s="59">
        <f t="shared" si="55"/>
        <v>6</v>
      </c>
      <c r="AF93" s="50"/>
      <c r="AG93" s="51">
        <v>5</v>
      </c>
      <c r="AH93" s="62">
        <v>4</v>
      </c>
      <c r="AI93" s="63"/>
      <c r="AJ93" s="51"/>
      <c r="AK93" s="51">
        <v>1</v>
      </c>
      <c r="AL93" s="51">
        <v>-49</v>
      </c>
      <c r="AM93" s="64">
        <f t="shared" si="56"/>
        <v>-48</v>
      </c>
      <c r="AN93" s="104">
        <f t="shared" si="57"/>
      </c>
      <c r="AO93" s="56">
        <f t="shared" si="57"/>
        <v>0.5</v>
      </c>
      <c r="AP93" s="56">
        <f t="shared" si="57"/>
        <v>-1.1136363636363635</v>
      </c>
      <c r="AQ93" s="65">
        <f t="shared" si="47"/>
        <v>-1.0434782608695652</v>
      </c>
    </row>
    <row r="94" spans="1:43" s="2" customFormat="1" ht="15.75" customHeight="1">
      <c r="A94" s="75" t="s">
        <v>70</v>
      </c>
      <c r="B94" s="69" t="s">
        <v>150</v>
      </c>
      <c r="C94" s="47" t="s">
        <v>182</v>
      </c>
      <c r="D94" s="58">
        <v>1</v>
      </c>
      <c r="E94" s="48">
        <v>48</v>
      </c>
      <c r="F94" s="49" t="s">
        <v>151</v>
      </c>
      <c r="G94" s="50"/>
      <c r="H94" s="51"/>
      <c r="I94" s="51">
        <v>1</v>
      </c>
      <c r="J94" s="52">
        <f>SUM(G94:I94)</f>
        <v>1</v>
      </c>
      <c r="K94" s="53">
        <f>SUM(G94:I94)/E94</f>
        <v>0.020833333333333332</v>
      </c>
      <c r="L94" s="50"/>
      <c r="M94" s="54">
        <f>IF(G94=0,"",L94/G94)</f>
      </c>
      <c r="N94" s="55"/>
      <c r="O94" s="55"/>
      <c r="P94" s="56">
        <f>IF(G94=0,"",(N94-O94)/G94)</f>
      </c>
      <c r="Q94" s="57"/>
      <c r="R94" s="58">
        <v>1</v>
      </c>
      <c r="S94" s="58"/>
      <c r="T94" s="58"/>
      <c r="U94" s="58"/>
      <c r="V94" s="58"/>
      <c r="W94" s="59">
        <f>SUM(R94:V94)</f>
        <v>1</v>
      </c>
      <c r="X94" s="58"/>
      <c r="Y94" s="60"/>
      <c r="Z94" s="58"/>
      <c r="AA94" s="58"/>
      <c r="AB94" s="58"/>
      <c r="AC94" s="59">
        <f>SUM(X94:AB94)</f>
        <v>0</v>
      </c>
      <c r="AD94" s="61">
        <f>W94+AC94</f>
        <v>1</v>
      </c>
      <c r="AE94" s="59">
        <f>S94+AA94</f>
        <v>0</v>
      </c>
      <c r="AF94" s="50"/>
      <c r="AG94" s="51"/>
      <c r="AH94" s="62"/>
      <c r="AI94" s="63"/>
      <c r="AJ94" s="51"/>
      <c r="AK94" s="51"/>
      <c r="AL94" s="51">
        <v>-4</v>
      </c>
      <c r="AM94" s="64">
        <f>SUM(AJ94:AL94)</f>
        <v>-4</v>
      </c>
      <c r="AN94" s="104">
        <f>IF(G94&gt;0,AJ94/G94,"")</f>
      </c>
      <c r="AO94" s="56">
        <f>IF(H94&gt;0,AK94/H94,"")</f>
      </c>
      <c r="AP94" s="56">
        <f>IF(I94&gt;0,AL94/I94,"")</f>
        <v>-4</v>
      </c>
      <c r="AQ94" s="65">
        <f>IF(AM94=0,"",AM94/SUM(G94:I94))</f>
        <v>-4</v>
      </c>
    </row>
    <row r="95" spans="1:43" s="2" customFormat="1" ht="15.75" customHeight="1">
      <c r="A95" s="75" t="s">
        <v>193</v>
      </c>
      <c r="B95" s="69" t="s">
        <v>258</v>
      </c>
      <c r="C95" s="47" t="s">
        <v>182</v>
      </c>
      <c r="D95" s="58">
        <v>3</v>
      </c>
      <c r="E95" s="48">
        <v>133</v>
      </c>
      <c r="F95" s="49" t="s">
        <v>259</v>
      </c>
      <c r="G95" s="50"/>
      <c r="H95" s="51"/>
      <c r="I95" s="51">
        <v>49</v>
      </c>
      <c r="J95" s="52">
        <f>SUM(G95:I95)</f>
        <v>49</v>
      </c>
      <c r="K95" s="53">
        <f>SUM(G95:I95)/E95</f>
        <v>0.3684210526315789</v>
      </c>
      <c r="L95" s="50"/>
      <c r="M95" s="54">
        <f>IF(G95=0,"",L95/G95)</f>
      </c>
      <c r="N95" s="55"/>
      <c r="O95" s="55"/>
      <c r="P95" s="56">
        <f>IF(G95=0,"",(N95-O95)/G95)</f>
      </c>
      <c r="Q95" s="57"/>
      <c r="R95" s="58">
        <v>2</v>
      </c>
      <c r="S95" s="58"/>
      <c r="T95" s="58"/>
      <c r="U95" s="58"/>
      <c r="V95" s="58"/>
      <c r="W95" s="59">
        <f>SUM(R95:V95)</f>
        <v>2</v>
      </c>
      <c r="X95" s="58">
        <v>9</v>
      </c>
      <c r="Y95" s="60">
        <v>13</v>
      </c>
      <c r="Z95" s="58">
        <v>13</v>
      </c>
      <c r="AA95" s="58">
        <v>2</v>
      </c>
      <c r="AB95" s="58">
        <v>1</v>
      </c>
      <c r="AC95" s="59">
        <f>SUM(X95:AB95)</f>
        <v>38</v>
      </c>
      <c r="AD95" s="61">
        <f>W95+AC95</f>
        <v>40</v>
      </c>
      <c r="AE95" s="59">
        <f>S95+AA95</f>
        <v>2</v>
      </c>
      <c r="AF95" s="50"/>
      <c r="AG95" s="51">
        <v>6</v>
      </c>
      <c r="AH95" s="62">
        <v>3.5</v>
      </c>
      <c r="AI95" s="63"/>
      <c r="AJ95" s="51"/>
      <c r="AK95" s="51"/>
      <c r="AL95" s="51">
        <v>42</v>
      </c>
      <c r="AM95" s="64">
        <f>SUM(AJ95:AL95)</f>
        <v>42</v>
      </c>
      <c r="AN95" s="104">
        <f aca="true" t="shared" si="58" ref="AN95:AP96">IF(G95&gt;0,AJ95/G95,"")</f>
      </c>
      <c r="AO95" s="56">
        <f t="shared" si="58"/>
      </c>
      <c r="AP95" s="56">
        <f t="shared" si="58"/>
        <v>0.8571428571428571</v>
      </c>
      <c r="AQ95" s="65">
        <f>IF(AM95=0,"",AM95/SUM(G95:I95))</f>
        <v>0.8571428571428571</v>
      </c>
    </row>
    <row r="96" spans="1:43" s="2" customFormat="1" ht="15.75" customHeight="1">
      <c r="A96" s="75" t="s">
        <v>220</v>
      </c>
      <c r="B96" s="69" t="s">
        <v>0</v>
      </c>
      <c r="C96" s="47" t="s">
        <v>65</v>
      </c>
      <c r="D96" s="58">
        <v>4</v>
      </c>
      <c r="E96" s="48">
        <v>176</v>
      </c>
      <c r="F96" s="49" t="s">
        <v>1</v>
      </c>
      <c r="G96" s="50"/>
      <c r="H96" s="51">
        <v>3</v>
      </c>
      <c r="I96" s="51">
        <v>39</v>
      </c>
      <c r="J96" s="52">
        <f>SUM(G96:I96)</f>
        <v>42</v>
      </c>
      <c r="K96" s="53">
        <f>SUM(G96:I96)/E96</f>
        <v>0.23863636363636365</v>
      </c>
      <c r="L96" s="50"/>
      <c r="M96" s="54">
        <f>IF(G96=0,"",L96/G96)</f>
      </c>
      <c r="N96" s="55"/>
      <c r="O96" s="55"/>
      <c r="P96" s="56">
        <f>IF(G96=0,"",(N96-O96)/G96)</f>
      </c>
      <c r="Q96" s="57"/>
      <c r="R96" s="58">
        <v>2</v>
      </c>
      <c r="S96" s="58">
        <v>1</v>
      </c>
      <c r="T96" s="58"/>
      <c r="U96" s="58">
        <v>1</v>
      </c>
      <c r="V96" s="58"/>
      <c r="W96" s="59">
        <f>SUM(R96:V96)</f>
        <v>4</v>
      </c>
      <c r="X96" s="58">
        <v>7</v>
      </c>
      <c r="Y96" s="60">
        <v>1</v>
      </c>
      <c r="Z96" s="58">
        <v>8</v>
      </c>
      <c r="AA96" s="58">
        <v>5</v>
      </c>
      <c r="AB96" s="58"/>
      <c r="AC96" s="59">
        <f>SUM(X96:AB96)</f>
        <v>21</v>
      </c>
      <c r="AD96" s="61">
        <f>W96+AC96</f>
        <v>25</v>
      </c>
      <c r="AE96" s="59">
        <f>S96+AA96</f>
        <v>6</v>
      </c>
      <c r="AF96" s="50"/>
      <c r="AG96" s="51">
        <v>1</v>
      </c>
      <c r="AH96" s="62">
        <v>0.5</v>
      </c>
      <c r="AI96" s="63"/>
      <c r="AJ96" s="51"/>
      <c r="AK96" s="51">
        <v>-1</v>
      </c>
      <c r="AL96" s="51">
        <v>42</v>
      </c>
      <c r="AM96" s="64">
        <f>SUM(AJ96:AL96)</f>
        <v>41</v>
      </c>
      <c r="AN96" s="104">
        <f t="shared" si="58"/>
      </c>
      <c r="AO96" s="56">
        <f t="shared" si="58"/>
        <v>-0.3333333333333333</v>
      </c>
      <c r="AP96" s="56">
        <f t="shared" si="58"/>
        <v>1.0769230769230769</v>
      </c>
      <c r="AQ96" s="65">
        <f>IF(AM96=0,"",AM96/SUM(G96:I96))</f>
        <v>0.9761904761904762</v>
      </c>
    </row>
    <row r="97" spans="1:43" s="2" customFormat="1" ht="15.75" customHeight="1">
      <c r="A97" s="75" t="s">
        <v>67</v>
      </c>
      <c r="B97" s="69" t="s">
        <v>106</v>
      </c>
      <c r="C97" s="47" t="s">
        <v>182</v>
      </c>
      <c r="D97" s="58">
        <v>3</v>
      </c>
      <c r="E97" s="48">
        <v>137</v>
      </c>
      <c r="F97" s="49" t="s">
        <v>108</v>
      </c>
      <c r="G97" s="50"/>
      <c r="H97" s="51"/>
      <c r="I97" s="51">
        <v>16</v>
      </c>
      <c r="J97" s="52">
        <f t="shared" si="48"/>
        <v>16</v>
      </c>
      <c r="K97" s="53">
        <f t="shared" si="49"/>
        <v>0.11678832116788321</v>
      </c>
      <c r="L97" s="50"/>
      <c r="M97" s="54">
        <f t="shared" si="50"/>
      </c>
      <c r="N97" s="55"/>
      <c r="O97" s="55"/>
      <c r="P97" s="56">
        <f t="shared" si="51"/>
      </c>
      <c r="Q97" s="57"/>
      <c r="R97" s="58">
        <v>4</v>
      </c>
      <c r="S97" s="58"/>
      <c r="T97" s="58"/>
      <c r="U97" s="58"/>
      <c r="V97" s="58"/>
      <c r="W97" s="59">
        <f t="shared" si="52"/>
        <v>4</v>
      </c>
      <c r="X97" s="58">
        <v>6</v>
      </c>
      <c r="Y97" s="60">
        <v>2</v>
      </c>
      <c r="Z97" s="58">
        <v>7</v>
      </c>
      <c r="AA97" s="58"/>
      <c r="AB97" s="58"/>
      <c r="AC97" s="59">
        <f t="shared" si="53"/>
        <v>15</v>
      </c>
      <c r="AD97" s="61">
        <f t="shared" si="54"/>
        <v>19</v>
      </c>
      <c r="AE97" s="59">
        <f t="shared" si="55"/>
        <v>0</v>
      </c>
      <c r="AF97" s="50"/>
      <c r="AG97" s="51">
        <v>2</v>
      </c>
      <c r="AH97" s="62">
        <v>2</v>
      </c>
      <c r="AI97" s="63"/>
      <c r="AJ97" s="51"/>
      <c r="AK97" s="51"/>
      <c r="AL97" s="51">
        <v>25</v>
      </c>
      <c r="AM97" s="64">
        <f t="shared" si="56"/>
        <v>25</v>
      </c>
      <c r="AN97" s="104">
        <f aca="true" t="shared" si="59" ref="AN97:AP98">IF(G97&gt;0,AJ97/G97,"")</f>
      </c>
      <c r="AO97" s="56">
        <f t="shared" si="59"/>
      </c>
      <c r="AP97" s="56">
        <f t="shared" si="59"/>
        <v>1.5625</v>
      </c>
      <c r="AQ97" s="65">
        <f t="shared" si="47"/>
        <v>1.5625</v>
      </c>
    </row>
    <row r="98" spans="1:43" s="2" customFormat="1" ht="15.75" customHeight="1" thickBot="1">
      <c r="A98" s="76" t="s">
        <v>70</v>
      </c>
      <c r="B98" s="77" t="s">
        <v>62</v>
      </c>
      <c r="C98" s="78" t="s">
        <v>65</v>
      </c>
      <c r="D98" s="82">
        <v>4</v>
      </c>
      <c r="E98" s="79">
        <v>194</v>
      </c>
      <c r="F98" s="80" t="s">
        <v>63</v>
      </c>
      <c r="G98" s="81"/>
      <c r="H98" s="82">
        <v>2</v>
      </c>
      <c r="I98" s="82">
        <v>79</v>
      </c>
      <c r="J98" s="83">
        <f t="shared" si="48"/>
        <v>81</v>
      </c>
      <c r="K98" s="84">
        <f t="shared" si="49"/>
        <v>0.4175257731958763</v>
      </c>
      <c r="L98" s="85"/>
      <c r="M98" s="86">
        <f t="shared" si="50"/>
      </c>
      <c r="N98" s="87"/>
      <c r="O98" s="87"/>
      <c r="P98" s="88">
        <f t="shared" si="51"/>
      </c>
      <c r="Q98" s="89"/>
      <c r="R98" s="82">
        <v>11</v>
      </c>
      <c r="S98" s="82"/>
      <c r="T98" s="82"/>
      <c r="U98" s="82"/>
      <c r="V98" s="82">
        <v>1</v>
      </c>
      <c r="W98" s="90">
        <f t="shared" si="52"/>
        <v>12</v>
      </c>
      <c r="X98" s="82">
        <v>21</v>
      </c>
      <c r="Y98" s="91">
        <v>7</v>
      </c>
      <c r="Z98" s="82">
        <v>16</v>
      </c>
      <c r="AA98" s="82">
        <v>5</v>
      </c>
      <c r="AB98" s="82">
        <v>2</v>
      </c>
      <c r="AC98" s="90">
        <f t="shared" si="53"/>
        <v>51</v>
      </c>
      <c r="AD98" s="92">
        <f t="shared" si="54"/>
        <v>63</v>
      </c>
      <c r="AE98" s="90">
        <f t="shared" si="55"/>
        <v>5</v>
      </c>
      <c r="AF98" s="85"/>
      <c r="AG98" s="82">
        <v>8</v>
      </c>
      <c r="AH98" s="89">
        <v>8</v>
      </c>
      <c r="AI98" s="93"/>
      <c r="AJ98" s="82"/>
      <c r="AK98" s="82">
        <v>-6</v>
      </c>
      <c r="AL98" s="82">
        <v>58</v>
      </c>
      <c r="AM98" s="94">
        <f t="shared" si="56"/>
        <v>52</v>
      </c>
      <c r="AN98" s="105">
        <f t="shared" si="59"/>
      </c>
      <c r="AO98" s="88">
        <f t="shared" si="59"/>
        <v>-3</v>
      </c>
      <c r="AP98" s="88">
        <f t="shared" si="59"/>
        <v>0.7341772151898734</v>
      </c>
      <c r="AQ98" s="95">
        <f t="shared" si="47"/>
        <v>0.6419753086419753</v>
      </c>
    </row>
    <row r="99" ht="15.75" customHeight="1">
      <c r="R99"/>
    </row>
    <row r="100" ht="15.75" customHeight="1">
      <c r="R100"/>
    </row>
    <row r="101" ht="15.75" customHeight="1">
      <c r="R101"/>
    </row>
    <row r="102" ht="15.75" customHeight="1">
      <c r="R102"/>
    </row>
    <row r="103" spans="1:18" ht="15.75" customHeight="1">
      <c r="A103" s="46"/>
      <c r="R103"/>
    </row>
    <row r="104" spans="1:18" ht="15.75" customHeight="1">
      <c r="A104" s="46"/>
      <c r="R104"/>
    </row>
    <row r="105" ht="15.75" customHeight="1">
      <c r="R105"/>
    </row>
    <row r="106" ht="15.75" customHeight="1">
      <c r="R106"/>
    </row>
    <row r="107" ht="15.75" customHeight="1">
      <c r="R107"/>
    </row>
    <row r="108" ht="15.75" customHeight="1">
      <c r="R108"/>
    </row>
    <row r="109" ht="15.75" customHeight="1">
      <c r="R109"/>
    </row>
    <row r="110" ht="12">
      <c r="R110"/>
    </row>
    <row r="111" ht="12">
      <c r="R111"/>
    </row>
    <row r="112" ht="12">
      <c r="R112"/>
    </row>
    <row r="113" ht="12">
      <c r="R113"/>
    </row>
    <row r="114" spans="3:6" ht="12">
      <c r="C114" s="11"/>
      <c r="D114" s="97"/>
      <c r="E114" s="33"/>
      <c r="F114" s="11"/>
    </row>
    <row r="119" spans="2:34" ht="12">
      <c r="B119" s="70"/>
      <c r="C119" s="10"/>
      <c r="D119" s="98"/>
      <c r="E119" s="34"/>
      <c r="F119" s="11"/>
      <c r="G119" s="11"/>
      <c r="H119" s="11"/>
      <c r="I119" s="11"/>
      <c r="J119" s="11"/>
      <c r="K119" s="9"/>
      <c r="L119" s="11"/>
      <c r="M119" s="11"/>
      <c r="N119" s="11"/>
      <c r="O119" s="11"/>
      <c r="R119" s="14"/>
      <c r="S119" s="11"/>
      <c r="U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2:11" ht="12">
      <c r="B120" s="71"/>
      <c r="C120" s="9"/>
      <c r="D120" s="99"/>
      <c r="E120" s="35"/>
      <c r="K120" s="9"/>
    </row>
    <row r="121" spans="2:5" ht="12">
      <c r="B121" s="71"/>
      <c r="C121" s="9"/>
      <c r="D121" s="99"/>
      <c r="E121" s="35"/>
    </row>
    <row r="122" spans="2:5" ht="12">
      <c r="B122" s="71"/>
      <c r="C122" s="9"/>
      <c r="D122" s="99"/>
      <c r="E122" s="35"/>
    </row>
    <row r="123" spans="2:5" ht="12">
      <c r="B123" s="71"/>
      <c r="C123" s="9"/>
      <c r="D123" s="99"/>
      <c r="E123" s="35"/>
    </row>
    <row r="124" spans="2:5" ht="12">
      <c r="B124" s="71"/>
      <c r="C124" s="9"/>
      <c r="D124" s="99"/>
      <c r="E124" s="35"/>
    </row>
    <row r="125" spans="2:5" ht="12">
      <c r="B125" s="71"/>
      <c r="C125" s="9"/>
      <c r="D125" s="99"/>
      <c r="E125" s="35"/>
    </row>
    <row r="126" spans="2:5" ht="12">
      <c r="B126" s="71"/>
      <c r="C126" s="9"/>
      <c r="D126" s="99"/>
      <c r="E126" s="35"/>
    </row>
    <row r="127" spans="2:5" ht="12">
      <c r="B127" s="71"/>
      <c r="C127" s="9"/>
      <c r="D127" s="99"/>
      <c r="E127" s="35"/>
    </row>
  </sheetData>
  <mergeCells count="7">
    <mergeCell ref="AF1:AH1"/>
    <mergeCell ref="AI1:AM1"/>
    <mergeCell ref="AN1:AQ1"/>
    <mergeCell ref="G1:K1"/>
    <mergeCell ref="L1:Q1"/>
    <mergeCell ref="R1:W1"/>
    <mergeCell ref="X1:AE1"/>
  </mergeCells>
  <printOptions/>
  <pageMargins left="0.25" right="0.25" top="1" bottom="1" header="0.5" footer="0.5"/>
  <pageSetup fitToHeight="10" fitToWidth="1" orientation="landscape" scale="62"/>
  <headerFooter alignWithMargins="0">
    <oddHeader>&amp;L&amp;12&amp;D&amp;C&amp;"Arial,Bold"&amp;18 2014 Season Individual Player Stats&amp;12
Through game #241&amp;R&amp;12Page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2012-10-05T02:15:41Z</cp:lastPrinted>
  <dcterms:created xsi:type="dcterms:W3CDTF">2005-10-26T19:32:49Z</dcterms:created>
  <dcterms:modified xsi:type="dcterms:W3CDTF">2010-11-07T02:05:52Z</dcterms:modified>
  <cp:category/>
  <cp:version/>
  <cp:contentType/>
  <cp:contentStatus/>
</cp:coreProperties>
</file>