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580" windowWidth="27280" windowHeight="14880" tabRatio="601" activeTab="0"/>
  </bookViews>
  <sheets>
    <sheet name="Totals" sheetId="1" r:id="rId1"/>
  </sheets>
  <definedNames>
    <definedName name="_xlnm.Print_Titles" localSheetId="0">'Totals'!$1:$2</definedName>
  </definedNames>
  <calcPr fullCalcOnLoad="1"/>
</workbook>
</file>

<file path=xl/sharedStrings.xml><?xml version="1.0" encoding="utf-8"?>
<sst xmlns="http://schemas.openxmlformats.org/spreadsheetml/2006/main" count="317" uniqueCount="193">
  <si>
    <t>Offensive blocks</t>
  </si>
  <si>
    <t>Black Eyed Skeez</t>
  </si>
  <si>
    <t>Devil Kitty</t>
  </si>
  <si>
    <t>Elle McFearsome</t>
  </si>
  <si>
    <t>Ima Wrecker</t>
  </si>
  <si>
    <t>Vega Vendetta</t>
  </si>
  <si>
    <t># Jams</t>
  </si>
  <si>
    <t>45</t>
  </si>
  <si>
    <t>Pivot +/-</t>
  </si>
  <si>
    <t>Del Bomber</t>
  </si>
  <si>
    <t>Diesel Doll</t>
  </si>
  <si>
    <t>I-75</t>
  </si>
  <si>
    <t>#</t>
  </si>
  <si>
    <t>Off. KDs</t>
  </si>
  <si>
    <t>Bruisie Siouxxx</t>
  </si>
  <si>
    <t>Bytch Ryder</t>
  </si>
  <si>
    <t>Effin Money</t>
  </si>
  <si>
    <t>J/P/B</t>
  </si>
  <si>
    <t>Racer McChaseHer</t>
  </si>
  <si>
    <t>boo d. livers</t>
  </si>
  <si>
    <t>Elle Iminator</t>
  </si>
  <si>
    <t>6</t>
  </si>
  <si>
    <t>Fatal Femme</t>
  </si>
  <si>
    <t>46</t>
  </si>
  <si>
    <t>777</t>
  </si>
  <si>
    <t>90028</t>
  </si>
  <si>
    <t>Kat Von D'Stroya</t>
  </si>
  <si>
    <t>Polly Fester</t>
  </si>
  <si>
    <t>Roxanna Hardplace</t>
  </si>
  <si>
    <t>20KN</t>
  </si>
  <si>
    <t>Kraken Whips</t>
  </si>
  <si>
    <t>70L</t>
  </si>
  <si>
    <t>Lost and Found</t>
  </si>
  <si>
    <t>1/4 Track Blocks</t>
  </si>
  <si>
    <t>Force Outs</t>
  </si>
  <si>
    <t>Jammer Hits</t>
  </si>
  <si>
    <t>Jammer KDs</t>
  </si>
  <si>
    <t>666</t>
  </si>
  <si>
    <t>Ally Sin Shoverland</t>
  </si>
  <si>
    <t>B00M</t>
  </si>
  <si>
    <t>Doom Shakalaka</t>
  </si>
  <si>
    <t>Feta Sleeze</t>
  </si>
  <si>
    <t>W00T</t>
  </si>
  <si>
    <t>Genniferal</t>
  </si>
  <si>
    <t>15</t>
  </si>
  <si>
    <t>Meli Ali</t>
  </si>
  <si>
    <t>Meryl Slaughterburgh</t>
  </si>
  <si>
    <t>813</t>
  </si>
  <si>
    <t>17</t>
  </si>
  <si>
    <t>Yo-Yo</t>
  </si>
  <si>
    <t>Block Assists</t>
  </si>
  <si>
    <t>Total Attacks</t>
  </si>
  <si>
    <t>Total Actions</t>
  </si>
  <si>
    <t>Offense</t>
  </si>
  <si>
    <t>Whiskey Soured</t>
  </si>
  <si>
    <t>247</t>
  </si>
  <si>
    <t>Bikini Killer</t>
  </si>
  <si>
    <t>4</t>
  </si>
  <si>
    <t>13</t>
  </si>
  <si>
    <t>Off the Hook</t>
  </si>
  <si>
    <t>38DD</t>
  </si>
  <si>
    <t>Tig O' Hitties</t>
  </si>
  <si>
    <t>M1</t>
  </si>
  <si>
    <t>Turbulence</t>
  </si>
  <si>
    <t>620</t>
  </si>
  <si>
    <t>428</t>
  </si>
  <si>
    <t>Freakin' Rican</t>
  </si>
  <si>
    <t>4Q</t>
  </si>
  <si>
    <t>Hooligal</t>
  </si>
  <si>
    <t>Lazer Beam</t>
  </si>
  <si>
    <t>55</t>
  </si>
  <si>
    <t>Tara ToPieces</t>
  </si>
  <si>
    <t>Tiny Ninja</t>
  </si>
  <si>
    <t>Lead Jam +/-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</si>
  <si>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</si>
  <si>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</si>
  <si>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</si>
  <si>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</si>
  <si>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</si>
  <si>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</si>
  <si>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</si>
  <si>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</si>
  <si>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</si>
  <si>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# Games</t>
  </si>
  <si>
    <t>Team</t>
  </si>
  <si>
    <t>P/B/J</t>
  </si>
  <si>
    <t>B/P</t>
  </si>
  <si>
    <t>J/B/P</t>
  </si>
  <si>
    <t>10¢</t>
  </si>
  <si>
    <t>200°</t>
  </si>
  <si>
    <t>Cat's Meow</t>
  </si>
  <si>
    <t>Juicy Contusion</t>
  </si>
  <si>
    <t>DDG</t>
  </si>
  <si>
    <t>J</t>
  </si>
  <si>
    <t>35</t>
  </si>
  <si>
    <t>100</t>
  </si>
  <si>
    <t>28</t>
  </si>
  <si>
    <t>3</t>
  </si>
  <si>
    <t>223</t>
  </si>
  <si>
    <t>0</t>
  </si>
  <si>
    <t>Damsel Distresser</t>
  </si>
  <si>
    <t>Deadly Dose</t>
  </si>
  <si>
    <t>Elbow Derek</t>
  </si>
  <si>
    <t>Fanny Pack</t>
  </si>
  <si>
    <t>Jam Onya</t>
  </si>
  <si>
    <t>Pain MacGowan</t>
  </si>
  <si>
    <t>Roxie Hurt</t>
  </si>
  <si>
    <t>22</t>
  </si>
  <si>
    <t>2</t>
  </si>
  <si>
    <t>8</t>
  </si>
  <si>
    <t>99</t>
  </si>
  <si>
    <t>12</t>
  </si>
  <si>
    <t>Honey Suckit</t>
  </si>
  <si>
    <t>Total Jams</t>
  </si>
  <si>
    <t>Positions Played</t>
  </si>
  <si>
    <t>Jammer Statistics</t>
  </si>
  <si>
    <t>Penalties</t>
  </si>
  <si>
    <t>% of track time</t>
  </si>
  <si>
    <t>Pos</t>
  </si>
  <si>
    <t>B/J</t>
  </si>
  <si>
    <t>B</t>
  </si>
  <si>
    <t>P/B</t>
  </si>
  <si>
    <t>33</t>
  </si>
  <si>
    <t>B/P/J</t>
  </si>
  <si>
    <t>B/J/P</t>
  </si>
  <si>
    <t>J/B</t>
  </si>
  <si>
    <t>Total Assists</t>
  </si>
  <si>
    <t>Total KDs</t>
  </si>
  <si>
    <t>+/- Avg per Jam</t>
  </si>
  <si>
    <t>313</t>
  </si>
  <si>
    <t>303</t>
  </si>
  <si>
    <t>44</t>
  </si>
  <si>
    <t>9</t>
  </si>
  <si>
    <t>728</t>
  </si>
  <si>
    <t>Combat Cat</t>
  </si>
  <si>
    <t>N2O</t>
  </si>
  <si>
    <t>Cool Whip</t>
  </si>
  <si>
    <t>76</t>
  </si>
  <si>
    <t>20</t>
  </si>
  <si>
    <t>Ghetto Barbie</t>
  </si>
  <si>
    <t>1974</t>
  </si>
  <si>
    <t>23</t>
  </si>
  <si>
    <t>Jackie O. Noyoudidn't</t>
  </si>
  <si>
    <t>187</t>
  </si>
  <si>
    <t>1821</t>
  </si>
  <si>
    <t>Mexi-Go</t>
  </si>
  <si>
    <t>989</t>
  </si>
  <si>
    <t>Sarah Hipel</t>
  </si>
  <si>
    <t>Sista Slit'chya</t>
  </si>
  <si>
    <t>Spanish Ass'assin</t>
  </si>
  <si>
    <t>68</t>
  </si>
  <si>
    <t>181</t>
  </si>
  <si>
    <t>31</t>
  </si>
  <si>
    <t>Rude Awakening</t>
  </si>
  <si>
    <t>Smashing Darling</t>
  </si>
  <si>
    <t>L1</t>
  </si>
  <si>
    <t>5</t>
  </si>
  <si>
    <t>XX</t>
  </si>
  <si>
    <t>10</t>
  </si>
  <si>
    <t>27</t>
  </si>
  <si>
    <t>59</t>
  </si>
  <si>
    <t>Lady MacDeath</t>
  </si>
  <si>
    <t>Rock Candy</t>
  </si>
  <si>
    <t>Sass Knuckles</t>
  </si>
  <si>
    <t>Summers Eve-L</t>
  </si>
  <si>
    <t>Vicious Vixen</t>
  </si>
  <si>
    <t>Cookie Rumble</t>
  </si>
  <si>
    <t>Pivot Points</t>
  </si>
  <si>
    <t>886</t>
  </si>
  <si>
    <t>Formosa Fury</t>
  </si>
  <si>
    <t>26</t>
  </si>
  <si>
    <t>Lead Jam</t>
  </si>
  <si>
    <t>Lead Jam %</t>
  </si>
  <si>
    <t>Points scored</t>
  </si>
  <si>
    <t>462</t>
  </si>
  <si>
    <t>aNOMaly</t>
  </si>
  <si>
    <t>40</t>
  </si>
  <si>
    <t>Murder City Mistress</t>
  </si>
  <si>
    <t>Swift Justice</t>
  </si>
  <si>
    <t>999</t>
  </si>
  <si>
    <t>U.S.S. DentHerPrize</t>
  </si>
  <si>
    <t>Avg points per jam</t>
  </si>
  <si>
    <t>Whips</t>
  </si>
  <si>
    <t>Pushes</t>
  </si>
  <si>
    <t>Skaters</t>
  </si>
  <si>
    <t>Pivot</t>
  </si>
  <si>
    <t>Block</t>
  </si>
  <si>
    <t>Jam</t>
  </si>
  <si>
    <t>Bulldozers</t>
  </si>
  <si>
    <t>Plus/Minus</t>
  </si>
  <si>
    <t>Grand Slam</t>
  </si>
  <si>
    <t>Majors</t>
  </si>
  <si>
    <t>Minors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</si>
</sst>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  <numFmt numFmtId="176" formatCode="m/d/yyyy"/>
  </numFmts>
  <fonts count="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6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9" fontId="0" fillId="2" borderId="3" xfId="21" applyFill="1" applyBorder="1" applyAlignment="1">
      <alignment horizontal="center"/>
    </xf>
    <xf numFmtId="0" fontId="1" fillId="3" borderId="8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4" borderId="9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9" fontId="0" fillId="2" borderId="1" xfId="21" applyFill="1" applyBorder="1" applyAlignment="1">
      <alignment horizontal="center"/>
    </xf>
    <xf numFmtId="0" fontId="1" fillId="5" borderId="6" xfId="0" applyFont="1" applyFill="1" applyBorder="1" applyAlignment="1">
      <alignment horizontal="center" textRotation="90" wrapText="1"/>
    </xf>
    <xf numFmtId="0" fontId="0" fillId="5" borderId="5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0" fillId="4" borderId="3" xfId="0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0" fillId="3" borderId="4" xfId="2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1" fillId="0" borderId="9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center"/>
    </xf>
    <xf numFmtId="0" fontId="1" fillId="0" borderId="6" xfId="0" applyFont="1" applyFill="1" applyBorder="1" applyAlignment="1">
      <alignment horizontal="center" textRotation="90"/>
    </xf>
    <xf numFmtId="0" fontId="1" fillId="2" borderId="12" xfId="0" applyFont="1" applyFill="1" applyBorder="1" applyAlignment="1">
      <alignment horizontal="center" textRotation="90" wrapText="1"/>
    </xf>
    <xf numFmtId="0" fontId="0" fillId="0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4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9" fontId="5" fillId="2" borderId="3" xfId="21" applyFont="1" applyFill="1" applyBorder="1" applyAlignment="1">
      <alignment horizontal="center"/>
    </xf>
    <xf numFmtId="9" fontId="5" fillId="2" borderId="1" xfId="2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5" fillId="3" borderId="4" xfId="21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9" fontId="5" fillId="2" borderId="5" xfId="2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5" fillId="3" borderId="2" xfId="2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2" xfId="21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0" fontId="5" fillId="5" borderId="1" xfId="0" applyFont="1" applyFill="1" applyBorder="1" applyAlignment="1" quotePrefix="1">
      <alignment horizontal="center"/>
    </xf>
    <xf numFmtId="0" fontId="5" fillId="0" borderId="2" xfId="0" applyFont="1" applyFill="1" applyBorder="1" applyAlignment="1" quotePrefix="1">
      <alignment horizontal="center"/>
    </xf>
    <xf numFmtId="49" fontId="0" fillId="0" borderId="0" xfId="0" applyNumberFormat="1" applyAlignment="1">
      <alignment/>
    </xf>
    <xf numFmtId="49" fontId="1" fillId="0" borderId="6" xfId="0" applyNumberFormat="1" applyFont="1" applyFill="1" applyBorder="1" applyAlignment="1">
      <alignment horizontal="center" textRotation="90" wrapText="1"/>
    </xf>
    <xf numFmtId="49" fontId="0" fillId="0" borderId="1" xfId="0" applyNumberForma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9" fontId="5" fillId="0" borderId="0" xfId="21" applyFont="1" applyFill="1" applyBorder="1" applyAlignment="1">
      <alignment horizontal="center"/>
    </xf>
    <xf numFmtId="1" fontId="5" fillId="0" borderId="0" xfId="21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3" borderId="2" xfId="21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9" fontId="5" fillId="2" borderId="18" xfId="21" applyFont="1" applyFill="1" applyBorder="1" applyAlignment="1">
      <alignment horizontal="center"/>
    </xf>
    <xf numFmtId="9" fontId="5" fillId="2" borderId="17" xfId="21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" fontId="5" fillId="3" borderId="16" xfId="21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4" borderId="18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 quotePrefix="1">
      <alignment horizontal="center"/>
    </xf>
    <xf numFmtId="164" fontId="5" fillId="0" borderId="1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5"/>
  <sheetViews>
    <sheetView tabSelected="1" zoomScaleSheetLayoutView="70" workbookViewId="0" topLeftCell="A2">
      <pane ySplit="1260" topLeftCell="BM3" activePane="bottomLeft" state="split"/>
      <selection pane="topLeft" activeCell="AH2" activeCellId="1" sqref="AF1:AH1 AH1:AH16384"/>
      <selection pane="bottomLeft" activeCell="AR4" sqref="AR4"/>
    </sheetView>
  </sheetViews>
  <sheetFormatPr defaultColWidth="8.8515625" defaultRowHeight="12.75"/>
  <cols>
    <col min="1" max="1" width="5.140625" style="0" bestFit="1" customWidth="1"/>
    <col min="2" max="2" width="6.140625" style="80" bestFit="1" customWidth="1"/>
    <col min="3" max="3" width="5.28125" style="0" bestFit="1" customWidth="1"/>
    <col min="4" max="4" width="3.140625" style="121" bestFit="1" customWidth="1"/>
    <col min="5" max="5" width="5.140625" style="36" bestFit="1" customWidth="1"/>
    <col min="6" max="6" width="18.8515625" style="0" bestFit="1" customWidth="1"/>
    <col min="7" max="8" width="4.140625" style="0" bestFit="1" customWidth="1"/>
    <col min="9" max="10" width="5.140625" style="0" bestFit="1" customWidth="1"/>
    <col min="11" max="11" width="4.8515625" style="0" bestFit="1" customWidth="1"/>
    <col min="12" max="12" width="4.140625" style="0" bestFit="1" customWidth="1"/>
    <col min="13" max="13" width="5.7109375" style="0" bestFit="1" customWidth="1"/>
    <col min="14" max="14" width="5.140625" style="0" bestFit="1" customWidth="1"/>
    <col min="15" max="15" width="3.140625" style="0" bestFit="1" customWidth="1"/>
    <col min="16" max="16" width="5.7109375" style="0" bestFit="1" customWidth="1"/>
    <col min="17" max="17" width="4.140625" style="0" bestFit="1" customWidth="1"/>
    <col min="18" max="18" width="4.140625" style="16" bestFit="1" customWidth="1"/>
    <col min="19" max="21" width="3.28125" style="0" bestFit="1" customWidth="1"/>
    <col min="22" max="22" width="3.140625" style="0" bestFit="1" customWidth="1"/>
    <col min="23" max="26" width="4.140625" style="0" bestFit="1" customWidth="1"/>
    <col min="27" max="27" width="3.28125" style="0" bestFit="1" customWidth="1"/>
    <col min="28" max="28" width="3.140625" style="0" bestFit="1" customWidth="1"/>
    <col min="29" max="29" width="4.28125" style="0" bestFit="1" customWidth="1"/>
    <col min="30" max="30" width="5.140625" style="0" bestFit="1" customWidth="1"/>
    <col min="31" max="33" width="4.140625" style="0" bestFit="1" customWidth="1"/>
    <col min="34" max="34" width="5.7109375" style="0" bestFit="1" customWidth="1"/>
    <col min="35" max="36" width="5.140625" style="0" bestFit="1" customWidth="1"/>
    <col min="37" max="37" width="4.7109375" style="0" bestFit="1" customWidth="1"/>
    <col min="38" max="39" width="4.8515625" style="0" bestFit="1" customWidth="1"/>
    <col min="40" max="40" width="6.140625" style="0" bestFit="1" customWidth="1"/>
    <col min="41" max="43" width="5.28125" style="0" bestFit="1" customWidth="1"/>
  </cols>
  <sheetData>
    <row r="1" spans="5:43" ht="12.75" thickBot="1">
      <c r="E1"/>
      <c r="G1" s="131" t="s">
        <v>114</v>
      </c>
      <c r="H1" s="132"/>
      <c r="I1" s="132"/>
      <c r="J1" s="132"/>
      <c r="K1" s="133"/>
      <c r="L1" s="125" t="s">
        <v>115</v>
      </c>
      <c r="M1" s="126"/>
      <c r="N1" s="126"/>
      <c r="O1" s="126"/>
      <c r="P1" s="126"/>
      <c r="Q1" s="127"/>
      <c r="R1" s="125" t="s">
        <v>53</v>
      </c>
      <c r="S1" s="126"/>
      <c r="T1" s="126"/>
      <c r="U1" s="126"/>
      <c r="V1" s="126"/>
      <c r="W1" s="127"/>
      <c r="X1" s="125" t="s">
        <v>74</v>
      </c>
      <c r="Y1" s="126"/>
      <c r="Z1" s="126"/>
      <c r="AA1" s="126"/>
      <c r="AB1" s="126"/>
      <c r="AC1" s="126"/>
      <c r="AD1" s="126"/>
      <c r="AE1" s="127"/>
      <c r="AF1" s="125" t="s">
        <v>116</v>
      </c>
      <c r="AG1" s="126"/>
      <c r="AH1" s="127"/>
      <c r="AI1" s="125" t="s">
        <v>189</v>
      </c>
      <c r="AJ1" s="126"/>
      <c r="AK1" s="126"/>
      <c r="AL1" s="126"/>
      <c r="AM1" s="127"/>
      <c r="AN1" s="128" t="s">
        <v>128</v>
      </c>
      <c r="AO1" s="129"/>
      <c r="AP1" s="129"/>
      <c r="AQ1" s="130"/>
    </row>
    <row r="2" spans="1:43" s="1" customFormat="1" ht="49.5" customHeight="1" thickBot="1">
      <c r="A2" s="26" t="s">
        <v>84</v>
      </c>
      <c r="B2" s="81" t="s">
        <v>12</v>
      </c>
      <c r="C2" s="24" t="s">
        <v>118</v>
      </c>
      <c r="D2" s="24" t="s">
        <v>83</v>
      </c>
      <c r="E2" s="24" t="s">
        <v>6</v>
      </c>
      <c r="F2" s="43" t="s">
        <v>184</v>
      </c>
      <c r="G2" s="19" t="s">
        <v>187</v>
      </c>
      <c r="H2" s="18" t="s">
        <v>185</v>
      </c>
      <c r="I2" s="18" t="s">
        <v>186</v>
      </c>
      <c r="J2" s="49" t="s">
        <v>113</v>
      </c>
      <c r="K2" s="32" t="s">
        <v>117</v>
      </c>
      <c r="L2" s="19" t="s">
        <v>171</v>
      </c>
      <c r="M2" s="27" t="s">
        <v>172</v>
      </c>
      <c r="N2" s="29" t="s">
        <v>173</v>
      </c>
      <c r="O2" s="29" t="s">
        <v>167</v>
      </c>
      <c r="P2" s="27" t="s">
        <v>181</v>
      </c>
      <c r="Q2" s="21" t="s">
        <v>190</v>
      </c>
      <c r="R2" s="18" t="s">
        <v>0</v>
      </c>
      <c r="S2" s="45" t="s">
        <v>13</v>
      </c>
      <c r="T2" s="18" t="s">
        <v>182</v>
      </c>
      <c r="U2" s="18" t="s">
        <v>183</v>
      </c>
      <c r="V2" s="18" t="s">
        <v>188</v>
      </c>
      <c r="W2" s="32" t="s">
        <v>126</v>
      </c>
      <c r="X2" s="18" t="s">
        <v>33</v>
      </c>
      <c r="Y2" s="18" t="s">
        <v>34</v>
      </c>
      <c r="Z2" s="18" t="s">
        <v>35</v>
      </c>
      <c r="AA2" s="18" t="s">
        <v>36</v>
      </c>
      <c r="AB2" s="45" t="s">
        <v>50</v>
      </c>
      <c r="AC2" s="32" t="s">
        <v>51</v>
      </c>
      <c r="AD2" s="46" t="s">
        <v>52</v>
      </c>
      <c r="AE2" s="32" t="s">
        <v>127</v>
      </c>
      <c r="AF2" s="19" t="s">
        <v>192</v>
      </c>
      <c r="AG2" s="20" t="s">
        <v>191</v>
      </c>
      <c r="AH2" s="33" t="s">
        <v>75</v>
      </c>
      <c r="AI2" s="23" t="s">
        <v>73</v>
      </c>
      <c r="AJ2" s="24" t="s">
        <v>76</v>
      </c>
      <c r="AK2" s="24" t="s">
        <v>8</v>
      </c>
      <c r="AL2" s="24" t="s">
        <v>77</v>
      </c>
      <c r="AM2" s="25" t="s">
        <v>78</v>
      </c>
      <c r="AN2" s="26" t="s">
        <v>79</v>
      </c>
      <c r="AO2" s="24" t="s">
        <v>80</v>
      </c>
      <c r="AP2" s="24" t="s">
        <v>81</v>
      </c>
      <c r="AQ2" s="25" t="s">
        <v>82</v>
      </c>
    </row>
    <row r="3" spans="1:43" s="2" customFormat="1" ht="15.75" customHeight="1">
      <c r="A3" s="118" t="s">
        <v>92</v>
      </c>
      <c r="B3" s="82" t="s">
        <v>37</v>
      </c>
      <c r="C3" s="3" t="s">
        <v>87</v>
      </c>
      <c r="D3" s="4">
        <v>20</v>
      </c>
      <c r="E3" s="41">
        <v>832</v>
      </c>
      <c r="F3" s="42" t="s">
        <v>38</v>
      </c>
      <c r="G3" s="5">
        <v>194</v>
      </c>
      <c r="H3" s="4">
        <v>14</v>
      </c>
      <c r="I3" s="4">
        <v>32</v>
      </c>
      <c r="J3" s="95">
        <f aca="true" t="shared" si="0" ref="J3:J10">SUM(G3:I3)</f>
        <v>240</v>
      </c>
      <c r="K3" s="22">
        <f aca="true" t="shared" si="1" ref="K3:K10">SUM(G3:I3)/E3</f>
        <v>0.28846153846153844</v>
      </c>
      <c r="L3" s="5">
        <v>109</v>
      </c>
      <c r="M3" s="28">
        <f>IF(G3=0,"",L3/G3)</f>
        <v>0.5618556701030928</v>
      </c>
      <c r="N3" s="96">
        <v>793</v>
      </c>
      <c r="O3" s="96">
        <v>0</v>
      </c>
      <c r="P3" s="31">
        <f>IF(G3=0,"",(N3-O3)/G3)</f>
        <v>4.087628865979381</v>
      </c>
      <c r="Q3" s="6">
        <v>96</v>
      </c>
      <c r="R3" s="4"/>
      <c r="S3" s="4"/>
      <c r="T3" s="4">
        <v>1</v>
      </c>
      <c r="U3" s="4"/>
      <c r="V3" s="4"/>
      <c r="W3" s="15">
        <f>SUM(R3:V3)</f>
        <v>1</v>
      </c>
      <c r="X3" s="4">
        <v>13</v>
      </c>
      <c r="Y3" s="47"/>
      <c r="Z3" s="4">
        <v>3</v>
      </c>
      <c r="AA3" s="4">
        <v>1</v>
      </c>
      <c r="AB3" s="4"/>
      <c r="AC3" s="15">
        <f aca="true" t="shared" si="2" ref="AC3:AC10">SUM(X3:AB3)</f>
        <v>17</v>
      </c>
      <c r="AD3" s="48">
        <f aca="true" t="shared" si="3" ref="AD3:AD10">W3+AC3</f>
        <v>18</v>
      </c>
      <c r="AE3" s="15">
        <f aca="true" t="shared" si="4" ref="AE3:AE10">S3+AA3</f>
        <v>1</v>
      </c>
      <c r="AF3" s="5">
        <v>43</v>
      </c>
      <c r="AG3" s="4">
        <v>30</v>
      </c>
      <c r="AH3" s="134">
        <v>37</v>
      </c>
      <c r="AI3" s="97">
        <v>541</v>
      </c>
      <c r="AJ3" s="4">
        <v>83</v>
      </c>
      <c r="AK3" s="4">
        <v>-67</v>
      </c>
      <c r="AL3" s="4">
        <v>-56</v>
      </c>
      <c r="AM3" s="34">
        <f aca="true" t="shared" si="5" ref="AM3:AM10">SUM(AJ3:AL3)</f>
        <v>-40</v>
      </c>
      <c r="AN3" s="12">
        <f aca="true" t="shared" si="6" ref="AN3:AP6">IF(G3&gt;0,AJ3/G3,"")</f>
        <v>0.42783505154639173</v>
      </c>
      <c r="AO3" s="13">
        <f t="shared" si="6"/>
        <v>-4.785714285714286</v>
      </c>
      <c r="AP3" s="13">
        <f t="shared" si="6"/>
        <v>-1.75</v>
      </c>
      <c r="AQ3" s="35">
        <f aca="true" t="shared" si="7" ref="AQ3:AQ10">IF(AM3=0,"",AM3/SUM(G3:I3))</f>
        <v>-0.16666666666666666</v>
      </c>
    </row>
    <row r="4" spans="1:43" s="2" customFormat="1" ht="15.75" customHeight="1">
      <c r="A4" s="118" t="s">
        <v>92</v>
      </c>
      <c r="B4" s="82" t="s">
        <v>174</v>
      </c>
      <c r="C4" s="3" t="s">
        <v>93</v>
      </c>
      <c r="D4" s="4">
        <v>6</v>
      </c>
      <c r="E4" s="41">
        <v>249</v>
      </c>
      <c r="F4" s="42" t="s">
        <v>175</v>
      </c>
      <c r="G4" s="5">
        <v>58</v>
      </c>
      <c r="H4" s="4"/>
      <c r="I4" s="4"/>
      <c r="J4" s="95">
        <f>SUM(G4:I4)</f>
        <v>58</v>
      </c>
      <c r="K4" s="22">
        <f>SUM(G4:I4)/E4</f>
        <v>0.23293172690763053</v>
      </c>
      <c r="L4" s="5">
        <v>36</v>
      </c>
      <c r="M4" s="28">
        <f>IF(G4=0,"",L4/G4)</f>
        <v>0.6206896551724138</v>
      </c>
      <c r="N4" s="96">
        <v>281</v>
      </c>
      <c r="O4" s="96"/>
      <c r="P4" s="31">
        <f>IF(G4=0,"",(N4-O4)/G4)</f>
        <v>4.844827586206897</v>
      </c>
      <c r="Q4" s="6">
        <v>34</v>
      </c>
      <c r="R4" s="4"/>
      <c r="S4" s="4"/>
      <c r="T4" s="4"/>
      <c r="U4" s="4"/>
      <c r="V4" s="4"/>
      <c r="W4" s="15">
        <f>SUM(R4:V4)</f>
        <v>0</v>
      </c>
      <c r="X4" s="4"/>
      <c r="Y4" s="47"/>
      <c r="Z4" s="4"/>
      <c r="AA4" s="4"/>
      <c r="AB4" s="4"/>
      <c r="AC4" s="15">
        <f>SUM(X4:AB4)</f>
        <v>0</v>
      </c>
      <c r="AD4" s="48">
        <f>W4+AC4</f>
        <v>0</v>
      </c>
      <c r="AE4" s="15">
        <f>S4+AA4</f>
        <v>0</v>
      </c>
      <c r="AF4" s="5"/>
      <c r="AG4" s="4">
        <v>13</v>
      </c>
      <c r="AH4" s="134">
        <v>13</v>
      </c>
      <c r="AI4" s="97">
        <v>217</v>
      </c>
      <c r="AJ4" s="4">
        <v>54</v>
      </c>
      <c r="AK4" s="4"/>
      <c r="AL4" s="4"/>
      <c r="AM4" s="34">
        <f>SUM(AJ4:AL4)</f>
        <v>54</v>
      </c>
      <c r="AN4" s="12">
        <f>IF(G4&gt;0,AJ4/G4,"")</f>
        <v>0.9310344827586207</v>
      </c>
      <c r="AO4" s="13">
        <f>IF(H4&gt;0,AK4/H4,"")</f>
      </c>
      <c r="AP4" s="13">
        <f>IF(I4&gt;0,AL4/I4,"")</f>
      </c>
      <c r="AQ4" s="35">
        <f>IF(AM4=0,"",AM4/SUM(G4:I4))</f>
        <v>0.9310344827586207</v>
      </c>
    </row>
    <row r="5" spans="1:43" s="2" customFormat="1" ht="15.75" customHeight="1">
      <c r="A5" s="118" t="s">
        <v>92</v>
      </c>
      <c r="B5" s="82" t="s">
        <v>155</v>
      </c>
      <c r="C5" s="3" t="s">
        <v>123</v>
      </c>
      <c r="D5" s="4">
        <v>15</v>
      </c>
      <c r="E5" s="41">
        <v>540</v>
      </c>
      <c r="F5" s="42" t="s">
        <v>56</v>
      </c>
      <c r="G5" s="5">
        <v>5</v>
      </c>
      <c r="H5" s="4">
        <v>31</v>
      </c>
      <c r="I5" s="4">
        <v>186</v>
      </c>
      <c r="J5" s="95">
        <f t="shared" si="0"/>
        <v>222</v>
      </c>
      <c r="K5" s="22">
        <f t="shared" si="1"/>
        <v>0.4111111111111111</v>
      </c>
      <c r="L5" s="5"/>
      <c r="M5" s="28">
        <f>IF(G5=0,"",L5/G5)</f>
        <v>0</v>
      </c>
      <c r="N5" s="96">
        <v>0</v>
      </c>
      <c r="O5" s="96"/>
      <c r="P5" s="31">
        <f>IF(G5=0,"",(N5-O5)/G5)</f>
        <v>0</v>
      </c>
      <c r="Q5" s="6"/>
      <c r="R5" s="4">
        <v>62</v>
      </c>
      <c r="S5" s="4">
        <v>12</v>
      </c>
      <c r="T5" s="4">
        <v>13</v>
      </c>
      <c r="U5" s="4">
        <v>5</v>
      </c>
      <c r="V5" s="4">
        <v>4</v>
      </c>
      <c r="W5" s="15">
        <f>SUM(R5:V5)</f>
        <v>96</v>
      </c>
      <c r="X5" s="4">
        <v>58</v>
      </c>
      <c r="Y5" s="47"/>
      <c r="Z5" s="4">
        <v>73</v>
      </c>
      <c r="AA5" s="4">
        <v>21</v>
      </c>
      <c r="AB5" s="4"/>
      <c r="AC5" s="15">
        <f t="shared" si="2"/>
        <v>152</v>
      </c>
      <c r="AD5" s="48">
        <f t="shared" si="3"/>
        <v>248</v>
      </c>
      <c r="AE5" s="15">
        <f t="shared" si="4"/>
        <v>33</v>
      </c>
      <c r="AF5" s="5">
        <v>79</v>
      </c>
      <c r="AG5" s="4">
        <v>11</v>
      </c>
      <c r="AH5" s="134">
        <v>25</v>
      </c>
      <c r="AI5" s="97"/>
      <c r="AJ5" s="4">
        <v>-32</v>
      </c>
      <c r="AK5" s="4">
        <v>26</v>
      </c>
      <c r="AL5" s="4">
        <v>34</v>
      </c>
      <c r="AM5" s="34">
        <f t="shared" si="5"/>
        <v>28</v>
      </c>
      <c r="AN5" s="12">
        <f t="shared" si="6"/>
        <v>-6.4</v>
      </c>
      <c r="AO5" s="13">
        <f t="shared" si="6"/>
        <v>0.8387096774193549</v>
      </c>
      <c r="AP5" s="13">
        <f t="shared" si="6"/>
        <v>0.1827956989247312</v>
      </c>
      <c r="AQ5" s="35">
        <f t="shared" si="7"/>
        <v>0.12612612612612611</v>
      </c>
    </row>
    <row r="6" spans="1:43" s="2" customFormat="1" ht="15.75" customHeight="1">
      <c r="A6" s="118" t="s">
        <v>92</v>
      </c>
      <c r="B6" s="82" t="s">
        <v>129</v>
      </c>
      <c r="C6" s="3" t="s">
        <v>123</v>
      </c>
      <c r="D6" s="4">
        <v>46</v>
      </c>
      <c r="E6" s="41">
        <v>1717</v>
      </c>
      <c r="F6" s="42" t="s">
        <v>1</v>
      </c>
      <c r="G6" s="7">
        <v>5</v>
      </c>
      <c r="H6" s="8">
        <v>106</v>
      </c>
      <c r="I6" s="8">
        <v>525</v>
      </c>
      <c r="J6" s="44">
        <f t="shared" si="0"/>
        <v>636</v>
      </c>
      <c r="K6" s="22">
        <f t="shared" si="1"/>
        <v>0.37041351193942923</v>
      </c>
      <c r="L6" s="7"/>
      <c r="M6" s="28">
        <f aca="true" t="shared" si="8" ref="M6:M22">IF(G6=0,"",L6/G6)</f>
        <v>0</v>
      </c>
      <c r="N6" s="30">
        <v>5</v>
      </c>
      <c r="O6" s="30">
        <v>0</v>
      </c>
      <c r="P6" s="31">
        <f aca="true" t="shared" si="9" ref="P6:P20">IF(G6=0,"",(N6-O6)/G6)</f>
        <v>1</v>
      </c>
      <c r="Q6" s="6"/>
      <c r="R6" s="4">
        <v>49</v>
      </c>
      <c r="S6" s="4">
        <v>23</v>
      </c>
      <c r="T6" s="4">
        <v>26</v>
      </c>
      <c r="U6" s="4">
        <v>13</v>
      </c>
      <c r="V6" s="4">
        <v>2</v>
      </c>
      <c r="W6" s="15">
        <f aca="true" t="shared" si="10" ref="W6:W11">SUM(R6:V6)</f>
        <v>113</v>
      </c>
      <c r="X6" s="4">
        <v>95</v>
      </c>
      <c r="Y6" s="47">
        <v>57</v>
      </c>
      <c r="Z6" s="4">
        <v>123</v>
      </c>
      <c r="AA6" s="4">
        <v>35</v>
      </c>
      <c r="AB6" s="4">
        <v>3</v>
      </c>
      <c r="AC6" s="15">
        <f t="shared" si="2"/>
        <v>313</v>
      </c>
      <c r="AD6" s="48">
        <f t="shared" si="3"/>
        <v>426</v>
      </c>
      <c r="AE6" s="15">
        <f t="shared" si="4"/>
        <v>58</v>
      </c>
      <c r="AF6" s="7">
        <v>230</v>
      </c>
      <c r="AG6" s="8">
        <v>43</v>
      </c>
      <c r="AH6" s="135">
        <v>85</v>
      </c>
      <c r="AI6" s="40"/>
      <c r="AJ6" s="8">
        <v>-3</v>
      </c>
      <c r="AK6" s="8">
        <v>98</v>
      </c>
      <c r="AL6" s="8">
        <v>148</v>
      </c>
      <c r="AM6" s="34">
        <f t="shared" si="5"/>
        <v>243</v>
      </c>
      <c r="AN6" s="12">
        <f t="shared" si="6"/>
        <v>-0.6</v>
      </c>
      <c r="AO6" s="13">
        <f t="shared" si="6"/>
        <v>0.9245283018867925</v>
      </c>
      <c r="AP6" s="13">
        <f t="shared" si="6"/>
        <v>0.2819047619047619</v>
      </c>
      <c r="AQ6" s="35">
        <f t="shared" si="7"/>
        <v>0.38207547169811323</v>
      </c>
    </row>
    <row r="7" spans="1:43" s="2" customFormat="1" ht="15.75" customHeight="1">
      <c r="A7" s="118" t="s">
        <v>92</v>
      </c>
      <c r="B7" s="82" t="s">
        <v>55</v>
      </c>
      <c r="C7" s="3" t="s">
        <v>124</v>
      </c>
      <c r="D7" s="4">
        <v>82</v>
      </c>
      <c r="E7" s="41">
        <v>3241</v>
      </c>
      <c r="F7" s="42" t="s">
        <v>19</v>
      </c>
      <c r="G7" s="7">
        <v>255</v>
      </c>
      <c r="H7" s="8">
        <v>148</v>
      </c>
      <c r="I7" s="8">
        <v>997</v>
      </c>
      <c r="J7" s="44">
        <f t="shared" si="0"/>
        <v>1400</v>
      </c>
      <c r="K7" s="22">
        <f t="shared" si="1"/>
        <v>0.4319654427645788</v>
      </c>
      <c r="L7" s="7">
        <v>130</v>
      </c>
      <c r="M7" s="28">
        <f t="shared" si="8"/>
        <v>0.5098039215686274</v>
      </c>
      <c r="N7" s="30">
        <v>754</v>
      </c>
      <c r="O7" s="30"/>
      <c r="P7" s="31">
        <f t="shared" si="9"/>
        <v>2.9568627450980394</v>
      </c>
      <c r="Q7" s="6">
        <v>61</v>
      </c>
      <c r="R7" s="4">
        <v>93</v>
      </c>
      <c r="S7" s="4">
        <v>5</v>
      </c>
      <c r="T7" s="4">
        <v>3</v>
      </c>
      <c r="U7" s="4">
        <v>9</v>
      </c>
      <c r="V7" s="4"/>
      <c r="W7" s="15">
        <f t="shared" si="10"/>
        <v>110</v>
      </c>
      <c r="X7" s="4">
        <v>173</v>
      </c>
      <c r="Y7" s="47">
        <v>89</v>
      </c>
      <c r="Z7" s="4">
        <v>221</v>
      </c>
      <c r="AA7" s="4">
        <v>62</v>
      </c>
      <c r="AB7" s="4">
        <v>3</v>
      </c>
      <c r="AC7" s="15">
        <f t="shared" si="2"/>
        <v>548</v>
      </c>
      <c r="AD7" s="48">
        <f t="shared" si="3"/>
        <v>658</v>
      </c>
      <c r="AE7" s="15">
        <f t="shared" si="4"/>
        <v>67</v>
      </c>
      <c r="AF7" s="7">
        <v>416</v>
      </c>
      <c r="AG7" s="8">
        <v>171</v>
      </c>
      <c r="AH7" s="135">
        <v>245</v>
      </c>
      <c r="AI7" s="40">
        <v>490</v>
      </c>
      <c r="AJ7" s="8">
        <v>112</v>
      </c>
      <c r="AK7" s="8">
        <v>-27</v>
      </c>
      <c r="AL7" s="8">
        <v>356</v>
      </c>
      <c r="AM7" s="34">
        <f t="shared" si="5"/>
        <v>441</v>
      </c>
      <c r="AN7" s="12">
        <f aca="true" t="shared" si="11" ref="AN7:AP10">IF(G7&gt;0,AJ7/G7,"")</f>
        <v>0.4392156862745098</v>
      </c>
      <c r="AO7" s="13">
        <f t="shared" si="11"/>
        <v>-0.18243243243243243</v>
      </c>
      <c r="AP7" s="13">
        <f t="shared" si="11"/>
        <v>0.35707121364092276</v>
      </c>
      <c r="AQ7" s="35">
        <f t="shared" si="7"/>
        <v>0.315</v>
      </c>
    </row>
    <row r="8" spans="1:43" s="2" customFormat="1" ht="15.75" customHeight="1">
      <c r="A8" s="118" t="s">
        <v>92</v>
      </c>
      <c r="B8" s="82" t="s">
        <v>130</v>
      </c>
      <c r="C8" s="3" t="s">
        <v>123</v>
      </c>
      <c r="D8" s="4">
        <v>65</v>
      </c>
      <c r="E8" s="41">
        <v>2605</v>
      </c>
      <c r="F8" s="42" t="s">
        <v>14</v>
      </c>
      <c r="G8" s="7">
        <v>1</v>
      </c>
      <c r="H8" s="8">
        <v>104</v>
      </c>
      <c r="I8" s="8">
        <v>891</v>
      </c>
      <c r="J8" s="44">
        <f t="shared" si="0"/>
        <v>996</v>
      </c>
      <c r="K8" s="22">
        <f t="shared" si="1"/>
        <v>0.38234165067178505</v>
      </c>
      <c r="L8" s="7">
        <v>1</v>
      </c>
      <c r="M8" s="28">
        <f t="shared" si="8"/>
        <v>1</v>
      </c>
      <c r="N8" s="30">
        <v>22</v>
      </c>
      <c r="O8" s="30"/>
      <c r="P8" s="31">
        <f t="shared" si="9"/>
        <v>22</v>
      </c>
      <c r="Q8" s="6">
        <v>3</v>
      </c>
      <c r="R8" s="4">
        <v>40</v>
      </c>
      <c r="S8" s="4">
        <v>2</v>
      </c>
      <c r="T8" s="4">
        <v>3</v>
      </c>
      <c r="U8" s="4">
        <v>1</v>
      </c>
      <c r="V8" s="4">
        <v>2</v>
      </c>
      <c r="W8" s="15">
        <f t="shared" si="10"/>
        <v>48</v>
      </c>
      <c r="X8" s="4">
        <v>122</v>
      </c>
      <c r="Y8" s="47">
        <v>39</v>
      </c>
      <c r="Z8" s="4">
        <v>89</v>
      </c>
      <c r="AA8" s="4">
        <v>26</v>
      </c>
      <c r="AB8" s="4">
        <v>6</v>
      </c>
      <c r="AC8" s="15">
        <f t="shared" si="2"/>
        <v>282</v>
      </c>
      <c r="AD8" s="48">
        <f t="shared" si="3"/>
        <v>330</v>
      </c>
      <c r="AE8" s="15">
        <f t="shared" si="4"/>
        <v>28</v>
      </c>
      <c r="AF8" s="7">
        <v>258</v>
      </c>
      <c r="AG8" s="8">
        <v>109</v>
      </c>
      <c r="AH8" s="135">
        <v>149.5</v>
      </c>
      <c r="AI8" s="40">
        <v>22</v>
      </c>
      <c r="AJ8" s="8">
        <v>22</v>
      </c>
      <c r="AK8" s="8">
        <v>66</v>
      </c>
      <c r="AL8" s="8">
        <v>-324</v>
      </c>
      <c r="AM8" s="34">
        <f t="shared" si="5"/>
        <v>-236</v>
      </c>
      <c r="AN8" s="12">
        <f t="shared" si="11"/>
        <v>22</v>
      </c>
      <c r="AO8" s="13">
        <f t="shared" si="11"/>
        <v>0.6346153846153846</v>
      </c>
      <c r="AP8" s="13">
        <f t="shared" si="11"/>
        <v>-0.36363636363636365</v>
      </c>
      <c r="AQ8" s="35">
        <f t="shared" si="7"/>
        <v>-0.23694779116465864</v>
      </c>
    </row>
    <row r="9" spans="1:43" s="2" customFormat="1" ht="15.75" customHeight="1">
      <c r="A9" s="118" t="s">
        <v>92</v>
      </c>
      <c r="B9" s="82" t="s">
        <v>131</v>
      </c>
      <c r="C9" s="3" t="s">
        <v>119</v>
      </c>
      <c r="D9" s="4">
        <v>9</v>
      </c>
      <c r="E9" s="41">
        <v>324</v>
      </c>
      <c r="F9" s="42" t="s">
        <v>15</v>
      </c>
      <c r="G9" s="7">
        <v>11</v>
      </c>
      <c r="H9" s="8"/>
      <c r="I9" s="8">
        <v>51</v>
      </c>
      <c r="J9" s="44">
        <f t="shared" si="0"/>
        <v>62</v>
      </c>
      <c r="K9" s="22">
        <f t="shared" si="1"/>
        <v>0.19135802469135801</v>
      </c>
      <c r="L9" s="7">
        <v>5</v>
      </c>
      <c r="M9" s="28">
        <f t="shared" si="8"/>
        <v>0.45454545454545453</v>
      </c>
      <c r="N9" s="30">
        <v>15</v>
      </c>
      <c r="O9" s="30"/>
      <c r="P9" s="31">
        <f t="shared" si="9"/>
        <v>1.3636363636363635</v>
      </c>
      <c r="Q9" s="6"/>
      <c r="R9" s="4">
        <v>11</v>
      </c>
      <c r="S9" s="4">
        <v>1</v>
      </c>
      <c r="T9" s="4">
        <v>2</v>
      </c>
      <c r="U9" s="4"/>
      <c r="V9" s="4"/>
      <c r="W9" s="15">
        <f t="shared" si="10"/>
        <v>14</v>
      </c>
      <c r="X9" s="4">
        <v>17</v>
      </c>
      <c r="Y9" s="47">
        <v>1</v>
      </c>
      <c r="Z9" s="4">
        <v>5</v>
      </c>
      <c r="AA9" s="4">
        <v>2</v>
      </c>
      <c r="AB9" s="4">
        <v>1</v>
      </c>
      <c r="AC9" s="15">
        <f t="shared" si="2"/>
        <v>26</v>
      </c>
      <c r="AD9" s="48">
        <f t="shared" si="3"/>
        <v>40</v>
      </c>
      <c r="AE9" s="15">
        <f t="shared" si="4"/>
        <v>3</v>
      </c>
      <c r="AF9" s="7">
        <v>23</v>
      </c>
      <c r="AG9" s="8">
        <v>5</v>
      </c>
      <c r="AH9" s="135">
        <v>8</v>
      </c>
      <c r="AI9" s="40">
        <v>8</v>
      </c>
      <c r="AJ9" s="8">
        <v>-11</v>
      </c>
      <c r="AK9" s="8"/>
      <c r="AL9" s="8">
        <v>-33</v>
      </c>
      <c r="AM9" s="34">
        <f t="shared" si="5"/>
        <v>-44</v>
      </c>
      <c r="AN9" s="12">
        <f>IF(G9&gt;0,AJ9/G9,"")</f>
        <v>-1</v>
      </c>
      <c r="AO9" s="13">
        <f>IF(H9&gt;0,AK9/H9,"")</f>
      </c>
      <c r="AP9" s="13">
        <f>IF(I9&gt;0,AL9/I9,"")</f>
        <v>-0.6470588235294118</v>
      </c>
      <c r="AQ9" s="35">
        <f t="shared" si="7"/>
        <v>-0.7096774193548387</v>
      </c>
    </row>
    <row r="10" spans="1:43" s="2" customFormat="1" ht="15.75" customHeight="1">
      <c r="A10" s="119" t="s">
        <v>92</v>
      </c>
      <c r="B10" s="83" t="s">
        <v>132</v>
      </c>
      <c r="C10" s="52" t="s">
        <v>119</v>
      </c>
      <c r="D10" s="63">
        <v>3</v>
      </c>
      <c r="E10" s="53">
        <v>103</v>
      </c>
      <c r="F10" s="54" t="s">
        <v>90</v>
      </c>
      <c r="G10" s="55">
        <v>8</v>
      </c>
      <c r="H10" s="56"/>
      <c r="I10" s="56">
        <v>15</v>
      </c>
      <c r="J10" s="57">
        <f t="shared" si="0"/>
        <v>23</v>
      </c>
      <c r="K10" s="58">
        <f t="shared" si="1"/>
        <v>0.22330097087378642</v>
      </c>
      <c r="L10" s="55"/>
      <c r="M10" s="59">
        <f t="shared" si="8"/>
        <v>0</v>
      </c>
      <c r="N10" s="60">
        <v>10</v>
      </c>
      <c r="O10" s="60"/>
      <c r="P10" s="61">
        <f t="shared" si="9"/>
        <v>1.25</v>
      </c>
      <c r="Q10" s="62"/>
      <c r="R10" s="63">
        <v>2</v>
      </c>
      <c r="S10" s="63"/>
      <c r="T10" s="63"/>
      <c r="U10" s="63">
        <v>1</v>
      </c>
      <c r="V10" s="63">
        <v>1</v>
      </c>
      <c r="W10" s="64">
        <f t="shared" si="10"/>
        <v>4</v>
      </c>
      <c r="X10" s="63"/>
      <c r="Y10" s="65"/>
      <c r="Z10" s="63"/>
      <c r="AA10" s="63"/>
      <c r="AB10" s="63"/>
      <c r="AC10" s="64">
        <f t="shared" si="2"/>
        <v>0</v>
      </c>
      <c r="AD10" s="66">
        <f t="shared" si="3"/>
        <v>4</v>
      </c>
      <c r="AE10" s="64">
        <f t="shared" si="4"/>
        <v>0</v>
      </c>
      <c r="AF10" s="55">
        <v>13</v>
      </c>
      <c r="AG10" s="56"/>
      <c r="AH10" s="136">
        <v>2</v>
      </c>
      <c r="AI10" s="67"/>
      <c r="AJ10" s="56">
        <v>-31</v>
      </c>
      <c r="AK10" s="56"/>
      <c r="AL10" s="56">
        <v>-14</v>
      </c>
      <c r="AM10" s="68">
        <f t="shared" si="5"/>
        <v>-45</v>
      </c>
      <c r="AN10" s="69">
        <f t="shared" si="11"/>
        <v>-3.875</v>
      </c>
      <c r="AO10" s="70">
        <f t="shared" si="11"/>
      </c>
      <c r="AP10" s="70">
        <f t="shared" si="11"/>
        <v>-0.9333333333333333</v>
      </c>
      <c r="AQ10" s="71">
        <f t="shared" si="7"/>
        <v>-1.9565217391304348</v>
      </c>
    </row>
    <row r="11" spans="1:43" s="2" customFormat="1" ht="15.75" customHeight="1">
      <c r="A11" s="119" t="s">
        <v>92</v>
      </c>
      <c r="B11" s="83" t="s">
        <v>133</v>
      </c>
      <c r="C11" s="52" t="s">
        <v>120</v>
      </c>
      <c r="D11" s="63">
        <v>9</v>
      </c>
      <c r="E11" s="53">
        <v>335</v>
      </c>
      <c r="F11" s="54" t="s">
        <v>134</v>
      </c>
      <c r="G11" s="55"/>
      <c r="H11" s="56"/>
      <c r="I11" s="56">
        <v>62</v>
      </c>
      <c r="J11" s="57">
        <f aca="true" t="shared" si="12" ref="J11:J34">SUM(G11:I11)</f>
        <v>62</v>
      </c>
      <c r="K11" s="58">
        <f aca="true" t="shared" si="13" ref="K11:K34">SUM(G11:I11)/E11</f>
        <v>0.18507462686567164</v>
      </c>
      <c r="L11" s="55"/>
      <c r="M11" s="59">
        <f t="shared" si="8"/>
      </c>
      <c r="N11" s="60"/>
      <c r="O11" s="60"/>
      <c r="P11" s="61">
        <f t="shared" si="9"/>
      </c>
      <c r="Q11" s="62"/>
      <c r="R11" s="63">
        <v>1</v>
      </c>
      <c r="S11" s="63"/>
      <c r="T11" s="63"/>
      <c r="U11" s="63"/>
      <c r="V11" s="63"/>
      <c r="W11" s="64">
        <f t="shared" si="10"/>
        <v>1</v>
      </c>
      <c r="X11" s="63">
        <v>7</v>
      </c>
      <c r="Y11" s="65">
        <v>6</v>
      </c>
      <c r="Z11" s="63">
        <v>9</v>
      </c>
      <c r="AA11" s="63">
        <v>3</v>
      </c>
      <c r="AB11" s="63"/>
      <c r="AC11" s="64">
        <f aca="true" t="shared" si="14" ref="AC11:AC33">SUM(X11:AB11)</f>
        <v>25</v>
      </c>
      <c r="AD11" s="66">
        <f aca="true" t="shared" si="15" ref="AD11:AD33">W11+AC11</f>
        <v>26</v>
      </c>
      <c r="AE11" s="64">
        <f aca="true" t="shared" si="16" ref="AE11:AE33">S11+AA11</f>
        <v>3</v>
      </c>
      <c r="AF11" s="55">
        <v>19</v>
      </c>
      <c r="AG11" s="56">
        <v>3</v>
      </c>
      <c r="AH11" s="136">
        <v>3</v>
      </c>
      <c r="AI11" s="67"/>
      <c r="AJ11" s="56"/>
      <c r="AK11" s="56"/>
      <c r="AL11" s="56">
        <v>-59</v>
      </c>
      <c r="AM11" s="68">
        <f aca="true" t="shared" si="17" ref="AM11:AM34">SUM(AJ11:AL11)</f>
        <v>-59</v>
      </c>
      <c r="AN11" s="69">
        <f aca="true" t="shared" si="18" ref="AN11:AN21">IF(G11&gt;0,AJ11/G11,"")</f>
      </c>
      <c r="AO11" s="70">
        <f aca="true" t="shared" si="19" ref="AO11:AO21">IF(H11&gt;0,AK11/H11,"")</f>
      </c>
      <c r="AP11" s="70">
        <f aca="true" t="shared" si="20" ref="AP11:AP21">IF(I11&gt;0,AL11/I11,"")</f>
        <v>-0.9516129032258065</v>
      </c>
      <c r="AQ11" s="71">
        <f aca="true" t="shared" si="21" ref="AQ11:AQ39">IF(AM11=0,"",AM11/SUM(G11:I11))</f>
        <v>-0.9516129032258065</v>
      </c>
    </row>
    <row r="12" spans="1:43" s="2" customFormat="1" ht="15.75" customHeight="1">
      <c r="A12" s="119" t="s">
        <v>92</v>
      </c>
      <c r="B12" s="83" t="s">
        <v>122</v>
      </c>
      <c r="C12" s="52" t="s">
        <v>124</v>
      </c>
      <c r="D12" s="63">
        <v>93</v>
      </c>
      <c r="E12" s="53">
        <v>3586</v>
      </c>
      <c r="F12" s="54" t="s">
        <v>166</v>
      </c>
      <c r="G12" s="55">
        <v>524</v>
      </c>
      <c r="H12" s="56">
        <v>127</v>
      </c>
      <c r="I12" s="56">
        <v>1170</v>
      </c>
      <c r="J12" s="57">
        <f t="shared" si="12"/>
        <v>1821</v>
      </c>
      <c r="K12" s="58">
        <f t="shared" si="13"/>
        <v>0.5078081427774679</v>
      </c>
      <c r="L12" s="55">
        <v>265</v>
      </c>
      <c r="M12" s="59">
        <f t="shared" si="8"/>
        <v>0.5057251908396947</v>
      </c>
      <c r="N12" s="60">
        <v>1671</v>
      </c>
      <c r="O12" s="60">
        <v>0</v>
      </c>
      <c r="P12" s="61">
        <f t="shared" si="9"/>
        <v>3.1889312977099236</v>
      </c>
      <c r="Q12" s="62">
        <v>162</v>
      </c>
      <c r="R12" s="63">
        <v>152</v>
      </c>
      <c r="S12" s="63">
        <v>46</v>
      </c>
      <c r="T12" s="63">
        <v>31</v>
      </c>
      <c r="U12" s="63">
        <v>23</v>
      </c>
      <c r="V12" s="63">
        <v>2</v>
      </c>
      <c r="W12" s="64">
        <f aca="true" t="shared" si="22" ref="W12:W35">SUM(R12:V12)</f>
        <v>254</v>
      </c>
      <c r="X12" s="63">
        <v>362</v>
      </c>
      <c r="Y12" s="65">
        <v>130</v>
      </c>
      <c r="Z12" s="63">
        <v>281</v>
      </c>
      <c r="AA12" s="63">
        <v>78</v>
      </c>
      <c r="AB12" s="63">
        <v>4</v>
      </c>
      <c r="AC12" s="64">
        <f t="shared" si="14"/>
        <v>855</v>
      </c>
      <c r="AD12" s="66">
        <f t="shared" si="15"/>
        <v>1109</v>
      </c>
      <c r="AE12" s="64">
        <f t="shared" si="16"/>
        <v>124</v>
      </c>
      <c r="AF12" s="55">
        <v>663</v>
      </c>
      <c r="AG12" s="56">
        <v>139</v>
      </c>
      <c r="AH12" s="136">
        <v>268</v>
      </c>
      <c r="AI12" s="67">
        <v>1220</v>
      </c>
      <c r="AJ12" s="56">
        <v>145</v>
      </c>
      <c r="AK12" s="56">
        <v>-245</v>
      </c>
      <c r="AL12" s="56">
        <v>787</v>
      </c>
      <c r="AM12" s="68">
        <f t="shared" si="17"/>
        <v>687</v>
      </c>
      <c r="AN12" s="69">
        <f t="shared" si="18"/>
        <v>0.2767175572519084</v>
      </c>
      <c r="AO12" s="70">
        <f t="shared" si="19"/>
        <v>-1.9291338582677164</v>
      </c>
      <c r="AP12" s="70">
        <f t="shared" si="20"/>
        <v>0.6726495726495727</v>
      </c>
      <c r="AQ12" s="71">
        <f t="shared" si="21"/>
        <v>0.3772652388797364</v>
      </c>
    </row>
    <row r="13" spans="1:43" s="2" customFormat="1" ht="15.75" customHeight="1">
      <c r="A13" s="119" t="s">
        <v>92</v>
      </c>
      <c r="B13" s="83" t="s">
        <v>135</v>
      </c>
      <c r="C13" s="52" t="s">
        <v>86</v>
      </c>
      <c r="D13" s="63">
        <v>37</v>
      </c>
      <c r="E13" s="53">
        <v>1450</v>
      </c>
      <c r="F13" s="54" t="s">
        <v>136</v>
      </c>
      <c r="G13" s="55"/>
      <c r="H13" s="56">
        <v>35</v>
      </c>
      <c r="I13" s="56">
        <v>477</v>
      </c>
      <c r="J13" s="57">
        <f t="shared" si="12"/>
        <v>512</v>
      </c>
      <c r="K13" s="58">
        <f t="shared" si="13"/>
        <v>0.35310344827586204</v>
      </c>
      <c r="L13" s="55"/>
      <c r="M13" s="59">
        <f t="shared" si="8"/>
      </c>
      <c r="N13" s="60"/>
      <c r="O13" s="60"/>
      <c r="P13" s="61">
        <f t="shared" si="9"/>
      </c>
      <c r="Q13" s="62"/>
      <c r="R13" s="63">
        <v>18</v>
      </c>
      <c r="S13" s="63">
        <v>4</v>
      </c>
      <c r="T13" s="63">
        <v>2</v>
      </c>
      <c r="U13" s="63">
        <v>2</v>
      </c>
      <c r="V13" s="63"/>
      <c r="W13" s="64">
        <f t="shared" si="22"/>
        <v>26</v>
      </c>
      <c r="X13" s="63">
        <v>70</v>
      </c>
      <c r="Y13" s="65">
        <v>17</v>
      </c>
      <c r="Z13" s="63">
        <v>60</v>
      </c>
      <c r="AA13" s="63">
        <v>19</v>
      </c>
      <c r="AB13" s="63">
        <v>1</v>
      </c>
      <c r="AC13" s="64">
        <f t="shared" si="14"/>
        <v>167</v>
      </c>
      <c r="AD13" s="66">
        <f t="shared" si="15"/>
        <v>193</v>
      </c>
      <c r="AE13" s="64">
        <f t="shared" si="16"/>
        <v>23</v>
      </c>
      <c r="AF13" s="55">
        <v>168</v>
      </c>
      <c r="AG13" s="56">
        <v>66</v>
      </c>
      <c r="AH13" s="136">
        <v>95</v>
      </c>
      <c r="AI13" s="67"/>
      <c r="AJ13" s="56"/>
      <c r="AK13" s="56">
        <v>64</v>
      </c>
      <c r="AL13" s="56">
        <v>270</v>
      </c>
      <c r="AM13" s="68">
        <f t="shared" si="17"/>
        <v>334</v>
      </c>
      <c r="AN13" s="69">
        <f t="shared" si="18"/>
      </c>
      <c r="AO13" s="70">
        <f t="shared" si="19"/>
        <v>1.8285714285714285</v>
      </c>
      <c r="AP13" s="70">
        <f t="shared" si="20"/>
        <v>0.5660377358490566</v>
      </c>
      <c r="AQ13" s="71">
        <f t="shared" si="21"/>
        <v>0.65234375</v>
      </c>
    </row>
    <row r="14" spans="1:43" s="2" customFormat="1" ht="15.75" customHeight="1">
      <c r="A14" s="119" t="s">
        <v>92</v>
      </c>
      <c r="B14" s="83" t="s">
        <v>156</v>
      </c>
      <c r="C14" s="52" t="s">
        <v>120</v>
      </c>
      <c r="D14" s="63">
        <v>1</v>
      </c>
      <c r="E14" s="53">
        <v>34</v>
      </c>
      <c r="F14" s="54" t="s">
        <v>100</v>
      </c>
      <c r="G14" s="55"/>
      <c r="H14" s="56"/>
      <c r="I14" s="56">
        <v>12</v>
      </c>
      <c r="J14" s="57">
        <f t="shared" si="12"/>
        <v>12</v>
      </c>
      <c r="K14" s="58">
        <f t="shared" si="13"/>
        <v>0.35294117647058826</v>
      </c>
      <c r="L14" s="55"/>
      <c r="M14" s="59">
        <f t="shared" si="8"/>
      </c>
      <c r="N14" s="60"/>
      <c r="O14" s="60"/>
      <c r="P14" s="61">
        <f t="shared" si="9"/>
      </c>
      <c r="Q14" s="62"/>
      <c r="R14" s="63">
        <v>16</v>
      </c>
      <c r="S14" s="63">
        <v>1</v>
      </c>
      <c r="T14" s="63"/>
      <c r="U14" s="63"/>
      <c r="V14" s="63"/>
      <c r="W14" s="64">
        <f t="shared" si="22"/>
        <v>17</v>
      </c>
      <c r="X14" s="63">
        <v>1</v>
      </c>
      <c r="Y14" s="65"/>
      <c r="Z14" s="63">
        <v>4</v>
      </c>
      <c r="AA14" s="63">
        <v>2</v>
      </c>
      <c r="AB14" s="63"/>
      <c r="AC14" s="64">
        <f t="shared" si="14"/>
        <v>7</v>
      </c>
      <c r="AD14" s="66">
        <f t="shared" si="15"/>
        <v>24</v>
      </c>
      <c r="AE14" s="64">
        <f t="shared" si="16"/>
        <v>3</v>
      </c>
      <c r="AF14" s="55">
        <v>8</v>
      </c>
      <c r="AG14" s="56"/>
      <c r="AH14" s="136">
        <v>2</v>
      </c>
      <c r="AI14" s="67"/>
      <c r="AJ14" s="56"/>
      <c r="AK14" s="56"/>
      <c r="AL14" s="56">
        <v>51</v>
      </c>
      <c r="AM14" s="68">
        <f t="shared" si="17"/>
        <v>51</v>
      </c>
      <c r="AN14" s="69">
        <f t="shared" si="18"/>
      </c>
      <c r="AO14" s="70">
        <f t="shared" si="19"/>
      </c>
      <c r="AP14" s="70">
        <f t="shared" si="20"/>
        <v>4.25</v>
      </c>
      <c r="AQ14" s="71">
        <f t="shared" si="21"/>
        <v>4.25</v>
      </c>
    </row>
    <row r="15" spans="1:43" s="2" customFormat="1" ht="15.75" customHeight="1">
      <c r="A15" s="119" t="s">
        <v>92</v>
      </c>
      <c r="B15" s="83" t="s">
        <v>157</v>
      </c>
      <c r="C15" s="52" t="s">
        <v>93</v>
      </c>
      <c r="D15" s="63">
        <v>2</v>
      </c>
      <c r="E15" s="53">
        <v>71</v>
      </c>
      <c r="F15" s="54" t="s">
        <v>101</v>
      </c>
      <c r="G15" s="55">
        <v>10</v>
      </c>
      <c r="H15" s="56"/>
      <c r="I15" s="56"/>
      <c r="J15" s="57">
        <f t="shared" si="12"/>
        <v>10</v>
      </c>
      <c r="K15" s="58">
        <f t="shared" si="13"/>
        <v>0.14084507042253522</v>
      </c>
      <c r="L15" s="55">
        <v>6</v>
      </c>
      <c r="M15" s="59">
        <f t="shared" si="8"/>
        <v>0.6</v>
      </c>
      <c r="N15" s="60">
        <v>34</v>
      </c>
      <c r="O15" s="60"/>
      <c r="P15" s="61">
        <f t="shared" si="9"/>
        <v>3.4</v>
      </c>
      <c r="Q15" s="62">
        <v>2</v>
      </c>
      <c r="R15" s="63"/>
      <c r="S15" s="63"/>
      <c r="T15" s="63"/>
      <c r="U15" s="63"/>
      <c r="V15" s="63"/>
      <c r="W15" s="64">
        <f t="shared" si="22"/>
        <v>0</v>
      </c>
      <c r="X15" s="63"/>
      <c r="Y15" s="65"/>
      <c r="Z15" s="63"/>
      <c r="AA15" s="63">
        <v>2</v>
      </c>
      <c r="AB15" s="63"/>
      <c r="AC15" s="64">
        <f t="shared" si="14"/>
        <v>2</v>
      </c>
      <c r="AD15" s="66">
        <f t="shared" si="15"/>
        <v>2</v>
      </c>
      <c r="AE15" s="64">
        <f t="shared" si="16"/>
        <v>2</v>
      </c>
      <c r="AF15" s="55">
        <v>2</v>
      </c>
      <c r="AG15" s="56"/>
      <c r="AH15" s="136"/>
      <c r="AI15" s="67">
        <v>13</v>
      </c>
      <c r="AJ15" s="56">
        <v>1</v>
      </c>
      <c r="AK15" s="56"/>
      <c r="AL15" s="56"/>
      <c r="AM15" s="68">
        <f t="shared" si="17"/>
        <v>1</v>
      </c>
      <c r="AN15" s="69">
        <f t="shared" si="18"/>
        <v>0.1</v>
      </c>
      <c r="AO15" s="70">
        <f t="shared" si="19"/>
      </c>
      <c r="AP15" s="70">
        <f t="shared" si="20"/>
      </c>
      <c r="AQ15" s="71">
        <f t="shared" si="21"/>
        <v>0.1</v>
      </c>
    </row>
    <row r="16" spans="1:43" s="2" customFormat="1" ht="15.75" customHeight="1">
      <c r="A16" s="119" t="s">
        <v>92</v>
      </c>
      <c r="B16" s="83" t="s">
        <v>137</v>
      </c>
      <c r="C16" s="52" t="s">
        <v>123</v>
      </c>
      <c r="D16" s="63">
        <v>37</v>
      </c>
      <c r="E16" s="53">
        <v>1360</v>
      </c>
      <c r="F16" s="54" t="s">
        <v>9</v>
      </c>
      <c r="G16" s="55">
        <v>8</v>
      </c>
      <c r="H16" s="56">
        <v>273</v>
      </c>
      <c r="I16" s="56">
        <v>311</v>
      </c>
      <c r="J16" s="57">
        <f t="shared" si="12"/>
        <v>592</v>
      </c>
      <c r="K16" s="58">
        <f t="shared" si="13"/>
        <v>0.43529411764705883</v>
      </c>
      <c r="L16" s="55">
        <v>2</v>
      </c>
      <c r="M16" s="59">
        <f t="shared" si="8"/>
        <v>0.25</v>
      </c>
      <c r="N16" s="60">
        <v>14</v>
      </c>
      <c r="O16" s="60">
        <v>2</v>
      </c>
      <c r="P16" s="61">
        <f t="shared" si="9"/>
        <v>1.5</v>
      </c>
      <c r="Q16" s="62"/>
      <c r="R16" s="63">
        <v>70</v>
      </c>
      <c r="S16" s="63">
        <v>21</v>
      </c>
      <c r="T16" s="63">
        <v>22</v>
      </c>
      <c r="U16" s="63">
        <v>5</v>
      </c>
      <c r="V16" s="63"/>
      <c r="W16" s="64">
        <f t="shared" si="22"/>
        <v>118</v>
      </c>
      <c r="X16" s="63">
        <v>77</v>
      </c>
      <c r="Y16" s="65">
        <v>27</v>
      </c>
      <c r="Z16" s="63">
        <v>135</v>
      </c>
      <c r="AA16" s="63">
        <v>38</v>
      </c>
      <c r="AB16" s="63">
        <v>1</v>
      </c>
      <c r="AC16" s="64">
        <f t="shared" si="14"/>
        <v>278</v>
      </c>
      <c r="AD16" s="66">
        <f t="shared" si="15"/>
        <v>396</v>
      </c>
      <c r="AE16" s="64">
        <f t="shared" si="16"/>
        <v>59</v>
      </c>
      <c r="AF16" s="55">
        <v>188</v>
      </c>
      <c r="AG16" s="56">
        <v>35</v>
      </c>
      <c r="AH16" s="136">
        <v>67</v>
      </c>
      <c r="AI16" s="67">
        <v>2</v>
      </c>
      <c r="AJ16" s="56">
        <v>-21</v>
      </c>
      <c r="AK16" s="56">
        <v>220</v>
      </c>
      <c r="AL16" s="56">
        <v>40</v>
      </c>
      <c r="AM16" s="68">
        <f t="shared" si="17"/>
        <v>239</v>
      </c>
      <c r="AN16" s="69">
        <f t="shared" si="18"/>
        <v>-2.625</v>
      </c>
      <c r="AO16" s="70">
        <f t="shared" si="19"/>
        <v>0.8058608058608059</v>
      </c>
      <c r="AP16" s="70">
        <f t="shared" si="20"/>
        <v>0.12861736334405144</v>
      </c>
      <c r="AQ16" s="71">
        <f t="shared" si="21"/>
        <v>0.40371621621621623</v>
      </c>
    </row>
    <row r="17" spans="1:43" s="2" customFormat="1" ht="15.75" customHeight="1">
      <c r="A17" s="119" t="s">
        <v>92</v>
      </c>
      <c r="B17" s="83" t="s">
        <v>138</v>
      </c>
      <c r="C17" s="52" t="s">
        <v>120</v>
      </c>
      <c r="D17" s="63">
        <v>11</v>
      </c>
      <c r="E17" s="53">
        <v>392</v>
      </c>
      <c r="F17" s="54" t="s">
        <v>2</v>
      </c>
      <c r="G17" s="55"/>
      <c r="H17" s="56"/>
      <c r="I17" s="56">
        <v>73</v>
      </c>
      <c r="J17" s="57">
        <f t="shared" si="12"/>
        <v>73</v>
      </c>
      <c r="K17" s="58">
        <f t="shared" si="13"/>
        <v>0.18622448979591838</v>
      </c>
      <c r="L17" s="55"/>
      <c r="M17" s="59">
        <f t="shared" si="8"/>
      </c>
      <c r="N17" s="60"/>
      <c r="O17" s="60"/>
      <c r="P17" s="61">
        <f t="shared" si="9"/>
      </c>
      <c r="Q17" s="62"/>
      <c r="R17" s="63">
        <v>14</v>
      </c>
      <c r="S17" s="63"/>
      <c r="T17" s="63">
        <v>1</v>
      </c>
      <c r="U17" s="63">
        <v>4</v>
      </c>
      <c r="V17" s="63"/>
      <c r="W17" s="64">
        <f t="shared" si="22"/>
        <v>19</v>
      </c>
      <c r="X17" s="63">
        <v>19</v>
      </c>
      <c r="Y17" s="65">
        <v>1</v>
      </c>
      <c r="Z17" s="63">
        <v>7</v>
      </c>
      <c r="AA17" s="63">
        <v>2</v>
      </c>
      <c r="AB17" s="63"/>
      <c r="AC17" s="64">
        <f t="shared" si="14"/>
        <v>29</v>
      </c>
      <c r="AD17" s="66">
        <f t="shared" si="15"/>
        <v>48</v>
      </c>
      <c r="AE17" s="64">
        <f t="shared" si="16"/>
        <v>2</v>
      </c>
      <c r="AF17" s="55">
        <v>14</v>
      </c>
      <c r="AG17" s="56">
        <v>1</v>
      </c>
      <c r="AH17" s="136">
        <v>1</v>
      </c>
      <c r="AI17" s="67"/>
      <c r="AJ17" s="56"/>
      <c r="AK17" s="56"/>
      <c r="AL17" s="56">
        <v>96</v>
      </c>
      <c r="AM17" s="68">
        <f t="shared" si="17"/>
        <v>96</v>
      </c>
      <c r="AN17" s="69">
        <f t="shared" si="18"/>
      </c>
      <c r="AO17" s="70">
        <f t="shared" si="19"/>
      </c>
      <c r="AP17" s="70">
        <f t="shared" si="20"/>
        <v>1.3150684931506849</v>
      </c>
      <c r="AQ17" s="71">
        <f t="shared" si="21"/>
        <v>1.3150684931506849</v>
      </c>
    </row>
    <row r="18" spans="1:43" s="2" customFormat="1" ht="15.75" customHeight="1">
      <c r="A18" s="119" t="s">
        <v>92</v>
      </c>
      <c r="B18" s="83" t="s">
        <v>11</v>
      </c>
      <c r="C18" s="52" t="s">
        <v>123</v>
      </c>
      <c r="D18" s="63">
        <v>17</v>
      </c>
      <c r="E18" s="53">
        <v>625</v>
      </c>
      <c r="F18" s="54" t="s">
        <v>10</v>
      </c>
      <c r="G18" s="55">
        <v>4</v>
      </c>
      <c r="H18" s="56">
        <v>28</v>
      </c>
      <c r="I18" s="56">
        <v>150</v>
      </c>
      <c r="J18" s="57">
        <f t="shared" si="12"/>
        <v>182</v>
      </c>
      <c r="K18" s="58">
        <f t="shared" si="13"/>
        <v>0.2912</v>
      </c>
      <c r="L18" s="55">
        <v>2</v>
      </c>
      <c r="M18" s="59">
        <f t="shared" si="8"/>
        <v>0.5</v>
      </c>
      <c r="N18" s="60">
        <v>11</v>
      </c>
      <c r="O18" s="60"/>
      <c r="P18" s="61">
        <f t="shared" si="9"/>
        <v>2.75</v>
      </c>
      <c r="Q18" s="62">
        <v>1</v>
      </c>
      <c r="R18" s="63">
        <v>19</v>
      </c>
      <c r="S18" s="63">
        <v>6</v>
      </c>
      <c r="T18" s="63">
        <v>9</v>
      </c>
      <c r="U18" s="63">
        <v>3</v>
      </c>
      <c r="V18" s="63"/>
      <c r="W18" s="64">
        <f t="shared" si="22"/>
        <v>37</v>
      </c>
      <c r="X18" s="63">
        <v>36</v>
      </c>
      <c r="Y18" s="65">
        <v>7</v>
      </c>
      <c r="Z18" s="63">
        <v>30</v>
      </c>
      <c r="AA18" s="63">
        <v>10</v>
      </c>
      <c r="AB18" s="63">
        <v>2</v>
      </c>
      <c r="AC18" s="64">
        <f>SUM(X18:AB18)</f>
        <v>85</v>
      </c>
      <c r="AD18" s="66">
        <f>W18+AC18</f>
        <v>122</v>
      </c>
      <c r="AE18" s="64">
        <f>S18+AA18</f>
        <v>16</v>
      </c>
      <c r="AF18" s="55">
        <v>90</v>
      </c>
      <c r="AG18" s="56">
        <v>14</v>
      </c>
      <c r="AH18" s="136">
        <v>30</v>
      </c>
      <c r="AI18" s="67">
        <v>6</v>
      </c>
      <c r="AJ18" s="56">
        <v>8</v>
      </c>
      <c r="AK18" s="56">
        <v>29</v>
      </c>
      <c r="AL18" s="56">
        <v>225</v>
      </c>
      <c r="AM18" s="68">
        <f t="shared" si="17"/>
        <v>262</v>
      </c>
      <c r="AN18" s="69">
        <f t="shared" si="18"/>
        <v>2</v>
      </c>
      <c r="AO18" s="70">
        <f t="shared" si="19"/>
        <v>1.0357142857142858</v>
      </c>
      <c r="AP18" s="70">
        <f t="shared" si="20"/>
        <v>1.5</v>
      </c>
      <c r="AQ18" s="71">
        <f t="shared" si="21"/>
        <v>1.4395604395604396</v>
      </c>
    </row>
    <row r="19" spans="1:43" s="2" customFormat="1" ht="15.75" customHeight="1">
      <c r="A19" s="119" t="s">
        <v>92</v>
      </c>
      <c r="B19" s="83" t="s">
        <v>39</v>
      </c>
      <c r="C19" s="52" t="s">
        <v>124</v>
      </c>
      <c r="D19" s="63">
        <v>7</v>
      </c>
      <c r="E19" s="53">
        <v>299</v>
      </c>
      <c r="F19" s="54" t="s">
        <v>40</v>
      </c>
      <c r="G19" s="55">
        <v>10</v>
      </c>
      <c r="H19" s="56">
        <v>8</v>
      </c>
      <c r="I19" s="56">
        <v>69</v>
      </c>
      <c r="J19" s="57">
        <f>SUM(G19:I19)</f>
        <v>87</v>
      </c>
      <c r="K19" s="58">
        <f>SUM(G19:I19)/E19</f>
        <v>0.2909698996655518</v>
      </c>
      <c r="L19" s="55">
        <v>7</v>
      </c>
      <c r="M19" s="59">
        <f>IF(G19=0,"",L19/G19)</f>
        <v>0.7</v>
      </c>
      <c r="N19" s="60">
        <v>120</v>
      </c>
      <c r="O19" s="60"/>
      <c r="P19" s="61">
        <f>IF(G19=0,"",(N19-O19)/G19)</f>
        <v>12</v>
      </c>
      <c r="Q19" s="62">
        <v>18</v>
      </c>
      <c r="R19" s="63">
        <v>9</v>
      </c>
      <c r="S19" s="63"/>
      <c r="T19" s="63"/>
      <c r="U19" s="63"/>
      <c r="V19" s="63"/>
      <c r="W19" s="64">
        <f>SUM(R19:V19)</f>
        <v>9</v>
      </c>
      <c r="X19" s="63">
        <v>27</v>
      </c>
      <c r="Y19" s="65">
        <v>13</v>
      </c>
      <c r="Z19" s="63">
        <v>20</v>
      </c>
      <c r="AA19" s="63">
        <v>2</v>
      </c>
      <c r="AB19" s="63">
        <v>2</v>
      </c>
      <c r="AC19" s="64">
        <f>SUM(X19:AB19)</f>
        <v>64</v>
      </c>
      <c r="AD19" s="66">
        <f>W19+AC19</f>
        <v>73</v>
      </c>
      <c r="AE19" s="64">
        <f>S19+AA19</f>
        <v>2</v>
      </c>
      <c r="AF19" s="55">
        <v>7</v>
      </c>
      <c r="AG19" s="56">
        <v>7</v>
      </c>
      <c r="AH19" s="136">
        <v>8</v>
      </c>
      <c r="AI19" s="67">
        <v>113</v>
      </c>
      <c r="AJ19" s="56">
        <v>76</v>
      </c>
      <c r="AK19" s="56">
        <v>5</v>
      </c>
      <c r="AL19" s="56">
        <v>12</v>
      </c>
      <c r="AM19" s="68">
        <f>SUM(AJ19:AL19)</f>
        <v>93</v>
      </c>
      <c r="AN19" s="69">
        <f>IF(G19&gt;0,AJ19/G19,"")</f>
        <v>7.6</v>
      </c>
      <c r="AO19" s="70">
        <f>IF(H19&gt;0,AK19/H19,"")</f>
        <v>0.625</v>
      </c>
      <c r="AP19" s="70">
        <f>IF(I19&gt;0,AL19/I19,"")</f>
        <v>0.17391304347826086</v>
      </c>
      <c r="AQ19" s="71">
        <f>IF(AM19=0,"",AM19/SUM(G19:I19))</f>
        <v>1.0689655172413792</v>
      </c>
    </row>
    <row r="20" spans="1:43" s="2" customFormat="1" ht="15.75" customHeight="1">
      <c r="A20" s="119" t="s">
        <v>92</v>
      </c>
      <c r="B20" s="83" t="s">
        <v>107</v>
      </c>
      <c r="C20" s="52" t="s">
        <v>87</v>
      </c>
      <c r="D20" s="63">
        <v>34</v>
      </c>
      <c r="E20" s="53">
        <v>1300</v>
      </c>
      <c r="F20" s="54" t="s">
        <v>16</v>
      </c>
      <c r="G20" s="55">
        <v>285</v>
      </c>
      <c r="H20" s="56">
        <v>12</v>
      </c>
      <c r="I20" s="56">
        <v>39</v>
      </c>
      <c r="J20" s="57">
        <f t="shared" si="12"/>
        <v>336</v>
      </c>
      <c r="K20" s="58">
        <f t="shared" si="13"/>
        <v>0.25846153846153846</v>
      </c>
      <c r="L20" s="55">
        <v>145</v>
      </c>
      <c r="M20" s="59">
        <f t="shared" si="8"/>
        <v>0.5087719298245614</v>
      </c>
      <c r="N20" s="60">
        <v>898</v>
      </c>
      <c r="O20" s="60"/>
      <c r="P20" s="61">
        <f t="shared" si="9"/>
        <v>3.150877192982456</v>
      </c>
      <c r="Q20" s="62">
        <v>99</v>
      </c>
      <c r="R20" s="63">
        <v>12</v>
      </c>
      <c r="S20" s="63">
        <v>1</v>
      </c>
      <c r="T20" s="63">
        <v>3</v>
      </c>
      <c r="U20" s="63"/>
      <c r="V20" s="63"/>
      <c r="W20" s="64">
        <f t="shared" si="22"/>
        <v>16</v>
      </c>
      <c r="X20" s="63">
        <v>10</v>
      </c>
      <c r="Y20" s="65"/>
      <c r="Z20" s="63">
        <v>11</v>
      </c>
      <c r="AA20" s="63">
        <v>1</v>
      </c>
      <c r="AB20" s="63"/>
      <c r="AC20" s="64">
        <f t="shared" si="14"/>
        <v>22</v>
      </c>
      <c r="AD20" s="66">
        <f t="shared" si="15"/>
        <v>38</v>
      </c>
      <c r="AE20" s="64">
        <f t="shared" si="16"/>
        <v>2</v>
      </c>
      <c r="AF20" s="55">
        <v>113</v>
      </c>
      <c r="AG20" s="56">
        <v>21</v>
      </c>
      <c r="AH20" s="136">
        <v>35</v>
      </c>
      <c r="AI20" s="67">
        <v>624</v>
      </c>
      <c r="AJ20" s="56">
        <v>45</v>
      </c>
      <c r="AK20" s="56">
        <v>7</v>
      </c>
      <c r="AL20" s="56">
        <v>29</v>
      </c>
      <c r="AM20" s="68">
        <f t="shared" si="17"/>
        <v>81</v>
      </c>
      <c r="AN20" s="69">
        <f t="shared" si="18"/>
        <v>0.15789473684210525</v>
      </c>
      <c r="AO20" s="70">
        <f t="shared" si="19"/>
        <v>0.5833333333333334</v>
      </c>
      <c r="AP20" s="70">
        <f t="shared" si="20"/>
        <v>0.7435897435897436</v>
      </c>
      <c r="AQ20" s="71">
        <f t="shared" si="21"/>
        <v>0.24107142857142858</v>
      </c>
    </row>
    <row r="21" spans="1:43" s="2" customFormat="1" ht="15.75" customHeight="1">
      <c r="A21" s="119" t="s">
        <v>92</v>
      </c>
      <c r="B21" s="83" t="s">
        <v>158</v>
      </c>
      <c r="C21" s="52" t="s">
        <v>120</v>
      </c>
      <c r="D21" s="63">
        <v>3</v>
      </c>
      <c r="E21" s="53">
        <v>108</v>
      </c>
      <c r="F21" s="54" t="s">
        <v>102</v>
      </c>
      <c r="G21" s="55"/>
      <c r="H21" s="56"/>
      <c r="I21" s="56">
        <v>24</v>
      </c>
      <c r="J21" s="57">
        <f t="shared" si="12"/>
        <v>24</v>
      </c>
      <c r="K21" s="58">
        <f t="shared" si="13"/>
        <v>0.2222222222222222</v>
      </c>
      <c r="L21" s="55"/>
      <c r="M21" s="59">
        <f t="shared" si="8"/>
      </c>
      <c r="N21" s="60"/>
      <c r="O21" s="60"/>
      <c r="P21" s="61">
        <f aca="true" t="shared" si="23" ref="P21:P30">IF(G21=0,"",(N21-O21)/G21)</f>
      </c>
      <c r="Q21" s="62"/>
      <c r="R21" s="63"/>
      <c r="S21" s="63">
        <v>1</v>
      </c>
      <c r="T21" s="63">
        <v>8</v>
      </c>
      <c r="U21" s="63">
        <v>3</v>
      </c>
      <c r="V21" s="63">
        <v>1</v>
      </c>
      <c r="W21" s="64">
        <f t="shared" si="22"/>
        <v>13</v>
      </c>
      <c r="X21" s="63">
        <v>6</v>
      </c>
      <c r="Y21" s="65"/>
      <c r="Z21" s="63"/>
      <c r="AA21" s="63">
        <v>2</v>
      </c>
      <c r="AB21" s="63"/>
      <c r="AC21" s="64">
        <f t="shared" si="14"/>
        <v>8</v>
      </c>
      <c r="AD21" s="66">
        <f t="shared" si="15"/>
        <v>21</v>
      </c>
      <c r="AE21" s="64">
        <f t="shared" si="16"/>
        <v>3</v>
      </c>
      <c r="AF21" s="55">
        <v>10</v>
      </c>
      <c r="AG21" s="56"/>
      <c r="AH21" s="136">
        <v>2</v>
      </c>
      <c r="AI21" s="67"/>
      <c r="AJ21" s="56"/>
      <c r="AK21" s="56"/>
      <c r="AL21" s="56">
        <v>15</v>
      </c>
      <c r="AM21" s="68">
        <f t="shared" si="17"/>
        <v>15</v>
      </c>
      <c r="AN21" s="69">
        <f t="shared" si="18"/>
      </c>
      <c r="AO21" s="70">
        <f t="shared" si="19"/>
      </c>
      <c r="AP21" s="70">
        <f t="shared" si="20"/>
        <v>0.625</v>
      </c>
      <c r="AQ21" s="71">
        <f t="shared" si="21"/>
        <v>0.625</v>
      </c>
    </row>
    <row r="22" spans="1:43" s="2" customFormat="1" ht="15.75" customHeight="1">
      <c r="A22" s="119" t="s">
        <v>92</v>
      </c>
      <c r="B22" s="86">
        <v>11</v>
      </c>
      <c r="C22" s="52" t="s">
        <v>123</v>
      </c>
      <c r="D22" s="63">
        <v>31</v>
      </c>
      <c r="E22" s="53">
        <v>1186</v>
      </c>
      <c r="F22" s="54" t="s">
        <v>20</v>
      </c>
      <c r="G22" s="55">
        <v>1</v>
      </c>
      <c r="H22" s="56">
        <v>50</v>
      </c>
      <c r="I22" s="56">
        <v>347</v>
      </c>
      <c r="J22" s="57">
        <f t="shared" si="12"/>
        <v>398</v>
      </c>
      <c r="K22" s="58">
        <f t="shared" si="13"/>
        <v>0.33558178752107926</v>
      </c>
      <c r="L22" s="55">
        <v>1</v>
      </c>
      <c r="M22" s="59">
        <f t="shared" si="8"/>
        <v>1</v>
      </c>
      <c r="N22" s="60">
        <v>3</v>
      </c>
      <c r="O22" s="60"/>
      <c r="P22" s="61">
        <f t="shared" si="23"/>
        <v>3</v>
      </c>
      <c r="Q22" s="62"/>
      <c r="R22" s="63">
        <v>19</v>
      </c>
      <c r="S22" s="63">
        <v>4</v>
      </c>
      <c r="T22" s="63"/>
      <c r="U22" s="63">
        <v>2</v>
      </c>
      <c r="V22" s="63"/>
      <c r="W22" s="64">
        <f t="shared" si="22"/>
        <v>25</v>
      </c>
      <c r="X22" s="63">
        <v>28</v>
      </c>
      <c r="Y22" s="65">
        <v>32</v>
      </c>
      <c r="Z22" s="63">
        <v>52</v>
      </c>
      <c r="AA22" s="63">
        <v>10</v>
      </c>
      <c r="AB22" s="63"/>
      <c r="AC22" s="64">
        <f t="shared" si="14"/>
        <v>122</v>
      </c>
      <c r="AD22" s="66">
        <f t="shared" si="15"/>
        <v>147</v>
      </c>
      <c r="AE22" s="64">
        <f t="shared" si="16"/>
        <v>14</v>
      </c>
      <c r="AF22" s="55">
        <v>112</v>
      </c>
      <c r="AG22" s="56">
        <v>25</v>
      </c>
      <c r="AH22" s="136">
        <v>44</v>
      </c>
      <c r="AI22" s="67">
        <v>3</v>
      </c>
      <c r="AJ22" s="56">
        <v>3</v>
      </c>
      <c r="AK22" s="56">
        <v>32</v>
      </c>
      <c r="AL22" s="56">
        <v>383</v>
      </c>
      <c r="AM22" s="68">
        <f t="shared" si="17"/>
        <v>418</v>
      </c>
      <c r="AN22" s="69">
        <f aca="true" t="shared" si="24" ref="AN22:AP26">IF(G22&gt;0,AJ22/G22,"")</f>
        <v>3</v>
      </c>
      <c r="AO22" s="70">
        <f t="shared" si="24"/>
        <v>0.64</v>
      </c>
      <c r="AP22" s="70">
        <f t="shared" si="24"/>
        <v>1.1037463976945245</v>
      </c>
      <c r="AQ22" s="71">
        <f t="shared" si="21"/>
        <v>1.050251256281407</v>
      </c>
    </row>
    <row r="23" spans="1:43" s="2" customFormat="1" ht="15.75" customHeight="1">
      <c r="A23" s="119" t="s">
        <v>92</v>
      </c>
      <c r="B23" s="83" t="s">
        <v>21</v>
      </c>
      <c r="C23" s="52" t="s">
        <v>85</v>
      </c>
      <c r="D23" s="63">
        <v>61</v>
      </c>
      <c r="E23" s="53">
        <v>2349</v>
      </c>
      <c r="F23" s="54" t="s">
        <v>3</v>
      </c>
      <c r="G23" s="55">
        <v>21</v>
      </c>
      <c r="H23" s="56">
        <v>710</v>
      </c>
      <c r="I23" s="56">
        <v>243</v>
      </c>
      <c r="J23" s="57">
        <f t="shared" si="12"/>
        <v>974</v>
      </c>
      <c r="K23" s="58">
        <f t="shared" si="13"/>
        <v>0.41464452958705833</v>
      </c>
      <c r="L23" s="55">
        <v>5</v>
      </c>
      <c r="M23" s="59">
        <f aca="true" t="shared" si="25" ref="M23:M44">IF(G23=0,"",L23/G23)</f>
        <v>0.23809523809523808</v>
      </c>
      <c r="N23" s="60">
        <v>58</v>
      </c>
      <c r="O23" s="60">
        <v>9</v>
      </c>
      <c r="P23" s="61">
        <f t="shared" si="23"/>
        <v>2.3333333333333335</v>
      </c>
      <c r="Q23" s="62">
        <v>3</v>
      </c>
      <c r="R23" s="63">
        <v>74</v>
      </c>
      <c r="S23" s="63">
        <v>21</v>
      </c>
      <c r="T23" s="63">
        <v>45</v>
      </c>
      <c r="U23" s="63">
        <v>11</v>
      </c>
      <c r="V23" s="63">
        <v>5</v>
      </c>
      <c r="W23" s="64">
        <f t="shared" si="22"/>
        <v>156</v>
      </c>
      <c r="X23" s="63">
        <v>150</v>
      </c>
      <c r="Y23" s="65">
        <v>39</v>
      </c>
      <c r="Z23" s="63">
        <v>112</v>
      </c>
      <c r="AA23" s="63">
        <v>29</v>
      </c>
      <c r="AB23" s="63">
        <v>2</v>
      </c>
      <c r="AC23" s="64">
        <f t="shared" si="14"/>
        <v>332</v>
      </c>
      <c r="AD23" s="66">
        <f t="shared" si="15"/>
        <v>488</v>
      </c>
      <c r="AE23" s="64">
        <f t="shared" si="16"/>
        <v>50</v>
      </c>
      <c r="AF23" s="55">
        <v>364</v>
      </c>
      <c r="AG23" s="56">
        <v>93</v>
      </c>
      <c r="AH23" s="136">
        <v>162</v>
      </c>
      <c r="AI23" s="67">
        <v>21</v>
      </c>
      <c r="AJ23" s="56">
        <v>-67</v>
      </c>
      <c r="AK23" s="56">
        <v>401</v>
      </c>
      <c r="AL23" s="56">
        <v>-203</v>
      </c>
      <c r="AM23" s="68">
        <f t="shared" si="17"/>
        <v>131</v>
      </c>
      <c r="AN23" s="69">
        <f t="shared" si="24"/>
        <v>-3.1904761904761907</v>
      </c>
      <c r="AO23" s="70">
        <f t="shared" si="24"/>
        <v>0.5647887323943662</v>
      </c>
      <c r="AP23" s="70">
        <f t="shared" si="24"/>
        <v>-0.8353909465020576</v>
      </c>
      <c r="AQ23" s="71">
        <f t="shared" si="21"/>
        <v>0.13449691991786447</v>
      </c>
    </row>
    <row r="24" spans="1:43" s="2" customFormat="1" ht="15.75" customHeight="1">
      <c r="A24" s="119" t="s">
        <v>92</v>
      </c>
      <c r="B24" s="83" t="s">
        <v>159</v>
      </c>
      <c r="C24" s="52" t="s">
        <v>121</v>
      </c>
      <c r="D24" s="63">
        <v>2</v>
      </c>
      <c r="E24" s="53">
        <v>66</v>
      </c>
      <c r="F24" s="54" t="s">
        <v>103</v>
      </c>
      <c r="G24" s="55"/>
      <c r="H24" s="56">
        <v>15</v>
      </c>
      <c r="I24" s="56">
        <v>8</v>
      </c>
      <c r="J24" s="57">
        <f t="shared" si="12"/>
        <v>23</v>
      </c>
      <c r="K24" s="58">
        <f t="shared" si="13"/>
        <v>0.3484848484848485</v>
      </c>
      <c r="L24" s="55"/>
      <c r="M24" s="59">
        <f t="shared" si="25"/>
      </c>
      <c r="N24" s="60"/>
      <c r="O24" s="60"/>
      <c r="P24" s="61">
        <f t="shared" si="23"/>
      </c>
      <c r="Q24" s="62"/>
      <c r="R24" s="63"/>
      <c r="S24" s="63">
        <v>9</v>
      </c>
      <c r="T24" s="63">
        <v>2</v>
      </c>
      <c r="U24" s="63"/>
      <c r="V24" s="63"/>
      <c r="W24" s="64">
        <f t="shared" si="22"/>
        <v>11</v>
      </c>
      <c r="X24" s="63">
        <v>11</v>
      </c>
      <c r="Y24" s="65"/>
      <c r="Z24" s="63"/>
      <c r="AA24" s="63">
        <v>6</v>
      </c>
      <c r="AB24" s="63"/>
      <c r="AC24" s="64">
        <f t="shared" si="14"/>
        <v>17</v>
      </c>
      <c r="AD24" s="66">
        <f t="shared" si="15"/>
        <v>28</v>
      </c>
      <c r="AE24" s="64">
        <f t="shared" si="16"/>
        <v>15</v>
      </c>
      <c r="AF24" s="55">
        <v>7</v>
      </c>
      <c r="AG24" s="56"/>
      <c r="AH24" s="136">
        <v>1</v>
      </c>
      <c r="AI24" s="67"/>
      <c r="AJ24" s="56"/>
      <c r="AK24" s="56"/>
      <c r="AL24" s="56"/>
      <c r="AM24" s="68">
        <f t="shared" si="17"/>
        <v>0</v>
      </c>
      <c r="AN24" s="69">
        <f t="shared" si="24"/>
      </c>
      <c r="AO24" s="70">
        <f t="shared" si="24"/>
        <v>0</v>
      </c>
      <c r="AP24" s="70">
        <f t="shared" si="24"/>
        <v>0</v>
      </c>
      <c r="AQ24" s="71" t="str">
        <f>IF(AM24=0,"0.00",AM24/SUM(G24:I24))</f>
        <v>0.00</v>
      </c>
    </row>
    <row r="25" spans="1:43" s="2" customFormat="1" ht="15.75" customHeight="1">
      <c r="A25" s="119" t="s">
        <v>92</v>
      </c>
      <c r="B25" s="83" t="s">
        <v>23</v>
      </c>
      <c r="C25" s="52" t="s">
        <v>86</v>
      </c>
      <c r="D25" s="63">
        <v>83</v>
      </c>
      <c r="E25" s="53">
        <v>3264</v>
      </c>
      <c r="F25" s="54" t="s">
        <v>22</v>
      </c>
      <c r="G25" s="55"/>
      <c r="H25" s="56">
        <v>204</v>
      </c>
      <c r="I25" s="56">
        <v>1143</v>
      </c>
      <c r="J25" s="57">
        <f t="shared" si="12"/>
        <v>1347</v>
      </c>
      <c r="K25" s="58">
        <f t="shared" si="13"/>
        <v>0.41268382352941174</v>
      </c>
      <c r="L25" s="55"/>
      <c r="M25" s="59">
        <f t="shared" si="25"/>
      </c>
      <c r="N25" s="60"/>
      <c r="O25" s="60"/>
      <c r="P25" s="61">
        <f t="shared" si="23"/>
      </c>
      <c r="Q25" s="62"/>
      <c r="R25" s="63">
        <v>84</v>
      </c>
      <c r="S25" s="63">
        <v>7</v>
      </c>
      <c r="T25" s="63">
        <v>6</v>
      </c>
      <c r="U25" s="63">
        <v>13</v>
      </c>
      <c r="V25" s="63">
        <v>4</v>
      </c>
      <c r="W25" s="64">
        <f t="shared" si="22"/>
        <v>114</v>
      </c>
      <c r="X25" s="63">
        <v>177</v>
      </c>
      <c r="Y25" s="65">
        <v>67</v>
      </c>
      <c r="Z25" s="63">
        <v>157</v>
      </c>
      <c r="AA25" s="63">
        <v>47</v>
      </c>
      <c r="AB25" s="63">
        <v>12</v>
      </c>
      <c r="AC25" s="64">
        <f t="shared" si="14"/>
        <v>460</v>
      </c>
      <c r="AD25" s="66">
        <f t="shared" si="15"/>
        <v>574</v>
      </c>
      <c r="AE25" s="64">
        <f t="shared" si="16"/>
        <v>54</v>
      </c>
      <c r="AF25" s="55">
        <v>306</v>
      </c>
      <c r="AG25" s="56">
        <v>149</v>
      </c>
      <c r="AH25" s="136">
        <v>197</v>
      </c>
      <c r="AI25" s="67"/>
      <c r="AJ25" s="56"/>
      <c r="AK25" s="56">
        <v>113</v>
      </c>
      <c r="AL25" s="56">
        <v>-95</v>
      </c>
      <c r="AM25" s="68">
        <f t="shared" si="17"/>
        <v>18</v>
      </c>
      <c r="AN25" s="69">
        <f t="shared" si="24"/>
      </c>
      <c r="AO25" s="70">
        <f t="shared" si="24"/>
        <v>0.553921568627451</v>
      </c>
      <c r="AP25" s="70">
        <f t="shared" si="24"/>
        <v>-0.0831146106736658</v>
      </c>
      <c r="AQ25" s="71">
        <f t="shared" si="21"/>
        <v>0.013363028953229399</v>
      </c>
    </row>
    <row r="26" spans="1:43" s="2" customFormat="1" ht="15.75" customHeight="1">
      <c r="A26" s="119" t="s">
        <v>92</v>
      </c>
      <c r="B26" s="83" t="s">
        <v>7</v>
      </c>
      <c r="C26" s="52" t="s">
        <v>123</v>
      </c>
      <c r="D26" s="63">
        <v>31</v>
      </c>
      <c r="E26" s="53">
        <v>1309</v>
      </c>
      <c r="F26" s="54" t="s">
        <v>41</v>
      </c>
      <c r="G26" s="55">
        <v>111</v>
      </c>
      <c r="H26" s="56">
        <v>143</v>
      </c>
      <c r="I26" s="56">
        <v>295</v>
      </c>
      <c r="J26" s="57">
        <f>SUM(G26:I26)</f>
        <v>549</v>
      </c>
      <c r="K26" s="58">
        <f>SUM(G26:I26)/E26</f>
        <v>0.41940412528647825</v>
      </c>
      <c r="L26" s="55">
        <v>47</v>
      </c>
      <c r="M26" s="59">
        <f>IF(G26=0,"",L26/G26)</f>
        <v>0.42342342342342343</v>
      </c>
      <c r="N26" s="60">
        <v>370</v>
      </c>
      <c r="O26" s="60">
        <v>9</v>
      </c>
      <c r="P26" s="61">
        <f>IF(G26=0,"",(N26-O26)/G26)</f>
        <v>3.2522522522522523</v>
      </c>
      <c r="Q26" s="62">
        <v>40</v>
      </c>
      <c r="R26" s="63">
        <v>33</v>
      </c>
      <c r="S26" s="63">
        <v>7</v>
      </c>
      <c r="T26" s="63"/>
      <c r="U26" s="63">
        <v>1</v>
      </c>
      <c r="V26" s="63"/>
      <c r="W26" s="64">
        <f>SUM(R26:V26)</f>
        <v>41</v>
      </c>
      <c r="X26" s="63">
        <v>68</v>
      </c>
      <c r="Y26" s="65">
        <v>16</v>
      </c>
      <c r="Z26" s="63">
        <v>62</v>
      </c>
      <c r="AA26" s="63">
        <v>19</v>
      </c>
      <c r="AB26" s="63"/>
      <c r="AC26" s="64">
        <f>SUM(X26:AB26)</f>
        <v>165</v>
      </c>
      <c r="AD26" s="66">
        <f>W26+AC26</f>
        <v>206</v>
      </c>
      <c r="AE26" s="64">
        <f>S26+AA26</f>
        <v>26</v>
      </c>
      <c r="AF26" s="55">
        <v>56</v>
      </c>
      <c r="AG26" s="56">
        <v>56</v>
      </c>
      <c r="AH26" s="136">
        <v>59.5</v>
      </c>
      <c r="AI26" s="67">
        <v>182</v>
      </c>
      <c r="AJ26" s="56">
        <v>-257</v>
      </c>
      <c r="AK26" s="56">
        <v>-229</v>
      </c>
      <c r="AL26" s="56">
        <f>--118</f>
        <v>118</v>
      </c>
      <c r="AM26" s="68">
        <f>SUM(AJ26:AL26)</f>
        <v>-368</v>
      </c>
      <c r="AN26" s="69">
        <f t="shared" si="24"/>
        <v>-2.315315315315315</v>
      </c>
      <c r="AO26" s="70">
        <f t="shared" si="24"/>
        <v>-1.6013986013986015</v>
      </c>
      <c r="AP26" s="70">
        <f t="shared" si="24"/>
        <v>0.4</v>
      </c>
      <c r="AQ26" s="71">
        <f>IF(AM26=0,"",AM26/SUM(G26:I26))</f>
        <v>-0.6703096539162113</v>
      </c>
    </row>
    <row r="27" spans="1:43" s="2" customFormat="1" ht="15.75" customHeight="1">
      <c r="A27" s="119" t="s">
        <v>92</v>
      </c>
      <c r="B27" s="83" t="s">
        <v>168</v>
      </c>
      <c r="C27" s="52" t="s">
        <v>87</v>
      </c>
      <c r="D27" s="63">
        <v>3</v>
      </c>
      <c r="E27" s="53">
        <v>113</v>
      </c>
      <c r="F27" s="54" t="s">
        <v>169</v>
      </c>
      <c r="G27" s="55">
        <v>14</v>
      </c>
      <c r="H27" s="56">
        <v>4</v>
      </c>
      <c r="I27" s="56">
        <v>5</v>
      </c>
      <c r="J27" s="57">
        <f>SUM(G27:I27)</f>
        <v>23</v>
      </c>
      <c r="K27" s="58">
        <f>SUM(G27:I27)/E27</f>
        <v>0.20353982300884957</v>
      </c>
      <c r="L27" s="55">
        <v>8</v>
      </c>
      <c r="M27" s="59">
        <f>IF(G27=0,"",L27/G27)</f>
        <v>0.5714285714285714</v>
      </c>
      <c r="N27" s="60">
        <v>61</v>
      </c>
      <c r="O27" s="60"/>
      <c r="P27" s="61">
        <f>IF(G27=0,"",(N27-O27)/G27)</f>
        <v>4.357142857142857</v>
      </c>
      <c r="Q27" s="62">
        <v>10</v>
      </c>
      <c r="R27" s="63">
        <v>1</v>
      </c>
      <c r="S27" s="63"/>
      <c r="T27" s="63"/>
      <c r="U27" s="63"/>
      <c r="V27" s="63"/>
      <c r="W27" s="64">
        <f>SUM(R27:V27)</f>
        <v>1</v>
      </c>
      <c r="X27" s="63">
        <v>1</v>
      </c>
      <c r="Y27" s="65">
        <v>1</v>
      </c>
      <c r="Z27" s="63">
        <v>1</v>
      </c>
      <c r="AA27" s="63"/>
      <c r="AB27" s="63"/>
      <c r="AC27" s="64">
        <f>SUM(X27:AB27)</f>
        <v>3</v>
      </c>
      <c r="AD27" s="66">
        <f>W27+AC27</f>
        <v>4</v>
      </c>
      <c r="AE27" s="64">
        <f>S27+AA27</f>
        <v>0</v>
      </c>
      <c r="AF27" s="55">
        <v>11</v>
      </c>
      <c r="AG27" s="56">
        <v>1</v>
      </c>
      <c r="AH27" s="136">
        <v>2</v>
      </c>
      <c r="AI27" s="67">
        <v>50</v>
      </c>
      <c r="AJ27" s="56">
        <v>44</v>
      </c>
      <c r="AK27" s="56">
        <v>2</v>
      </c>
      <c r="AL27" s="56">
        <v>-5</v>
      </c>
      <c r="AM27" s="68">
        <f>SUM(AJ27:AL27)</f>
        <v>41</v>
      </c>
      <c r="AN27" s="69">
        <f aca="true" t="shared" si="26" ref="AN27:AP28">IF(G27&gt;0,AJ27/G27,"")</f>
        <v>3.142857142857143</v>
      </c>
      <c r="AO27" s="70">
        <f t="shared" si="26"/>
        <v>0.5</v>
      </c>
      <c r="AP27" s="70">
        <f t="shared" si="26"/>
        <v>-1</v>
      </c>
      <c r="AQ27" s="71">
        <f>IF(AM27=0,"",AM27/SUM(G27:I27))</f>
        <v>1.7826086956521738</v>
      </c>
    </row>
    <row r="28" spans="1:43" s="2" customFormat="1" ht="15.75" customHeight="1">
      <c r="A28" s="119" t="s">
        <v>92</v>
      </c>
      <c r="B28" s="83" t="s">
        <v>65</v>
      </c>
      <c r="C28" s="52" t="s">
        <v>123</v>
      </c>
      <c r="D28" s="63">
        <v>11</v>
      </c>
      <c r="E28" s="53">
        <v>452</v>
      </c>
      <c r="F28" s="54" t="s">
        <v>66</v>
      </c>
      <c r="G28" s="55">
        <v>10</v>
      </c>
      <c r="H28" s="56">
        <v>37</v>
      </c>
      <c r="I28" s="56">
        <v>81</v>
      </c>
      <c r="J28" s="57">
        <f>SUM(G28:I28)</f>
        <v>128</v>
      </c>
      <c r="K28" s="58">
        <f>SUM(G28:I28)/E28</f>
        <v>0.2831858407079646</v>
      </c>
      <c r="L28" s="55">
        <v>2</v>
      </c>
      <c r="M28" s="59">
        <f>IF(G28=0,"",L28/G28)</f>
        <v>0.2</v>
      </c>
      <c r="N28" s="60">
        <v>26</v>
      </c>
      <c r="O28" s="60"/>
      <c r="P28" s="61">
        <f>IF(G28=0,"",(N28-O28)/G28)</f>
        <v>2.6</v>
      </c>
      <c r="Q28" s="62">
        <v>2</v>
      </c>
      <c r="R28" s="63">
        <v>1</v>
      </c>
      <c r="S28" s="63">
        <v>1</v>
      </c>
      <c r="T28" s="63"/>
      <c r="U28" s="63">
        <v>1</v>
      </c>
      <c r="V28" s="63"/>
      <c r="W28" s="64">
        <f>SUM(R28:V28)</f>
        <v>3</v>
      </c>
      <c r="X28" s="63">
        <v>10</v>
      </c>
      <c r="Y28" s="65">
        <v>4</v>
      </c>
      <c r="Z28" s="63">
        <v>14</v>
      </c>
      <c r="AA28" s="63">
        <v>2</v>
      </c>
      <c r="AB28" s="63"/>
      <c r="AC28" s="64">
        <f>SUM(X28:AB28)</f>
        <v>30</v>
      </c>
      <c r="AD28" s="66">
        <f>W28+AC28</f>
        <v>33</v>
      </c>
      <c r="AE28" s="64">
        <f>S28+AA28</f>
        <v>3</v>
      </c>
      <c r="AF28" s="55">
        <v>20</v>
      </c>
      <c r="AG28" s="56">
        <v>8</v>
      </c>
      <c r="AH28" s="136">
        <v>11</v>
      </c>
      <c r="AI28" s="67">
        <v>1</v>
      </c>
      <c r="AJ28" s="56">
        <v>-38</v>
      </c>
      <c r="AK28" s="56">
        <v>-141</v>
      </c>
      <c r="AL28" s="56">
        <v>-148</v>
      </c>
      <c r="AM28" s="68">
        <f>SUM(AJ28:AL28)</f>
        <v>-327</v>
      </c>
      <c r="AN28" s="69">
        <f t="shared" si="26"/>
        <v>-3.8</v>
      </c>
      <c r="AO28" s="70">
        <f t="shared" si="26"/>
        <v>-3.810810810810811</v>
      </c>
      <c r="AP28" s="70">
        <f t="shared" si="26"/>
        <v>-1.8271604938271604</v>
      </c>
      <c r="AQ28" s="71">
        <f>IF(AM28=0,"",AM28/SUM(G28:I28))</f>
        <v>-2.5546875</v>
      </c>
    </row>
    <row r="29" spans="1:43" s="2" customFormat="1" ht="15.75" customHeight="1">
      <c r="A29" s="119" t="s">
        <v>92</v>
      </c>
      <c r="B29" s="83" t="s">
        <v>42</v>
      </c>
      <c r="C29" s="52" t="s">
        <v>86</v>
      </c>
      <c r="D29" s="63">
        <v>12</v>
      </c>
      <c r="E29" s="53">
        <v>499</v>
      </c>
      <c r="F29" s="54" t="s">
        <v>43</v>
      </c>
      <c r="G29" s="55"/>
      <c r="H29" s="56">
        <v>24</v>
      </c>
      <c r="I29" s="56">
        <v>94</v>
      </c>
      <c r="J29" s="57">
        <f>SUM(G29:I29)</f>
        <v>118</v>
      </c>
      <c r="K29" s="58">
        <f>SUM(G29:I29)/E29</f>
        <v>0.23647294589178355</v>
      </c>
      <c r="L29" s="55"/>
      <c r="M29" s="59">
        <f>IF(G29=0,"",L29/G29)</f>
      </c>
      <c r="N29" s="60"/>
      <c r="O29" s="60"/>
      <c r="P29" s="61">
        <f>IF(G29=0,"",(N29-O29)/G29)</f>
      </c>
      <c r="Q29" s="62"/>
      <c r="R29" s="63">
        <v>3</v>
      </c>
      <c r="S29" s="63">
        <v>2</v>
      </c>
      <c r="T29" s="63"/>
      <c r="U29" s="63">
        <v>2</v>
      </c>
      <c r="V29" s="63"/>
      <c r="W29" s="64">
        <f>SUM(R29:V29)</f>
        <v>7</v>
      </c>
      <c r="X29" s="63">
        <v>15</v>
      </c>
      <c r="Y29" s="65">
        <v>5</v>
      </c>
      <c r="Z29" s="63">
        <v>39</v>
      </c>
      <c r="AA29" s="63">
        <v>4</v>
      </c>
      <c r="AB29" s="63"/>
      <c r="AC29" s="64">
        <f>SUM(X29:AB29)</f>
        <v>63</v>
      </c>
      <c r="AD29" s="66">
        <f>W29+AC29</f>
        <v>70</v>
      </c>
      <c r="AE29" s="64">
        <f>S29+AA29</f>
        <v>6</v>
      </c>
      <c r="AF29" s="55">
        <v>14</v>
      </c>
      <c r="AG29" s="56">
        <v>9</v>
      </c>
      <c r="AH29" s="136">
        <v>10</v>
      </c>
      <c r="AI29" s="67"/>
      <c r="AJ29" s="56"/>
      <c r="AK29" s="56">
        <v>-15</v>
      </c>
      <c r="AL29" s="56">
        <v>96</v>
      </c>
      <c r="AM29" s="68">
        <f>SUM(AJ29:AL29)</f>
        <v>81</v>
      </c>
      <c r="AN29" s="69">
        <f aca="true" t="shared" si="27" ref="AN29:AP30">IF(G29&gt;0,AJ29/G29,"")</f>
      </c>
      <c r="AO29" s="70">
        <f t="shared" si="27"/>
        <v>-0.625</v>
      </c>
      <c r="AP29" s="70">
        <f t="shared" si="27"/>
        <v>1.0212765957446808</v>
      </c>
      <c r="AQ29" s="71">
        <f>IF(AM29=0,"",AM29/SUM(G29:I29))</f>
        <v>0.6864406779661016</v>
      </c>
    </row>
    <row r="30" spans="1:43" s="2" customFormat="1" ht="15.75" customHeight="1">
      <c r="A30" s="119" t="s">
        <v>92</v>
      </c>
      <c r="B30" s="83" t="s">
        <v>109</v>
      </c>
      <c r="C30" s="52" t="s">
        <v>123</v>
      </c>
      <c r="D30" s="63">
        <v>25</v>
      </c>
      <c r="E30" s="53">
        <v>1000</v>
      </c>
      <c r="F30" s="54" t="s">
        <v>139</v>
      </c>
      <c r="G30" s="55">
        <v>8</v>
      </c>
      <c r="H30" s="56">
        <v>29</v>
      </c>
      <c r="I30" s="56">
        <v>189</v>
      </c>
      <c r="J30" s="57">
        <f t="shared" si="12"/>
        <v>226</v>
      </c>
      <c r="K30" s="58">
        <f t="shared" si="13"/>
        <v>0.226</v>
      </c>
      <c r="L30" s="55">
        <v>2</v>
      </c>
      <c r="M30" s="59">
        <f t="shared" si="25"/>
        <v>0.25</v>
      </c>
      <c r="N30" s="60">
        <v>26</v>
      </c>
      <c r="O30" s="60"/>
      <c r="P30" s="61">
        <f t="shared" si="23"/>
        <v>3.25</v>
      </c>
      <c r="Q30" s="62">
        <v>3</v>
      </c>
      <c r="R30" s="63">
        <v>10</v>
      </c>
      <c r="S30" s="63">
        <v>3</v>
      </c>
      <c r="T30" s="63"/>
      <c r="U30" s="63"/>
      <c r="V30" s="63"/>
      <c r="W30" s="64">
        <f t="shared" si="22"/>
        <v>13</v>
      </c>
      <c r="X30" s="63">
        <v>13</v>
      </c>
      <c r="Y30" s="65">
        <v>10</v>
      </c>
      <c r="Z30" s="63">
        <v>28</v>
      </c>
      <c r="AA30" s="63">
        <v>14</v>
      </c>
      <c r="AB30" s="63">
        <v>2</v>
      </c>
      <c r="AC30" s="64">
        <f t="shared" si="14"/>
        <v>67</v>
      </c>
      <c r="AD30" s="66">
        <f t="shared" si="15"/>
        <v>80</v>
      </c>
      <c r="AE30" s="64">
        <f t="shared" si="16"/>
        <v>17</v>
      </c>
      <c r="AF30" s="55">
        <v>53</v>
      </c>
      <c r="AG30" s="56">
        <v>23</v>
      </c>
      <c r="AH30" s="136">
        <v>29</v>
      </c>
      <c r="AI30" s="67">
        <v>18</v>
      </c>
      <c r="AJ30" s="56">
        <v>-27</v>
      </c>
      <c r="AK30" s="56">
        <v>7</v>
      </c>
      <c r="AL30" s="56">
        <v>312</v>
      </c>
      <c r="AM30" s="68">
        <f t="shared" si="17"/>
        <v>292</v>
      </c>
      <c r="AN30" s="69">
        <f t="shared" si="27"/>
        <v>-3.375</v>
      </c>
      <c r="AO30" s="70">
        <f t="shared" si="27"/>
        <v>0.2413793103448276</v>
      </c>
      <c r="AP30" s="70">
        <f t="shared" si="27"/>
        <v>1.6507936507936507</v>
      </c>
      <c r="AQ30" s="71">
        <f t="shared" si="21"/>
        <v>1.2920353982300885</v>
      </c>
    </row>
    <row r="31" spans="1:43" s="2" customFormat="1" ht="15.75" customHeight="1">
      <c r="A31" s="119" t="s">
        <v>92</v>
      </c>
      <c r="B31" s="83" t="s">
        <v>140</v>
      </c>
      <c r="C31" s="52" t="s">
        <v>17</v>
      </c>
      <c r="D31" s="63">
        <v>43</v>
      </c>
      <c r="E31" s="53">
        <v>1645</v>
      </c>
      <c r="F31" s="54" t="s">
        <v>112</v>
      </c>
      <c r="G31" s="55">
        <v>208</v>
      </c>
      <c r="H31" s="56">
        <v>176</v>
      </c>
      <c r="I31" s="56">
        <v>55</v>
      </c>
      <c r="J31" s="57">
        <f t="shared" si="12"/>
        <v>439</v>
      </c>
      <c r="K31" s="58">
        <f t="shared" si="13"/>
        <v>0.2668693009118541</v>
      </c>
      <c r="L31" s="55">
        <v>89</v>
      </c>
      <c r="M31" s="59">
        <f t="shared" si="25"/>
        <v>0.42788461538461536</v>
      </c>
      <c r="N31" s="60">
        <v>622</v>
      </c>
      <c r="O31" s="60">
        <v>4</v>
      </c>
      <c r="P31" s="61">
        <f aca="true" t="shared" si="28" ref="P31:P44">IF(G31=0,"",(N31-O31)/G31)</f>
        <v>2.9711538461538463</v>
      </c>
      <c r="Q31" s="62">
        <v>40</v>
      </c>
      <c r="R31" s="63">
        <v>25</v>
      </c>
      <c r="S31" s="63">
        <v>4</v>
      </c>
      <c r="T31" s="63">
        <v>3</v>
      </c>
      <c r="U31" s="63">
        <v>1</v>
      </c>
      <c r="V31" s="63">
        <v>1</v>
      </c>
      <c r="W31" s="64">
        <f t="shared" si="22"/>
        <v>34</v>
      </c>
      <c r="X31" s="63">
        <v>19</v>
      </c>
      <c r="Y31" s="65">
        <v>7</v>
      </c>
      <c r="Z31" s="63">
        <v>17</v>
      </c>
      <c r="AA31" s="63">
        <v>9</v>
      </c>
      <c r="AB31" s="63"/>
      <c r="AC31" s="64">
        <f t="shared" si="14"/>
        <v>52</v>
      </c>
      <c r="AD31" s="66">
        <f t="shared" si="15"/>
        <v>86</v>
      </c>
      <c r="AE31" s="64">
        <f t="shared" si="16"/>
        <v>13</v>
      </c>
      <c r="AF31" s="55">
        <v>146</v>
      </c>
      <c r="AG31" s="56">
        <v>28</v>
      </c>
      <c r="AH31" s="136">
        <v>48</v>
      </c>
      <c r="AI31" s="67">
        <v>310</v>
      </c>
      <c r="AJ31" s="56">
        <v>-53</v>
      </c>
      <c r="AK31" s="56">
        <v>51</v>
      </c>
      <c r="AL31" s="56">
        <v>52</v>
      </c>
      <c r="AM31" s="68">
        <f t="shared" si="17"/>
        <v>50</v>
      </c>
      <c r="AN31" s="69">
        <f aca="true" t="shared" si="29" ref="AN31:AN47">IF(G31&gt;0,AJ31/G31,"")</f>
        <v>-0.2548076923076923</v>
      </c>
      <c r="AO31" s="70">
        <f aca="true" t="shared" si="30" ref="AO31:AO47">IF(H31&gt;0,AK31/H31,"")</f>
        <v>0.2897727272727273</v>
      </c>
      <c r="AP31" s="70">
        <f aca="true" t="shared" si="31" ref="AP31:AP47">IF(I31&gt;0,AL31/I31,"")</f>
        <v>0.9454545454545454</v>
      </c>
      <c r="AQ31" s="71">
        <f t="shared" si="21"/>
        <v>0.11389521640091116</v>
      </c>
    </row>
    <row r="32" spans="1:43" s="2" customFormat="1" ht="15.75" customHeight="1">
      <c r="A32" s="119" t="s">
        <v>92</v>
      </c>
      <c r="B32" s="83" t="s">
        <v>67</v>
      </c>
      <c r="C32" s="52" t="s">
        <v>120</v>
      </c>
      <c r="D32" s="63">
        <v>1</v>
      </c>
      <c r="E32" s="53">
        <v>39</v>
      </c>
      <c r="F32" s="54" t="s">
        <v>68</v>
      </c>
      <c r="G32" s="55"/>
      <c r="H32" s="56"/>
      <c r="I32" s="56">
        <v>4</v>
      </c>
      <c r="J32" s="57">
        <f>SUM(G32:I32)</f>
        <v>4</v>
      </c>
      <c r="K32" s="58">
        <f>SUM(G32:I32)/E32</f>
        <v>0.10256410256410256</v>
      </c>
      <c r="L32" s="55"/>
      <c r="M32" s="59">
        <f>IF(G32=0,"",L32/G32)</f>
      </c>
      <c r="N32" s="60"/>
      <c r="O32" s="60"/>
      <c r="P32" s="61">
        <f>IF(G32=0,"",(N32-O32)/G32)</f>
      </c>
      <c r="Q32" s="62"/>
      <c r="R32" s="63"/>
      <c r="S32" s="63"/>
      <c r="T32" s="63"/>
      <c r="U32" s="63"/>
      <c r="V32" s="63"/>
      <c r="W32" s="64">
        <f>SUM(R32:V32)</f>
        <v>0</v>
      </c>
      <c r="X32" s="63">
        <v>1</v>
      </c>
      <c r="Y32" s="65"/>
      <c r="Z32" s="63"/>
      <c r="AA32" s="63"/>
      <c r="AB32" s="63"/>
      <c r="AC32" s="64">
        <f>SUM(X32:AB32)</f>
        <v>1</v>
      </c>
      <c r="AD32" s="66">
        <f>W32+AC32</f>
        <v>1</v>
      </c>
      <c r="AE32" s="64">
        <f>S32+AA32</f>
        <v>0</v>
      </c>
      <c r="AF32" s="55"/>
      <c r="AG32" s="56">
        <v>1</v>
      </c>
      <c r="AH32" s="136">
        <v>1</v>
      </c>
      <c r="AI32" s="67"/>
      <c r="AJ32" s="56"/>
      <c r="AK32" s="56"/>
      <c r="AL32" s="56">
        <v>7</v>
      </c>
      <c r="AM32" s="68">
        <f>SUM(AJ32:AL32)</f>
        <v>7</v>
      </c>
      <c r="AN32" s="69">
        <f>IF(G32&gt;0,AJ32/G32,"")</f>
      </c>
      <c r="AO32" s="70">
        <f>IF(H32&gt;0,AK32/H32,"")</f>
      </c>
      <c r="AP32" s="70">
        <f>IF(I32&gt;0,AL32/I32,"")</f>
        <v>1.75</v>
      </c>
      <c r="AQ32" s="71">
        <f>IF(AM32=0,"",AM32/SUM(G32:I32))</f>
        <v>1.75</v>
      </c>
    </row>
    <row r="33" spans="1:43" s="2" customFormat="1" ht="15.75" customHeight="1">
      <c r="A33" s="119" t="s">
        <v>92</v>
      </c>
      <c r="B33" s="83" t="s">
        <v>141</v>
      </c>
      <c r="C33" s="52" t="s">
        <v>125</v>
      </c>
      <c r="D33" s="63">
        <v>1</v>
      </c>
      <c r="E33" s="53">
        <v>31</v>
      </c>
      <c r="F33" s="54" t="s">
        <v>4</v>
      </c>
      <c r="G33" s="55">
        <v>14</v>
      </c>
      <c r="H33" s="56"/>
      <c r="I33" s="56">
        <v>4</v>
      </c>
      <c r="J33" s="57">
        <f t="shared" si="12"/>
        <v>18</v>
      </c>
      <c r="K33" s="58">
        <f t="shared" si="13"/>
        <v>0.5806451612903226</v>
      </c>
      <c r="L33" s="55">
        <v>3</v>
      </c>
      <c r="M33" s="59">
        <f t="shared" si="25"/>
        <v>0.21428571428571427</v>
      </c>
      <c r="N33" s="60">
        <v>47</v>
      </c>
      <c r="O33" s="60"/>
      <c r="P33" s="61">
        <f t="shared" si="28"/>
        <v>3.357142857142857</v>
      </c>
      <c r="Q33" s="62">
        <v>3</v>
      </c>
      <c r="R33" s="63"/>
      <c r="S33" s="63"/>
      <c r="T33" s="63">
        <v>1</v>
      </c>
      <c r="U33" s="63"/>
      <c r="V33" s="63"/>
      <c r="W33" s="64">
        <f t="shared" si="22"/>
        <v>1</v>
      </c>
      <c r="X33" s="63"/>
      <c r="Y33" s="65"/>
      <c r="Z33" s="63"/>
      <c r="AA33" s="63"/>
      <c r="AB33" s="63"/>
      <c r="AC33" s="64">
        <f t="shared" si="14"/>
        <v>0</v>
      </c>
      <c r="AD33" s="66">
        <f t="shared" si="15"/>
        <v>1</v>
      </c>
      <c r="AE33" s="64">
        <f t="shared" si="16"/>
        <v>0</v>
      </c>
      <c r="AF33" s="55">
        <v>5</v>
      </c>
      <c r="AG33" s="56"/>
      <c r="AH33" s="136">
        <v>1</v>
      </c>
      <c r="AI33" s="67"/>
      <c r="AJ33" s="56"/>
      <c r="AK33" s="56"/>
      <c r="AL33" s="56"/>
      <c r="AM33" s="68">
        <f t="shared" si="17"/>
        <v>0</v>
      </c>
      <c r="AN33" s="69">
        <f t="shared" si="29"/>
        <v>0</v>
      </c>
      <c r="AO33" s="70">
        <f t="shared" si="30"/>
      </c>
      <c r="AP33" s="70">
        <f t="shared" si="31"/>
        <v>0</v>
      </c>
      <c r="AQ33" s="71" t="str">
        <f>IF(AM33=0,"0.00",AM33/SUM(G33:I33))</f>
        <v>0.00</v>
      </c>
    </row>
    <row r="34" spans="1:43" s="2" customFormat="1" ht="15.75" customHeight="1">
      <c r="A34" s="119" t="s">
        <v>92</v>
      </c>
      <c r="B34" s="83" t="s">
        <v>94</v>
      </c>
      <c r="C34" s="52" t="s">
        <v>124</v>
      </c>
      <c r="D34" s="63">
        <v>4</v>
      </c>
      <c r="E34" s="53">
        <v>162</v>
      </c>
      <c r="F34" s="54" t="s">
        <v>142</v>
      </c>
      <c r="G34" s="55">
        <v>4</v>
      </c>
      <c r="H34" s="56">
        <v>3</v>
      </c>
      <c r="I34" s="56">
        <v>23</v>
      </c>
      <c r="J34" s="57">
        <f t="shared" si="12"/>
        <v>30</v>
      </c>
      <c r="K34" s="58">
        <f t="shared" si="13"/>
        <v>0.18518518518518517</v>
      </c>
      <c r="L34" s="55">
        <v>4</v>
      </c>
      <c r="M34" s="59">
        <f t="shared" si="25"/>
        <v>1</v>
      </c>
      <c r="N34" s="60">
        <v>29</v>
      </c>
      <c r="O34" s="60"/>
      <c r="P34" s="61">
        <f t="shared" si="28"/>
        <v>7.25</v>
      </c>
      <c r="Q34" s="62">
        <v>4</v>
      </c>
      <c r="R34" s="63"/>
      <c r="S34" s="63"/>
      <c r="T34" s="63"/>
      <c r="U34" s="63"/>
      <c r="V34" s="63"/>
      <c r="W34" s="64">
        <f t="shared" si="22"/>
        <v>0</v>
      </c>
      <c r="X34" s="63"/>
      <c r="Y34" s="65"/>
      <c r="Z34" s="63"/>
      <c r="AA34" s="63"/>
      <c r="AB34" s="63"/>
      <c r="AC34" s="64">
        <f aca="true" t="shared" si="32" ref="AC34:AC51">SUM(X34:AB34)</f>
        <v>0</v>
      </c>
      <c r="AD34" s="66">
        <f aca="true" t="shared" si="33" ref="AD34:AD51">W34+AC34</f>
        <v>0</v>
      </c>
      <c r="AE34" s="64">
        <f aca="true" t="shared" si="34" ref="AE34:AE51">S34+AA34</f>
        <v>0</v>
      </c>
      <c r="AF34" s="55">
        <v>8</v>
      </c>
      <c r="AG34" s="56">
        <v>2</v>
      </c>
      <c r="AH34" s="136">
        <v>2</v>
      </c>
      <c r="AI34" s="67">
        <v>23</v>
      </c>
      <c r="AJ34" s="56">
        <v>23</v>
      </c>
      <c r="AK34" s="56">
        <v>8</v>
      </c>
      <c r="AL34" s="56">
        <v>-55</v>
      </c>
      <c r="AM34" s="68">
        <f t="shared" si="17"/>
        <v>-24</v>
      </c>
      <c r="AN34" s="69">
        <f t="shared" si="29"/>
        <v>5.75</v>
      </c>
      <c r="AO34" s="70">
        <f t="shared" si="30"/>
        <v>2.6666666666666665</v>
      </c>
      <c r="AP34" s="70">
        <f t="shared" si="31"/>
        <v>-2.391304347826087</v>
      </c>
      <c r="AQ34" s="71">
        <f t="shared" si="21"/>
        <v>-0.8</v>
      </c>
    </row>
    <row r="35" spans="1:43" s="2" customFormat="1" ht="15.75" customHeight="1">
      <c r="A35" s="119" t="s">
        <v>92</v>
      </c>
      <c r="B35" s="83" t="s">
        <v>160</v>
      </c>
      <c r="C35" s="52" t="s">
        <v>121</v>
      </c>
      <c r="D35" s="63">
        <v>2</v>
      </c>
      <c r="E35" s="53">
        <v>72</v>
      </c>
      <c r="F35" s="54" t="s">
        <v>104</v>
      </c>
      <c r="G35" s="55"/>
      <c r="H35" s="56">
        <v>25</v>
      </c>
      <c r="I35" s="56">
        <v>2</v>
      </c>
      <c r="J35" s="57">
        <f aca="true" t="shared" si="35" ref="J35:J52">SUM(G35:I35)</f>
        <v>27</v>
      </c>
      <c r="K35" s="58">
        <f aca="true" t="shared" si="36" ref="K35:K52">SUM(G35:I35)/E35</f>
        <v>0.375</v>
      </c>
      <c r="L35" s="55"/>
      <c r="M35" s="59">
        <f t="shared" si="25"/>
      </c>
      <c r="N35" s="60"/>
      <c r="O35" s="60"/>
      <c r="P35" s="61">
        <f t="shared" si="28"/>
      </c>
      <c r="Q35" s="62"/>
      <c r="R35" s="63"/>
      <c r="S35" s="63"/>
      <c r="T35" s="63"/>
      <c r="U35" s="63"/>
      <c r="V35" s="63"/>
      <c r="W35" s="64">
        <f t="shared" si="22"/>
        <v>0</v>
      </c>
      <c r="X35" s="63"/>
      <c r="Y35" s="65"/>
      <c r="Z35" s="63"/>
      <c r="AA35" s="63"/>
      <c r="AB35" s="63"/>
      <c r="AC35" s="64">
        <f t="shared" si="32"/>
        <v>0</v>
      </c>
      <c r="AD35" s="66">
        <f t="shared" si="33"/>
        <v>0</v>
      </c>
      <c r="AE35" s="64">
        <f t="shared" si="34"/>
        <v>0</v>
      </c>
      <c r="AF35" s="55">
        <v>15</v>
      </c>
      <c r="AG35" s="56"/>
      <c r="AH35" s="136">
        <v>3</v>
      </c>
      <c r="AI35" s="67"/>
      <c r="AJ35" s="56"/>
      <c r="AK35" s="56">
        <v>-75</v>
      </c>
      <c r="AL35" s="56">
        <v>-4</v>
      </c>
      <c r="AM35" s="68">
        <f aca="true" t="shared" si="37" ref="AM35:AM52">SUM(AJ35:AL35)</f>
        <v>-79</v>
      </c>
      <c r="AN35" s="69">
        <f t="shared" si="29"/>
      </c>
      <c r="AO35" s="70">
        <f t="shared" si="30"/>
        <v>-3</v>
      </c>
      <c r="AP35" s="70">
        <f t="shared" si="31"/>
        <v>-2</v>
      </c>
      <c r="AQ35" s="71">
        <f t="shared" si="21"/>
        <v>-2.925925925925926</v>
      </c>
    </row>
    <row r="36" spans="1:43" s="2" customFormat="1" ht="15.75" customHeight="1">
      <c r="A36" s="119" t="s">
        <v>92</v>
      </c>
      <c r="B36" s="83" t="s">
        <v>24</v>
      </c>
      <c r="C36" s="52" t="s">
        <v>120</v>
      </c>
      <c r="D36" s="63">
        <v>1</v>
      </c>
      <c r="E36" s="53">
        <v>42</v>
      </c>
      <c r="F36" s="54" t="s">
        <v>91</v>
      </c>
      <c r="G36" s="55"/>
      <c r="H36" s="56"/>
      <c r="I36" s="56">
        <v>11</v>
      </c>
      <c r="J36" s="57">
        <f t="shared" si="35"/>
        <v>11</v>
      </c>
      <c r="K36" s="58">
        <f t="shared" si="36"/>
        <v>0.2619047619047619</v>
      </c>
      <c r="L36" s="55"/>
      <c r="M36" s="59">
        <f t="shared" si="25"/>
      </c>
      <c r="N36" s="60"/>
      <c r="O36" s="60"/>
      <c r="P36" s="61">
        <f t="shared" si="28"/>
      </c>
      <c r="Q36" s="62"/>
      <c r="R36" s="63"/>
      <c r="S36" s="63"/>
      <c r="T36" s="63"/>
      <c r="U36" s="63"/>
      <c r="V36" s="63"/>
      <c r="W36" s="64">
        <f aca="true" t="shared" si="38" ref="W36:W52">SUM(R36:V36)</f>
        <v>0</v>
      </c>
      <c r="X36" s="63"/>
      <c r="Y36" s="65"/>
      <c r="Z36" s="63"/>
      <c r="AA36" s="63"/>
      <c r="AB36" s="63"/>
      <c r="AC36" s="64">
        <f t="shared" si="32"/>
        <v>0</v>
      </c>
      <c r="AD36" s="66">
        <f t="shared" si="33"/>
        <v>0</v>
      </c>
      <c r="AE36" s="64">
        <f t="shared" si="34"/>
        <v>0</v>
      </c>
      <c r="AF36" s="55">
        <v>6</v>
      </c>
      <c r="AG36" s="56">
        <v>1</v>
      </c>
      <c r="AH36" s="136">
        <v>2</v>
      </c>
      <c r="AI36" s="67"/>
      <c r="AJ36" s="56"/>
      <c r="AK36" s="56"/>
      <c r="AL36" s="56">
        <v>9</v>
      </c>
      <c r="AM36" s="68">
        <f t="shared" si="37"/>
        <v>9</v>
      </c>
      <c r="AN36" s="69">
        <f t="shared" si="29"/>
      </c>
      <c r="AO36" s="70">
        <f t="shared" si="30"/>
      </c>
      <c r="AP36" s="70">
        <f t="shared" si="31"/>
        <v>0.8181818181818182</v>
      </c>
      <c r="AQ36" s="71">
        <f t="shared" si="21"/>
        <v>0.8181818181818182</v>
      </c>
    </row>
    <row r="37" spans="1:43" s="2" customFormat="1" ht="15.75" customHeight="1">
      <c r="A37" s="119" t="s">
        <v>92</v>
      </c>
      <c r="B37" s="83" t="s">
        <v>25</v>
      </c>
      <c r="C37" s="52" t="s">
        <v>87</v>
      </c>
      <c r="D37" s="63">
        <v>16</v>
      </c>
      <c r="E37" s="53">
        <v>574</v>
      </c>
      <c r="F37" s="54" t="s">
        <v>26</v>
      </c>
      <c r="G37" s="55">
        <v>105</v>
      </c>
      <c r="H37" s="56">
        <v>8</v>
      </c>
      <c r="I37" s="56">
        <v>71</v>
      </c>
      <c r="J37" s="57">
        <f t="shared" si="35"/>
        <v>184</v>
      </c>
      <c r="K37" s="58">
        <f t="shared" si="36"/>
        <v>0.3205574912891986</v>
      </c>
      <c r="L37" s="55">
        <v>52</v>
      </c>
      <c r="M37" s="59">
        <f t="shared" si="25"/>
        <v>0.49523809523809526</v>
      </c>
      <c r="N37" s="60">
        <v>333</v>
      </c>
      <c r="O37" s="60"/>
      <c r="P37" s="61">
        <f t="shared" si="28"/>
        <v>3.1714285714285713</v>
      </c>
      <c r="Q37" s="62">
        <v>27</v>
      </c>
      <c r="R37" s="63">
        <v>17</v>
      </c>
      <c r="S37" s="63">
        <v>7</v>
      </c>
      <c r="T37" s="63">
        <v>5</v>
      </c>
      <c r="U37" s="63">
        <v>1</v>
      </c>
      <c r="V37" s="63">
        <v>1</v>
      </c>
      <c r="W37" s="64">
        <f t="shared" si="38"/>
        <v>31</v>
      </c>
      <c r="X37" s="63">
        <v>17</v>
      </c>
      <c r="Y37" s="65">
        <v>4</v>
      </c>
      <c r="Z37" s="63">
        <v>16</v>
      </c>
      <c r="AA37" s="63">
        <v>4</v>
      </c>
      <c r="AB37" s="63">
        <v>1</v>
      </c>
      <c r="AC37" s="64">
        <f t="shared" si="32"/>
        <v>42</v>
      </c>
      <c r="AD37" s="66">
        <f t="shared" si="33"/>
        <v>73</v>
      </c>
      <c r="AE37" s="64">
        <f t="shared" si="34"/>
        <v>11</v>
      </c>
      <c r="AF37" s="55">
        <v>51</v>
      </c>
      <c r="AG37" s="56">
        <v>11</v>
      </c>
      <c r="AH37" s="136">
        <v>18</v>
      </c>
      <c r="AI37" s="67">
        <v>193</v>
      </c>
      <c r="AJ37" s="56">
        <v>77</v>
      </c>
      <c r="AK37" s="56">
        <v>11</v>
      </c>
      <c r="AL37" s="56">
        <v>46</v>
      </c>
      <c r="AM37" s="68">
        <f t="shared" si="37"/>
        <v>134</v>
      </c>
      <c r="AN37" s="69">
        <f t="shared" si="29"/>
        <v>0.7333333333333333</v>
      </c>
      <c r="AO37" s="70">
        <f t="shared" si="30"/>
        <v>1.375</v>
      </c>
      <c r="AP37" s="70">
        <f t="shared" si="31"/>
        <v>0.647887323943662</v>
      </c>
      <c r="AQ37" s="71">
        <f t="shared" si="21"/>
        <v>0.7282608695652174</v>
      </c>
    </row>
    <row r="38" spans="1:43" s="2" customFormat="1" ht="15.75" customHeight="1">
      <c r="A38" s="119" t="s">
        <v>92</v>
      </c>
      <c r="B38" s="83" t="s">
        <v>29</v>
      </c>
      <c r="C38" s="52" t="s">
        <v>124</v>
      </c>
      <c r="D38" s="63">
        <v>4</v>
      </c>
      <c r="E38" s="53">
        <v>169</v>
      </c>
      <c r="F38" s="54" t="s">
        <v>30</v>
      </c>
      <c r="G38" s="55">
        <v>2</v>
      </c>
      <c r="H38" s="56">
        <v>1</v>
      </c>
      <c r="I38" s="56">
        <v>24</v>
      </c>
      <c r="J38" s="57">
        <f>SUM(G38:I38)</f>
        <v>27</v>
      </c>
      <c r="K38" s="58">
        <f>SUM(G38:I38)/E38</f>
        <v>0.15976331360946747</v>
      </c>
      <c r="L38" s="55"/>
      <c r="M38" s="59">
        <f>IF(G38=0,"",L38/G38)</f>
        <v>0</v>
      </c>
      <c r="N38" s="60">
        <v>0</v>
      </c>
      <c r="O38" s="60"/>
      <c r="P38" s="61">
        <f>IF(G38=0,"",(N38-O38)/G38)</f>
        <v>0</v>
      </c>
      <c r="Q38" s="62"/>
      <c r="R38" s="63"/>
      <c r="S38" s="63"/>
      <c r="T38" s="63"/>
      <c r="U38" s="63"/>
      <c r="V38" s="63"/>
      <c r="W38" s="64">
        <f>SUM(R38:V38)</f>
        <v>0</v>
      </c>
      <c r="X38" s="63"/>
      <c r="Y38" s="65"/>
      <c r="Z38" s="63"/>
      <c r="AA38" s="63"/>
      <c r="AB38" s="63"/>
      <c r="AC38" s="64">
        <f>SUM(X38:AB38)</f>
        <v>0</v>
      </c>
      <c r="AD38" s="66">
        <f>W38+AC38</f>
        <v>0</v>
      </c>
      <c r="AE38" s="64">
        <f>S38+AA38</f>
        <v>0</v>
      </c>
      <c r="AF38" s="55"/>
      <c r="AG38" s="56">
        <v>2</v>
      </c>
      <c r="AH38" s="136">
        <v>1</v>
      </c>
      <c r="AI38" s="67"/>
      <c r="AJ38" s="56">
        <v>-34</v>
      </c>
      <c r="AK38" s="56">
        <v>-7</v>
      </c>
      <c r="AL38" s="56">
        <v>-66</v>
      </c>
      <c r="AM38" s="68">
        <f>SUM(AJ38:AL38)</f>
        <v>-107</v>
      </c>
      <c r="AN38" s="69">
        <f>IF(G38&gt;0,AJ38/G38,"")</f>
        <v>-17</v>
      </c>
      <c r="AO38" s="70">
        <f>IF(H38&gt;0,AK38/H38,"")</f>
        <v>-7</v>
      </c>
      <c r="AP38" s="70">
        <f>IF(I38&gt;0,AL38/I38,"")</f>
        <v>-2.75</v>
      </c>
      <c r="AQ38" s="71">
        <f>IF(AM38=0,"",AM38/SUM(G38:I38))</f>
        <v>-3.962962962962963</v>
      </c>
    </row>
    <row r="39" spans="1:43" s="2" customFormat="1" ht="15.75" customHeight="1">
      <c r="A39" s="119" t="s">
        <v>92</v>
      </c>
      <c r="B39" s="83" t="s">
        <v>143</v>
      </c>
      <c r="C39" s="52" t="s">
        <v>120</v>
      </c>
      <c r="D39" s="63">
        <v>6</v>
      </c>
      <c r="E39" s="53">
        <v>220</v>
      </c>
      <c r="F39" s="54" t="s">
        <v>161</v>
      </c>
      <c r="G39" s="55"/>
      <c r="H39" s="56"/>
      <c r="I39" s="56">
        <v>58</v>
      </c>
      <c r="J39" s="57">
        <f t="shared" si="35"/>
        <v>58</v>
      </c>
      <c r="K39" s="58">
        <f t="shared" si="36"/>
        <v>0.2636363636363636</v>
      </c>
      <c r="L39" s="55"/>
      <c r="M39" s="59">
        <f t="shared" si="25"/>
      </c>
      <c r="N39" s="60"/>
      <c r="O39" s="60"/>
      <c r="P39" s="61">
        <f t="shared" si="28"/>
      </c>
      <c r="Q39" s="62"/>
      <c r="R39" s="63">
        <v>2</v>
      </c>
      <c r="S39" s="63"/>
      <c r="T39" s="63">
        <v>2</v>
      </c>
      <c r="U39" s="63"/>
      <c r="V39" s="63"/>
      <c r="W39" s="64">
        <f t="shared" si="38"/>
        <v>4</v>
      </c>
      <c r="X39" s="63">
        <v>11</v>
      </c>
      <c r="Y39" s="65"/>
      <c r="Z39" s="63">
        <v>5</v>
      </c>
      <c r="AA39" s="63"/>
      <c r="AB39" s="63"/>
      <c r="AC39" s="64">
        <f t="shared" si="32"/>
        <v>16</v>
      </c>
      <c r="AD39" s="66">
        <f t="shared" si="33"/>
        <v>20</v>
      </c>
      <c r="AE39" s="64">
        <f t="shared" si="34"/>
        <v>0</v>
      </c>
      <c r="AF39" s="55">
        <v>30</v>
      </c>
      <c r="AG39" s="56"/>
      <c r="AH39" s="136">
        <v>5</v>
      </c>
      <c r="AI39" s="67"/>
      <c r="AJ39" s="56"/>
      <c r="AK39" s="56"/>
      <c r="AL39" s="56">
        <v>-7</v>
      </c>
      <c r="AM39" s="68">
        <f t="shared" si="37"/>
        <v>-7</v>
      </c>
      <c r="AN39" s="69">
        <f t="shared" si="29"/>
      </c>
      <c r="AO39" s="70">
        <f t="shared" si="30"/>
      </c>
      <c r="AP39" s="70">
        <f t="shared" si="31"/>
        <v>-0.1206896551724138</v>
      </c>
      <c r="AQ39" s="71">
        <f t="shared" si="21"/>
        <v>-0.1206896551724138</v>
      </c>
    </row>
    <row r="40" spans="1:43" s="2" customFormat="1" ht="15.75" customHeight="1">
      <c r="A40" s="119" t="s">
        <v>92</v>
      </c>
      <c r="B40" s="83" t="s">
        <v>64</v>
      </c>
      <c r="C40" s="52" t="s">
        <v>124</v>
      </c>
      <c r="D40" s="63">
        <v>32</v>
      </c>
      <c r="E40" s="53">
        <v>1329</v>
      </c>
      <c r="F40" s="54" t="s">
        <v>69</v>
      </c>
      <c r="G40" s="55">
        <v>127</v>
      </c>
      <c r="H40" s="56">
        <v>91</v>
      </c>
      <c r="I40" s="56">
        <v>157</v>
      </c>
      <c r="J40" s="57">
        <f>SUM(G40:I40)</f>
        <v>375</v>
      </c>
      <c r="K40" s="58">
        <f>SUM(G40:I40)/E40</f>
        <v>0.28216704288939054</v>
      </c>
      <c r="L40" s="55">
        <v>46</v>
      </c>
      <c r="M40" s="59">
        <f>IF(G40=0,"",L40/G40)</f>
        <v>0.36220472440944884</v>
      </c>
      <c r="N40" s="60">
        <v>436</v>
      </c>
      <c r="O40" s="60"/>
      <c r="P40" s="61">
        <f>IF(G40=0,"",(N40-O40)/G40)</f>
        <v>3.4330708661417324</v>
      </c>
      <c r="Q40" s="62">
        <v>46</v>
      </c>
      <c r="R40" s="63">
        <v>4</v>
      </c>
      <c r="S40" s="63">
        <v>1</v>
      </c>
      <c r="T40" s="63"/>
      <c r="U40" s="63"/>
      <c r="V40" s="63"/>
      <c r="W40" s="64">
        <f>SUM(R40:V40)</f>
        <v>5</v>
      </c>
      <c r="X40" s="63">
        <v>33</v>
      </c>
      <c r="Y40" s="65">
        <v>7</v>
      </c>
      <c r="Z40" s="63">
        <v>27</v>
      </c>
      <c r="AA40" s="63">
        <v>8</v>
      </c>
      <c r="AB40" s="63">
        <v>2</v>
      </c>
      <c r="AC40" s="64">
        <f>SUM(X40:AB40)</f>
        <v>77</v>
      </c>
      <c r="AD40" s="66">
        <f>W40+AC40</f>
        <v>82</v>
      </c>
      <c r="AE40" s="64">
        <f>S40+AA40</f>
        <v>9</v>
      </c>
      <c r="AF40" s="55">
        <v>58</v>
      </c>
      <c r="AG40" s="56">
        <v>54</v>
      </c>
      <c r="AH40" s="136">
        <v>57</v>
      </c>
      <c r="AI40" s="67">
        <v>187</v>
      </c>
      <c r="AJ40" s="56">
        <v>-125</v>
      </c>
      <c r="AK40" s="56">
        <v>-53</v>
      </c>
      <c r="AL40" s="56">
        <v>-415</v>
      </c>
      <c r="AM40" s="68">
        <f>SUM(AJ40:AL40)</f>
        <v>-593</v>
      </c>
      <c r="AN40" s="69">
        <f aca="true" t="shared" si="39" ref="AN40:AP43">IF(G40&gt;0,AJ40/G40,"")</f>
        <v>-0.984251968503937</v>
      </c>
      <c r="AO40" s="70">
        <f t="shared" si="39"/>
        <v>-0.5824175824175825</v>
      </c>
      <c r="AP40" s="70">
        <f t="shared" si="39"/>
        <v>-2.643312101910828</v>
      </c>
      <c r="AQ40" s="71">
        <f>IF(AM40=0,"0.00",AM40/SUM(G40:I40))</f>
        <v>-1.5813333333333333</v>
      </c>
    </row>
    <row r="41" spans="1:43" s="2" customFormat="1" ht="15.75" customHeight="1">
      <c r="A41" s="119" t="s">
        <v>92</v>
      </c>
      <c r="B41" s="83" t="s">
        <v>31</v>
      </c>
      <c r="C41" s="52" t="s">
        <v>124</v>
      </c>
      <c r="D41" s="63">
        <v>4</v>
      </c>
      <c r="E41" s="53">
        <v>169</v>
      </c>
      <c r="F41" s="54" t="s">
        <v>32</v>
      </c>
      <c r="G41" s="55">
        <v>7</v>
      </c>
      <c r="H41" s="56">
        <v>2</v>
      </c>
      <c r="I41" s="56">
        <v>9</v>
      </c>
      <c r="J41" s="57">
        <f>SUM(G41:I41)</f>
        <v>18</v>
      </c>
      <c r="K41" s="58">
        <f>SUM(G41:I41)/E41</f>
        <v>0.10650887573964497</v>
      </c>
      <c r="L41" s="55"/>
      <c r="M41" s="59">
        <f>IF(G41=0,"",L41/G41)</f>
        <v>0</v>
      </c>
      <c r="N41" s="60">
        <v>0</v>
      </c>
      <c r="O41" s="60"/>
      <c r="P41" s="61">
        <f>IF(G41=0,"",(N41-O41)/G41)</f>
        <v>0</v>
      </c>
      <c r="Q41" s="62"/>
      <c r="R41" s="63"/>
      <c r="S41" s="63"/>
      <c r="T41" s="63"/>
      <c r="U41" s="63"/>
      <c r="V41" s="63"/>
      <c r="W41" s="64">
        <f>SUM(R41:V41)</f>
        <v>0</v>
      </c>
      <c r="X41" s="63"/>
      <c r="Y41" s="65"/>
      <c r="Z41" s="63"/>
      <c r="AA41" s="63"/>
      <c r="AB41" s="63"/>
      <c r="AC41" s="64">
        <f>SUM(X41:AB41)</f>
        <v>0</v>
      </c>
      <c r="AD41" s="66">
        <f>W41+AC41</f>
        <v>0</v>
      </c>
      <c r="AE41" s="64">
        <f>S41+AA41</f>
        <v>0</v>
      </c>
      <c r="AF41" s="55"/>
      <c r="AG41" s="56">
        <v>3</v>
      </c>
      <c r="AH41" s="136">
        <v>1.5</v>
      </c>
      <c r="AI41" s="67"/>
      <c r="AJ41" s="56">
        <v>-62</v>
      </c>
      <c r="AK41" s="56">
        <v>-4</v>
      </c>
      <c r="AL41" s="56">
        <v>-88</v>
      </c>
      <c r="AM41" s="68">
        <f>SUM(AJ41:AL41)</f>
        <v>-154</v>
      </c>
      <c r="AN41" s="69">
        <f>IF(G41&gt;0,AJ41/G41,"")</f>
        <v>-8.857142857142858</v>
      </c>
      <c r="AO41" s="70">
        <f>IF(H41&gt;0,AK41/H41,"")</f>
        <v>-2</v>
      </c>
      <c r="AP41" s="70">
        <f>IF(I41&gt;0,AL41/I41,"")</f>
        <v>-9.777777777777779</v>
      </c>
      <c r="AQ41" s="71">
        <f>IF(AM41=0,"0.00",AM41/SUM(G41:I41))</f>
        <v>-8.555555555555555</v>
      </c>
    </row>
    <row r="42" spans="1:43" s="2" customFormat="1" ht="15.75" customHeight="1">
      <c r="A42" s="119" t="s">
        <v>92</v>
      </c>
      <c r="B42" s="83" t="s">
        <v>44</v>
      </c>
      <c r="C42" s="52" t="s">
        <v>93</v>
      </c>
      <c r="D42" s="63">
        <v>1</v>
      </c>
      <c r="E42" s="53">
        <v>39</v>
      </c>
      <c r="F42" s="54" t="s">
        <v>45</v>
      </c>
      <c r="G42" s="55">
        <v>6</v>
      </c>
      <c r="H42" s="56"/>
      <c r="I42" s="56"/>
      <c r="J42" s="57">
        <f>SUM(G42:I42)</f>
        <v>6</v>
      </c>
      <c r="K42" s="58">
        <f>SUM(G42:I42)/E42</f>
        <v>0.15384615384615385</v>
      </c>
      <c r="L42" s="55">
        <v>1</v>
      </c>
      <c r="M42" s="59">
        <f>IF(G42=0,"",L42/G42)</f>
        <v>0.16666666666666666</v>
      </c>
      <c r="N42" s="60">
        <v>7</v>
      </c>
      <c r="O42" s="60"/>
      <c r="P42" s="61">
        <f>IF(G42=0,"",(N42-O42)/G42)</f>
        <v>1.1666666666666667</v>
      </c>
      <c r="Q42" s="62"/>
      <c r="R42" s="63"/>
      <c r="S42" s="63"/>
      <c r="T42" s="63"/>
      <c r="U42" s="63"/>
      <c r="V42" s="63"/>
      <c r="W42" s="64">
        <f>SUM(R42:V42)</f>
        <v>0</v>
      </c>
      <c r="X42" s="63"/>
      <c r="Y42" s="65"/>
      <c r="Z42" s="63"/>
      <c r="AA42" s="63"/>
      <c r="AB42" s="63"/>
      <c r="AC42" s="64">
        <f>SUM(X42:AB42)</f>
        <v>0</v>
      </c>
      <c r="AD42" s="66">
        <f>W42+AC42</f>
        <v>0</v>
      </c>
      <c r="AE42" s="64">
        <f>S42+AA42</f>
        <v>0</v>
      </c>
      <c r="AF42" s="55">
        <v>2</v>
      </c>
      <c r="AG42" s="56"/>
      <c r="AH42" s="136"/>
      <c r="AI42" s="67">
        <v>3</v>
      </c>
      <c r="AJ42" s="56">
        <v>-30</v>
      </c>
      <c r="AK42" s="56"/>
      <c r="AL42" s="56"/>
      <c r="AM42" s="68">
        <f>SUM(AJ42:AL42)</f>
        <v>-30</v>
      </c>
      <c r="AN42" s="69">
        <f t="shared" si="39"/>
        <v>-5</v>
      </c>
      <c r="AO42" s="70">
        <f t="shared" si="39"/>
      </c>
      <c r="AP42" s="70">
        <f t="shared" si="39"/>
      </c>
      <c r="AQ42" s="71">
        <f>IF(AM42=0,"",AM42/SUM(G42:I42))</f>
        <v>-5</v>
      </c>
    </row>
    <row r="43" spans="1:43" s="2" customFormat="1" ht="15.75" customHeight="1">
      <c r="A43" s="119" t="s">
        <v>92</v>
      </c>
      <c r="B43" s="83" t="s">
        <v>57</v>
      </c>
      <c r="C43" s="52" t="s">
        <v>123</v>
      </c>
      <c r="D43" s="63">
        <v>23</v>
      </c>
      <c r="E43" s="53">
        <v>977</v>
      </c>
      <c r="F43" s="54" t="s">
        <v>46</v>
      </c>
      <c r="G43" s="55">
        <v>50</v>
      </c>
      <c r="H43" s="56">
        <v>51</v>
      </c>
      <c r="I43" s="56">
        <v>88</v>
      </c>
      <c r="J43" s="57">
        <f>SUM(G43:I43)</f>
        <v>189</v>
      </c>
      <c r="K43" s="58">
        <f>SUM(G43:I43)/E43</f>
        <v>0.19344933469805528</v>
      </c>
      <c r="L43" s="55">
        <v>12</v>
      </c>
      <c r="M43" s="59">
        <f>IF(G43=0,"",L43/G43)</f>
        <v>0.24</v>
      </c>
      <c r="N43" s="60">
        <v>100</v>
      </c>
      <c r="O43" s="60"/>
      <c r="P43" s="61">
        <f>IF(G43=0,"",(N43-O43)/G43)</f>
        <v>2</v>
      </c>
      <c r="Q43" s="62">
        <v>14</v>
      </c>
      <c r="R43" s="63">
        <v>4</v>
      </c>
      <c r="S43" s="63"/>
      <c r="T43" s="63"/>
      <c r="U43" s="63"/>
      <c r="V43" s="63"/>
      <c r="W43" s="64">
        <f>SUM(R43:V43)</f>
        <v>4</v>
      </c>
      <c r="X43" s="63">
        <v>13</v>
      </c>
      <c r="Y43" s="65">
        <v>1</v>
      </c>
      <c r="Z43" s="63">
        <v>10</v>
      </c>
      <c r="AA43" s="63">
        <v>3</v>
      </c>
      <c r="AB43" s="63">
        <v>3</v>
      </c>
      <c r="AC43" s="64">
        <f>SUM(X43:AB43)</f>
        <v>30</v>
      </c>
      <c r="AD43" s="66">
        <f>W43+AC43</f>
        <v>34</v>
      </c>
      <c r="AE43" s="64">
        <f>S43+AA43</f>
        <v>3</v>
      </c>
      <c r="AF43" s="55">
        <v>13</v>
      </c>
      <c r="AG43" s="56">
        <v>13</v>
      </c>
      <c r="AH43" s="136">
        <v>11</v>
      </c>
      <c r="AI43" s="67">
        <v>57</v>
      </c>
      <c r="AJ43" s="56">
        <v>-254</v>
      </c>
      <c r="AK43" s="56">
        <v>-113</v>
      </c>
      <c r="AL43" s="56">
        <v>33</v>
      </c>
      <c r="AM43" s="68">
        <f>SUM(AJ43:AL43)</f>
        <v>-334</v>
      </c>
      <c r="AN43" s="69">
        <f t="shared" si="39"/>
        <v>-5.08</v>
      </c>
      <c r="AO43" s="70">
        <f t="shared" si="39"/>
        <v>-2.215686274509804</v>
      </c>
      <c r="AP43" s="70">
        <f t="shared" si="39"/>
        <v>0.375</v>
      </c>
      <c r="AQ43" s="71">
        <f>IF(AM43=0,"",AM43/SUM(G43:I43))</f>
        <v>-1.7671957671957672</v>
      </c>
    </row>
    <row r="44" spans="1:43" s="2" customFormat="1" ht="15.75" customHeight="1">
      <c r="A44" s="119" t="s">
        <v>92</v>
      </c>
      <c r="B44" s="83" t="s">
        <v>144</v>
      </c>
      <c r="C44" s="52" t="s">
        <v>123</v>
      </c>
      <c r="D44" s="63">
        <v>8</v>
      </c>
      <c r="E44" s="53">
        <v>326</v>
      </c>
      <c r="F44" s="54" t="s">
        <v>145</v>
      </c>
      <c r="G44" s="55">
        <v>1</v>
      </c>
      <c r="H44" s="56">
        <v>12</v>
      </c>
      <c r="I44" s="56">
        <v>71</v>
      </c>
      <c r="J44" s="57">
        <f t="shared" si="35"/>
        <v>84</v>
      </c>
      <c r="K44" s="58">
        <f t="shared" si="36"/>
        <v>0.25766871165644173</v>
      </c>
      <c r="L44" s="55">
        <v>1</v>
      </c>
      <c r="M44" s="59">
        <f t="shared" si="25"/>
        <v>1</v>
      </c>
      <c r="N44" s="60">
        <v>4</v>
      </c>
      <c r="O44" s="60"/>
      <c r="P44" s="61">
        <f t="shared" si="28"/>
        <v>4</v>
      </c>
      <c r="Q44" s="62"/>
      <c r="R44" s="63">
        <v>7</v>
      </c>
      <c r="S44" s="63">
        <v>1</v>
      </c>
      <c r="T44" s="63">
        <v>1</v>
      </c>
      <c r="U44" s="63"/>
      <c r="V44" s="63">
        <v>1</v>
      </c>
      <c r="W44" s="64">
        <f t="shared" si="38"/>
        <v>10</v>
      </c>
      <c r="X44" s="63">
        <v>10</v>
      </c>
      <c r="Y44" s="65">
        <v>6</v>
      </c>
      <c r="Z44" s="63">
        <v>16</v>
      </c>
      <c r="AA44" s="63">
        <v>1</v>
      </c>
      <c r="AB44" s="63"/>
      <c r="AC44" s="64">
        <f t="shared" si="32"/>
        <v>33</v>
      </c>
      <c r="AD44" s="66">
        <f t="shared" si="33"/>
        <v>43</v>
      </c>
      <c r="AE44" s="64">
        <f t="shared" si="34"/>
        <v>2</v>
      </c>
      <c r="AF44" s="55">
        <v>18</v>
      </c>
      <c r="AG44" s="56">
        <v>6</v>
      </c>
      <c r="AH44" s="136">
        <v>8</v>
      </c>
      <c r="AI44" s="67">
        <v>4</v>
      </c>
      <c r="AJ44" s="56">
        <v>4</v>
      </c>
      <c r="AK44" s="56">
        <v>13</v>
      </c>
      <c r="AL44" s="56">
        <v>145</v>
      </c>
      <c r="AM44" s="68">
        <f t="shared" si="37"/>
        <v>162</v>
      </c>
      <c r="AN44" s="69">
        <f t="shared" si="29"/>
        <v>4</v>
      </c>
      <c r="AO44" s="70">
        <f t="shared" si="30"/>
        <v>1.0833333333333333</v>
      </c>
      <c r="AP44" s="70">
        <f t="shared" si="31"/>
        <v>2.0422535211267605</v>
      </c>
      <c r="AQ44" s="71">
        <f aca="true" t="shared" si="40" ref="AQ44:AQ50">IF(AM44=0,"",AM44/SUM(G44:I44))</f>
        <v>1.9285714285714286</v>
      </c>
    </row>
    <row r="45" spans="1:43" s="2" customFormat="1" ht="15.75" customHeight="1">
      <c r="A45" s="119" t="s">
        <v>92</v>
      </c>
      <c r="B45" s="83" t="s">
        <v>176</v>
      </c>
      <c r="C45" s="52" t="s">
        <v>86</v>
      </c>
      <c r="D45" s="63">
        <v>9</v>
      </c>
      <c r="E45" s="53">
        <v>387</v>
      </c>
      <c r="F45" s="54" t="s">
        <v>177</v>
      </c>
      <c r="G45" s="55"/>
      <c r="H45" s="56">
        <v>2</v>
      </c>
      <c r="I45" s="56">
        <v>82</v>
      </c>
      <c r="J45" s="57">
        <f>SUM(G45:I45)</f>
        <v>84</v>
      </c>
      <c r="K45" s="58">
        <f>SUM(G45:I45)/E45</f>
        <v>0.21705426356589147</v>
      </c>
      <c r="L45" s="55"/>
      <c r="M45" s="59">
        <f>IF(G45=0,"",L45/G45)</f>
      </c>
      <c r="N45" s="60"/>
      <c r="O45" s="60"/>
      <c r="P45" s="61">
        <f>IF(G45=0,"",(N45-O45)/G45)</f>
      </c>
      <c r="Q45" s="62"/>
      <c r="R45" s="63">
        <v>1</v>
      </c>
      <c r="S45" s="63"/>
      <c r="T45" s="63"/>
      <c r="U45" s="63">
        <v>1</v>
      </c>
      <c r="V45" s="63"/>
      <c r="W45" s="64">
        <f>SUM(R45:V45)</f>
        <v>2</v>
      </c>
      <c r="X45" s="63">
        <v>10</v>
      </c>
      <c r="Y45" s="65">
        <v>1</v>
      </c>
      <c r="Z45" s="63">
        <v>7</v>
      </c>
      <c r="AA45" s="63">
        <v>1</v>
      </c>
      <c r="AB45" s="63"/>
      <c r="AC45" s="64">
        <f>SUM(X45:AB45)</f>
        <v>19</v>
      </c>
      <c r="AD45" s="66">
        <f>W45+AC45</f>
        <v>21</v>
      </c>
      <c r="AE45" s="64">
        <f>S45+AA45</f>
        <v>1</v>
      </c>
      <c r="AF45" s="55"/>
      <c r="AG45" s="56">
        <v>4</v>
      </c>
      <c r="AH45" s="136">
        <v>4</v>
      </c>
      <c r="AI45" s="67"/>
      <c r="AJ45" s="56"/>
      <c r="AK45" s="56">
        <v>-4</v>
      </c>
      <c r="AL45" s="56">
        <v>-22</v>
      </c>
      <c r="AM45" s="68">
        <f>SUM(AJ45:AL45)</f>
        <v>-26</v>
      </c>
      <c r="AN45" s="69">
        <f aca="true" t="shared" si="41" ref="AN45:AP46">IF(G45&gt;0,AJ45/G45,"")</f>
      </c>
      <c r="AO45" s="70">
        <f t="shared" si="41"/>
        <v>-2</v>
      </c>
      <c r="AP45" s="70">
        <f t="shared" si="41"/>
        <v>-0.2682926829268293</v>
      </c>
      <c r="AQ45" s="71">
        <f>IF(AM45=0,"",AM45/SUM(G45:I45))</f>
        <v>-0.30952380952380953</v>
      </c>
    </row>
    <row r="46" spans="1:43" s="2" customFormat="1" ht="15.75" customHeight="1">
      <c r="A46" s="119" t="s">
        <v>92</v>
      </c>
      <c r="B46" s="83" t="s">
        <v>58</v>
      </c>
      <c r="C46" s="52" t="s">
        <v>87</v>
      </c>
      <c r="D46" s="63">
        <v>5</v>
      </c>
      <c r="E46" s="53">
        <v>210</v>
      </c>
      <c r="F46" s="54" t="s">
        <v>59</v>
      </c>
      <c r="G46" s="55">
        <v>26</v>
      </c>
      <c r="H46" s="56">
        <v>1</v>
      </c>
      <c r="I46" s="56">
        <v>10</v>
      </c>
      <c r="J46" s="57">
        <f>SUM(G46:I46)</f>
        <v>37</v>
      </c>
      <c r="K46" s="58">
        <f>SUM(G46:I46)/E46</f>
        <v>0.1761904761904762</v>
      </c>
      <c r="L46" s="55">
        <v>10</v>
      </c>
      <c r="M46" s="59">
        <f>IF(G46=0,"",L46/G46)</f>
        <v>0.38461538461538464</v>
      </c>
      <c r="N46" s="60">
        <v>33</v>
      </c>
      <c r="O46" s="60"/>
      <c r="P46" s="61">
        <f>IF(G46=0,"",(N46-O46)/G46)</f>
        <v>1.2692307692307692</v>
      </c>
      <c r="Q46" s="62">
        <v>1</v>
      </c>
      <c r="R46" s="63"/>
      <c r="S46" s="63"/>
      <c r="T46" s="63"/>
      <c r="U46" s="63"/>
      <c r="V46" s="63"/>
      <c r="W46" s="64">
        <f>SUM(R46:V46)</f>
        <v>0</v>
      </c>
      <c r="X46" s="63"/>
      <c r="Y46" s="65"/>
      <c r="Z46" s="63"/>
      <c r="AA46" s="63"/>
      <c r="AB46" s="63"/>
      <c r="AC46" s="64">
        <f>SUM(X46:AB46)</f>
        <v>0</v>
      </c>
      <c r="AD46" s="66">
        <f>W46+AC46</f>
        <v>0</v>
      </c>
      <c r="AE46" s="64">
        <f>S46+AA46</f>
        <v>0</v>
      </c>
      <c r="AF46" s="55"/>
      <c r="AG46" s="56">
        <v>6</v>
      </c>
      <c r="AH46" s="136">
        <v>3</v>
      </c>
      <c r="AI46" s="67">
        <v>22</v>
      </c>
      <c r="AJ46" s="56">
        <v>-140</v>
      </c>
      <c r="AK46" s="56">
        <v>-1</v>
      </c>
      <c r="AL46" s="56">
        <v>-42</v>
      </c>
      <c r="AM46" s="68">
        <f>SUM(AJ46:AL46)</f>
        <v>-183</v>
      </c>
      <c r="AN46" s="69">
        <f t="shared" si="41"/>
        <v>-5.384615384615385</v>
      </c>
      <c r="AO46" s="70">
        <f t="shared" si="41"/>
        <v>-1</v>
      </c>
      <c r="AP46" s="70">
        <f t="shared" si="41"/>
        <v>-4.2</v>
      </c>
      <c r="AQ46" s="71">
        <f>IF(AM46=0,"",AM46/SUM(G46:I46))</f>
        <v>-4.945945945945946</v>
      </c>
    </row>
    <row r="47" spans="1:43" s="2" customFormat="1" ht="15.75" customHeight="1">
      <c r="A47" s="119" t="s">
        <v>92</v>
      </c>
      <c r="B47" s="83" t="s">
        <v>108</v>
      </c>
      <c r="C47" s="52" t="s">
        <v>86</v>
      </c>
      <c r="D47" s="63">
        <v>2</v>
      </c>
      <c r="E47" s="53">
        <v>69</v>
      </c>
      <c r="F47" s="54" t="s">
        <v>105</v>
      </c>
      <c r="G47" s="55"/>
      <c r="H47" s="56">
        <v>1</v>
      </c>
      <c r="I47" s="56">
        <v>14</v>
      </c>
      <c r="J47" s="57">
        <f t="shared" si="35"/>
        <v>15</v>
      </c>
      <c r="K47" s="58">
        <f t="shared" si="36"/>
        <v>0.21739130434782608</v>
      </c>
      <c r="L47" s="55"/>
      <c r="M47" s="59">
        <f aca="true" t="shared" si="42" ref="M47:M57">IF(G47=0,"",L47/G47)</f>
      </c>
      <c r="N47" s="60"/>
      <c r="O47" s="60"/>
      <c r="P47" s="61">
        <f aca="true" t="shared" si="43" ref="P47:P57">IF(G47=0,"",(N47-O47)/G47)</f>
      </c>
      <c r="Q47" s="62"/>
      <c r="R47" s="63">
        <v>1</v>
      </c>
      <c r="S47" s="63"/>
      <c r="T47" s="63"/>
      <c r="U47" s="63"/>
      <c r="V47" s="63"/>
      <c r="W47" s="64">
        <f t="shared" si="38"/>
        <v>1</v>
      </c>
      <c r="X47" s="63">
        <v>2</v>
      </c>
      <c r="Y47" s="65"/>
      <c r="Z47" s="63">
        <v>4</v>
      </c>
      <c r="AA47" s="63"/>
      <c r="AB47" s="63"/>
      <c r="AC47" s="64">
        <f t="shared" si="32"/>
        <v>6</v>
      </c>
      <c r="AD47" s="66">
        <f t="shared" si="33"/>
        <v>7</v>
      </c>
      <c r="AE47" s="64">
        <f t="shared" si="34"/>
        <v>0</v>
      </c>
      <c r="AF47" s="55">
        <v>3</v>
      </c>
      <c r="AG47" s="56">
        <v>1</v>
      </c>
      <c r="AH47" s="136">
        <v>1</v>
      </c>
      <c r="AI47" s="67"/>
      <c r="AJ47" s="56"/>
      <c r="AK47" s="56">
        <v>0</v>
      </c>
      <c r="AL47" s="56">
        <v>-28</v>
      </c>
      <c r="AM47" s="68">
        <f t="shared" si="37"/>
        <v>-28</v>
      </c>
      <c r="AN47" s="69">
        <f t="shared" si="29"/>
      </c>
      <c r="AO47" s="70">
        <f t="shared" si="30"/>
        <v>0</v>
      </c>
      <c r="AP47" s="70">
        <f t="shared" si="31"/>
        <v>-2</v>
      </c>
      <c r="AQ47" s="71">
        <f t="shared" si="40"/>
        <v>-1.8666666666666667</v>
      </c>
    </row>
    <row r="48" spans="1:43" s="2" customFormat="1" ht="15.75" customHeight="1">
      <c r="A48" s="119" t="s">
        <v>92</v>
      </c>
      <c r="B48" s="83" t="s">
        <v>95</v>
      </c>
      <c r="C48" s="52" t="s">
        <v>123</v>
      </c>
      <c r="D48" s="63">
        <v>52</v>
      </c>
      <c r="E48" s="53">
        <v>1966</v>
      </c>
      <c r="F48" s="54" t="s">
        <v>27</v>
      </c>
      <c r="G48" s="55">
        <v>93</v>
      </c>
      <c r="H48" s="56">
        <v>295</v>
      </c>
      <c r="I48" s="56">
        <v>494</v>
      </c>
      <c r="J48" s="57">
        <f t="shared" si="35"/>
        <v>882</v>
      </c>
      <c r="K48" s="58">
        <f t="shared" si="36"/>
        <v>0.4486266531027467</v>
      </c>
      <c r="L48" s="55">
        <v>47</v>
      </c>
      <c r="M48" s="59">
        <f t="shared" si="42"/>
        <v>0.5053763440860215</v>
      </c>
      <c r="N48" s="60">
        <v>256</v>
      </c>
      <c r="O48" s="60">
        <v>5</v>
      </c>
      <c r="P48" s="61">
        <f t="shared" si="43"/>
        <v>2.6989247311827955</v>
      </c>
      <c r="Q48" s="62">
        <v>20</v>
      </c>
      <c r="R48" s="63">
        <v>64</v>
      </c>
      <c r="S48" s="63">
        <v>7</v>
      </c>
      <c r="T48" s="63">
        <v>9</v>
      </c>
      <c r="U48" s="63">
        <v>5</v>
      </c>
      <c r="V48" s="63"/>
      <c r="W48" s="64">
        <f t="shared" si="38"/>
        <v>85</v>
      </c>
      <c r="X48" s="63">
        <v>92</v>
      </c>
      <c r="Y48" s="65">
        <v>42</v>
      </c>
      <c r="Z48" s="63">
        <v>90</v>
      </c>
      <c r="AA48" s="63">
        <v>21</v>
      </c>
      <c r="AB48" s="63">
        <v>7</v>
      </c>
      <c r="AC48" s="64">
        <f t="shared" si="32"/>
        <v>252</v>
      </c>
      <c r="AD48" s="66">
        <f t="shared" si="33"/>
        <v>337</v>
      </c>
      <c r="AE48" s="64">
        <f t="shared" si="34"/>
        <v>28</v>
      </c>
      <c r="AF48" s="55">
        <v>208</v>
      </c>
      <c r="AG48" s="56">
        <v>44</v>
      </c>
      <c r="AH48" s="136">
        <v>79</v>
      </c>
      <c r="AI48" s="67">
        <v>168</v>
      </c>
      <c r="AJ48" s="56">
        <v>29</v>
      </c>
      <c r="AK48" s="56">
        <v>-25</v>
      </c>
      <c r="AL48" s="56">
        <v>115</v>
      </c>
      <c r="AM48" s="68">
        <f t="shared" si="37"/>
        <v>119</v>
      </c>
      <c r="AN48" s="69">
        <f aca="true" t="shared" si="44" ref="AN48:AN57">IF(G48&gt;0,AJ48/G48,"")</f>
        <v>0.3118279569892473</v>
      </c>
      <c r="AO48" s="70">
        <f aca="true" t="shared" si="45" ref="AO48:AO57">IF(H48&gt;0,AK48/H48,"")</f>
        <v>-0.0847457627118644</v>
      </c>
      <c r="AP48" s="70">
        <f aca="true" t="shared" si="46" ref="AP48:AP57">IF(I48&gt;0,AL48/I48,"")</f>
        <v>0.23279352226720648</v>
      </c>
      <c r="AQ48" s="71">
        <f t="shared" si="40"/>
        <v>0.1349206349206349</v>
      </c>
    </row>
    <row r="49" spans="1:43" s="2" customFormat="1" ht="15.75" customHeight="1">
      <c r="A49" s="119" t="s">
        <v>92</v>
      </c>
      <c r="B49" s="83" t="s">
        <v>96</v>
      </c>
      <c r="C49" s="52" t="s">
        <v>87</v>
      </c>
      <c r="D49" s="63">
        <v>96</v>
      </c>
      <c r="E49" s="53">
        <v>3756</v>
      </c>
      <c r="F49" s="54" t="s">
        <v>18</v>
      </c>
      <c r="G49" s="55">
        <v>879</v>
      </c>
      <c r="H49" s="63">
        <v>407</v>
      </c>
      <c r="I49" s="63">
        <v>619</v>
      </c>
      <c r="J49" s="57">
        <f t="shared" si="35"/>
        <v>1905</v>
      </c>
      <c r="K49" s="58">
        <f t="shared" si="36"/>
        <v>0.5071884984025559</v>
      </c>
      <c r="L49" s="51">
        <v>516</v>
      </c>
      <c r="M49" s="72">
        <f t="shared" si="42"/>
        <v>0.5870307167235495</v>
      </c>
      <c r="N49" s="73">
        <v>3641</v>
      </c>
      <c r="O49" s="73">
        <v>37</v>
      </c>
      <c r="P49" s="61">
        <f t="shared" si="43"/>
        <v>4.100113765642776</v>
      </c>
      <c r="Q49" s="62">
        <v>361</v>
      </c>
      <c r="R49" s="63">
        <v>105</v>
      </c>
      <c r="S49" s="63">
        <v>30</v>
      </c>
      <c r="T49" s="63">
        <v>16</v>
      </c>
      <c r="U49" s="63">
        <v>12</v>
      </c>
      <c r="V49" s="63">
        <v>3</v>
      </c>
      <c r="W49" s="64">
        <f t="shared" si="38"/>
        <v>166</v>
      </c>
      <c r="X49" s="63">
        <v>223</v>
      </c>
      <c r="Y49" s="65">
        <v>131</v>
      </c>
      <c r="Z49" s="63">
        <v>213</v>
      </c>
      <c r="AA49" s="63">
        <v>62</v>
      </c>
      <c r="AB49" s="63">
        <v>9</v>
      </c>
      <c r="AC49" s="64">
        <f t="shared" si="32"/>
        <v>638</v>
      </c>
      <c r="AD49" s="66">
        <f t="shared" si="33"/>
        <v>804</v>
      </c>
      <c r="AE49" s="64">
        <f t="shared" si="34"/>
        <v>92</v>
      </c>
      <c r="AF49" s="51">
        <v>496</v>
      </c>
      <c r="AG49" s="63">
        <v>194</v>
      </c>
      <c r="AH49" s="137">
        <v>281.5</v>
      </c>
      <c r="AI49" s="74">
        <v>2315</v>
      </c>
      <c r="AJ49" s="63">
        <v>1005</v>
      </c>
      <c r="AK49" s="63">
        <v>137</v>
      </c>
      <c r="AL49" s="63">
        <v>-210</v>
      </c>
      <c r="AM49" s="68">
        <f t="shared" si="37"/>
        <v>932</v>
      </c>
      <c r="AN49" s="69">
        <f t="shared" si="44"/>
        <v>1.1433447098976108</v>
      </c>
      <c r="AO49" s="70">
        <f t="shared" si="45"/>
        <v>0.3366093366093366</v>
      </c>
      <c r="AP49" s="70">
        <f t="shared" si="46"/>
        <v>-0.3392568659127625</v>
      </c>
      <c r="AQ49" s="71">
        <f t="shared" si="40"/>
        <v>0.48923884514435695</v>
      </c>
    </row>
    <row r="50" spans="1:43" s="2" customFormat="1" ht="15.75" customHeight="1">
      <c r="A50" s="119" t="s">
        <v>92</v>
      </c>
      <c r="B50" s="83" t="s">
        <v>88</v>
      </c>
      <c r="C50" s="52" t="s">
        <v>85</v>
      </c>
      <c r="D50" s="63">
        <v>18</v>
      </c>
      <c r="E50" s="53">
        <v>668</v>
      </c>
      <c r="F50" s="54" t="s">
        <v>162</v>
      </c>
      <c r="G50" s="55">
        <v>41</v>
      </c>
      <c r="H50" s="63">
        <v>131</v>
      </c>
      <c r="I50" s="63">
        <v>48</v>
      </c>
      <c r="J50" s="57">
        <f t="shared" si="35"/>
        <v>220</v>
      </c>
      <c r="K50" s="58">
        <f t="shared" si="36"/>
        <v>0.32934131736526945</v>
      </c>
      <c r="L50" s="51">
        <v>14</v>
      </c>
      <c r="M50" s="72">
        <f t="shared" si="42"/>
        <v>0.34146341463414637</v>
      </c>
      <c r="N50" s="73">
        <v>88</v>
      </c>
      <c r="O50" s="73">
        <v>4</v>
      </c>
      <c r="P50" s="61">
        <f t="shared" si="43"/>
        <v>2.048780487804878</v>
      </c>
      <c r="Q50" s="62">
        <v>3</v>
      </c>
      <c r="R50" s="63">
        <v>16</v>
      </c>
      <c r="S50" s="63">
        <v>1</v>
      </c>
      <c r="T50" s="63">
        <v>7</v>
      </c>
      <c r="U50" s="63">
        <v>5</v>
      </c>
      <c r="V50" s="63">
        <v>1</v>
      </c>
      <c r="W50" s="64">
        <f t="shared" si="38"/>
        <v>30</v>
      </c>
      <c r="X50" s="63">
        <v>32</v>
      </c>
      <c r="Y50" s="65">
        <v>3</v>
      </c>
      <c r="Z50" s="63">
        <v>28</v>
      </c>
      <c r="AA50" s="63">
        <v>6</v>
      </c>
      <c r="AB50" s="63"/>
      <c r="AC50" s="64">
        <f t="shared" si="32"/>
        <v>69</v>
      </c>
      <c r="AD50" s="66">
        <f t="shared" si="33"/>
        <v>99</v>
      </c>
      <c r="AE50" s="64">
        <f t="shared" si="34"/>
        <v>7</v>
      </c>
      <c r="AF50" s="51">
        <v>104</v>
      </c>
      <c r="AG50" s="63">
        <v>9</v>
      </c>
      <c r="AH50" s="137">
        <v>29</v>
      </c>
      <c r="AI50" s="74">
        <v>21</v>
      </c>
      <c r="AJ50" s="63">
        <v>-41</v>
      </c>
      <c r="AK50" s="63">
        <v>-53</v>
      </c>
      <c r="AL50" s="63">
        <v>-13</v>
      </c>
      <c r="AM50" s="68">
        <f t="shared" si="37"/>
        <v>-107</v>
      </c>
      <c r="AN50" s="69">
        <f t="shared" si="44"/>
        <v>-1</v>
      </c>
      <c r="AO50" s="70">
        <f t="shared" si="45"/>
        <v>-0.40458015267175573</v>
      </c>
      <c r="AP50" s="70">
        <f t="shared" si="46"/>
        <v>-0.2708333333333333</v>
      </c>
      <c r="AQ50" s="71">
        <f t="shared" si="40"/>
        <v>-0.4863636363636364</v>
      </c>
    </row>
    <row r="51" spans="1:43" s="2" customFormat="1" ht="15.75" customHeight="1">
      <c r="A51" s="119" t="s">
        <v>92</v>
      </c>
      <c r="B51" s="83" t="s">
        <v>97</v>
      </c>
      <c r="C51" s="52" t="s">
        <v>85</v>
      </c>
      <c r="D51" s="63">
        <v>47</v>
      </c>
      <c r="E51" s="53">
        <v>1873</v>
      </c>
      <c r="F51" s="54" t="s">
        <v>28</v>
      </c>
      <c r="G51" s="55">
        <v>246</v>
      </c>
      <c r="H51" s="63">
        <v>308</v>
      </c>
      <c r="I51" s="63">
        <v>246</v>
      </c>
      <c r="J51" s="57">
        <f t="shared" si="35"/>
        <v>800</v>
      </c>
      <c r="K51" s="58">
        <f t="shared" si="36"/>
        <v>0.4271222637479979</v>
      </c>
      <c r="L51" s="51">
        <v>131</v>
      </c>
      <c r="M51" s="72">
        <f t="shared" si="42"/>
        <v>0.532520325203252</v>
      </c>
      <c r="N51" s="73">
        <v>1075</v>
      </c>
      <c r="O51" s="73">
        <v>11</v>
      </c>
      <c r="P51" s="61">
        <f t="shared" si="43"/>
        <v>4.32520325203252</v>
      </c>
      <c r="Q51" s="62">
        <v>109</v>
      </c>
      <c r="R51" s="63">
        <v>39</v>
      </c>
      <c r="S51" s="63">
        <v>5</v>
      </c>
      <c r="T51" s="63">
        <v>18</v>
      </c>
      <c r="U51" s="63">
        <v>7</v>
      </c>
      <c r="V51" s="63"/>
      <c r="W51" s="64">
        <f t="shared" si="38"/>
        <v>69</v>
      </c>
      <c r="X51" s="63">
        <v>96</v>
      </c>
      <c r="Y51" s="65">
        <v>59</v>
      </c>
      <c r="Z51" s="63">
        <v>81</v>
      </c>
      <c r="AA51" s="63">
        <v>27</v>
      </c>
      <c r="AB51" s="63">
        <v>5</v>
      </c>
      <c r="AC51" s="64">
        <f t="shared" si="32"/>
        <v>268</v>
      </c>
      <c r="AD51" s="66">
        <f t="shared" si="33"/>
        <v>337</v>
      </c>
      <c r="AE51" s="64">
        <f t="shared" si="34"/>
        <v>32</v>
      </c>
      <c r="AF51" s="51">
        <v>171</v>
      </c>
      <c r="AG51" s="63">
        <v>81</v>
      </c>
      <c r="AH51" s="137">
        <v>111</v>
      </c>
      <c r="AI51" s="76">
        <v>734</v>
      </c>
      <c r="AJ51" s="63">
        <v>269</v>
      </c>
      <c r="AK51" s="63">
        <v>460</v>
      </c>
      <c r="AL51" s="63">
        <v>163</v>
      </c>
      <c r="AM51" s="68">
        <f t="shared" si="37"/>
        <v>892</v>
      </c>
      <c r="AN51" s="69">
        <f t="shared" si="44"/>
        <v>1.0934959349593496</v>
      </c>
      <c r="AO51" s="70">
        <f t="shared" si="45"/>
        <v>1.4935064935064934</v>
      </c>
      <c r="AP51" s="70">
        <f t="shared" si="46"/>
        <v>0.6626016260162602</v>
      </c>
      <c r="AQ51" s="71">
        <f>IF(AM51=0,"0.00",AM51/SUM(G51:I51))</f>
        <v>1.115</v>
      </c>
    </row>
    <row r="52" spans="1:43" s="2" customFormat="1" ht="15.75" customHeight="1">
      <c r="A52" s="119" t="s">
        <v>92</v>
      </c>
      <c r="B52" s="83" t="s">
        <v>110</v>
      </c>
      <c r="C52" s="52" t="s">
        <v>120</v>
      </c>
      <c r="D52" s="63">
        <v>2</v>
      </c>
      <c r="E52" s="53">
        <v>72</v>
      </c>
      <c r="F52" s="54" t="s">
        <v>106</v>
      </c>
      <c r="G52" s="55"/>
      <c r="H52" s="63"/>
      <c r="I52" s="63">
        <v>12</v>
      </c>
      <c r="J52" s="57">
        <f t="shared" si="35"/>
        <v>12</v>
      </c>
      <c r="K52" s="58">
        <f t="shared" si="36"/>
        <v>0.16666666666666666</v>
      </c>
      <c r="L52" s="51"/>
      <c r="M52" s="72">
        <f t="shared" si="42"/>
      </c>
      <c r="N52" s="73"/>
      <c r="O52" s="73"/>
      <c r="P52" s="61">
        <f t="shared" si="43"/>
      </c>
      <c r="Q52" s="62"/>
      <c r="R52" s="63"/>
      <c r="S52" s="63"/>
      <c r="T52" s="63"/>
      <c r="U52" s="63"/>
      <c r="V52" s="63"/>
      <c r="W52" s="64">
        <f t="shared" si="38"/>
        <v>0</v>
      </c>
      <c r="X52" s="63"/>
      <c r="Y52" s="65"/>
      <c r="Z52" s="63"/>
      <c r="AA52" s="63"/>
      <c r="AB52" s="63"/>
      <c r="AC52" s="64">
        <f aca="true" t="shared" si="47" ref="AC52:AC57">SUM(X52:AB52)</f>
        <v>0</v>
      </c>
      <c r="AD52" s="66">
        <f aca="true" t="shared" si="48" ref="AD52:AD57">W52+AC52</f>
        <v>0</v>
      </c>
      <c r="AE52" s="64">
        <f aca="true" t="shared" si="49" ref="AE52:AE57">S52+AA52</f>
        <v>0</v>
      </c>
      <c r="AF52" s="51">
        <v>3</v>
      </c>
      <c r="AG52" s="63"/>
      <c r="AH52" s="137"/>
      <c r="AI52" s="76"/>
      <c r="AJ52" s="63"/>
      <c r="AK52" s="63"/>
      <c r="AL52" s="63">
        <v>-53</v>
      </c>
      <c r="AM52" s="68">
        <f t="shared" si="37"/>
        <v>-53</v>
      </c>
      <c r="AN52" s="69">
        <f t="shared" si="44"/>
      </c>
      <c r="AO52" s="70">
        <f t="shared" si="45"/>
      </c>
      <c r="AP52" s="70">
        <f t="shared" si="46"/>
        <v>-4.416666666666667</v>
      </c>
      <c r="AQ52" s="71">
        <f>IF(AM52=0,"0.00",AM52/SUM(G52:I52))</f>
        <v>-4.416666666666667</v>
      </c>
    </row>
    <row r="53" spans="1:43" s="2" customFormat="1" ht="15.75" customHeight="1">
      <c r="A53" s="119" t="s">
        <v>92</v>
      </c>
      <c r="B53" s="83" t="s">
        <v>111</v>
      </c>
      <c r="C53" s="52" t="s">
        <v>119</v>
      </c>
      <c r="D53" s="63">
        <v>5</v>
      </c>
      <c r="E53" s="53">
        <v>187</v>
      </c>
      <c r="F53" s="54" t="s">
        <v>153</v>
      </c>
      <c r="G53" s="55">
        <v>3</v>
      </c>
      <c r="H53" s="63"/>
      <c r="I53" s="63">
        <v>34</v>
      </c>
      <c r="J53" s="57">
        <f aca="true" t="shared" si="50" ref="J53:J67">SUM(G53:I53)</f>
        <v>37</v>
      </c>
      <c r="K53" s="58">
        <f aca="true" t="shared" si="51" ref="K53:K67">SUM(G53:I53)/E53</f>
        <v>0.19786096256684493</v>
      </c>
      <c r="L53" s="51"/>
      <c r="M53" s="72">
        <f t="shared" si="42"/>
        <v>0</v>
      </c>
      <c r="N53" s="73">
        <v>0</v>
      </c>
      <c r="O53" s="73"/>
      <c r="P53" s="61">
        <f t="shared" si="43"/>
        <v>0</v>
      </c>
      <c r="Q53" s="62"/>
      <c r="R53" s="63">
        <v>16</v>
      </c>
      <c r="S53" s="63">
        <v>4</v>
      </c>
      <c r="T53" s="63">
        <v>1</v>
      </c>
      <c r="U53" s="63">
        <v>1</v>
      </c>
      <c r="V53" s="63"/>
      <c r="W53" s="64">
        <f aca="true" t="shared" si="52" ref="W53:W67">SUM(R53:V53)</f>
        <v>22</v>
      </c>
      <c r="X53" s="63">
        <v>9</v>
      </c>
      <c r="Y53" s="65"/>
      <c r="Z53" s="63">
        <v>8</v>
      </c>
      <c r="AA53" s="63">
        <v>1</v>
      </c>
      <c r="AB53" s="63"/>
      <c r="AC53" s="64">
        <f t="shared" si="47"/>
        <v>18</v>
      </c>
      <c r="AD53" s="66">
        <f t="shared" si="48"/>
        <v>40</v>
      </c>
      <c r="AE53" s="64">
        <f t="shared" si="49"/>
        <v>5</v>
      </c>
      <c r="AF53" s="51">
        <v>16</v>
      </c>
      <c r="AG53" s="63">
        <v>1</v>
      </c>
      <c r="AH53" s="137">
        <v>2</v>
      </c>
      <c r="AI53" s="76"/>
      <c r="AJ53" s="63">
        <v>-15</v>
      </c>
      <c r="AK53" s="63"/>
      <c r="AL53" s="63">
        <v>40</v>
      </c>
      <c r="AM53" s="68">
        <f aca="true" t="shared" si="53" ref="AM53:AM67">SUM(AJ53:AL53)</f>
        <v>25</v>
      </c>
      <c r="AN53" s="69">
        <f t="shared" si="44"/>
        <v>-5</v>
      </c>
      <c r="AO53" s="70">
        <f t="shared" si="45"/>
      </c>
      <c r="AP53" s="70">
        <f t="shared" si="46"/>
        <v>1.1764705882352942</v>
      </c>
      <c r="AQ53" s="71">
        <f>IF(AM53=0,"0.00",AM53/SUM(G53:I53))</f>
        <v>0.6756756756756757</v>
      </c>
    </row>
    <row r="54" spans="1:43" s="2" customFormat="1" ht="15.75" customHeight="1">
      <c r="A54" s="119" t="s">
        <v>92</v>
      </c>
      <c r="B54" s="83" t="s">
        <v>146</v>
      </c>
      <c r="C54" s="52" t="s">
        <v>87</v>
      </c>
      <c r="D54" s="63">
        <v>41</v>
      </c>
      <c r="E54" s="53">
        <v>1527</v>
      </c>
      <c r="F54" s="54" t="s">
        <v>147</v>
      </c>
      <c r="G54" s="55">
        <v>303</v>
      </c>
      <c r="H54" s="63">
        <v>81</v>
      </c>
      <c r="I54" s="63">
        <v>276</v>
      </c>
      <c r="J54" s="57">
        <f t="shared" si="50"/>
        <v>660</v>
      </c>
      <c r="K54" s="58">
        <f t="shared" si="51"/>
        <v>0.43222003929273084</v>
      </c>
      <c r="L54" s="51">
        <v>151</v>
      </c>
      <c r="M54" s="72">
        <f t="shared" si="42"/>
        <v>0.49834983498349833</v>
      </c>
      <c r="N54" s="73">
        <v>905</v>
      </c>
      <c r="O54" s="73">
        <v>7</v>
      </c>
      <c r="P54" s="61">
        <f t="shared" si="43"/>
        <v>2.963696369636964</v>
      </c>
      <c r="Q54" s="62">
        <v>63</v>
      </c>
      <c r="R54" s="63">
        <v>46</v>
      </c>
      <c r="S54" s="63">
        <v>31</v>
      </c>
      <c r="T54" s="63">
        <v>7</v>
      </c>
      <c r="U54" s="63">
        <v>5</v>
      </c>
      <c r="V54" s="63">
        <v>1</v>
      </c>
      <c r="W54" s="64">
        <f t="shared" si="52"/>
        <v>90</v>
      </c>
      <c r="X54" s="63">
        <v>73</v>
      </c>
      <c r="Y54" s="65">
        <v>16</v>
      </c>
      <c r="Z54" s="63">
        <v>107</v>
      </c>
      <c r="AA54" s="63">
        <v>56</v>
      </c>
      <c r="AB54" s="63">
        <v>4</v>
      </c>
      <c r="AC54" s="64">
        <f t="shared" si="47"/>
        <v>256</v>
      </c>
      <c r="AD54" s="66">
        <f t="shared" si="48"/>
        <v>346</v>
      </c>
      <c r="AE54" s="64">
        <f t="shared" si="49"/>
        <v>87</v>
      </c>
      <c r="AF54" s="51">
        <v>311</v>
      </c>
      <c r="AG54" s="63">
        <v>51</v>
      </c>
      <c r="AH54" s="137">
        <v>114</v>
      </c>
      <c r="AI54" s="74">
        <v>421</v>
      </c>
      <c r="AJ54" s="63">
        <v>148</v>
      </c>
      <c r="AK54" s="63">
        <v>45</v>
      </c>
      <c r="AL54" s="63">
        <v>235</v>
      </c>
      <c r="AM54" s="68">
        <f t="shared" si="53"/>
        <v>428</v>
      </c>
      <c r="AN54" s="69">
        <f t="shared" si="44"/>
        <v>0.4884488448844885</v>
      </c>
      <c r="AO54" s="70">
        <f t="shared" si="45"/>
        <v>0.5555555555555556</v>
      </c>
      <c r="AP54" s="70">
        <f t="shared" si="46"/>
        <v>0.8514492753623188</v>
      </c>
      <c r="AQ54" s="71">
        <f aca="true" t="shared" si="54" ref="AQ54:AQ67">IF(AM54=0,"",AM54/SUM(G54:I54))</f>
        <v>0.6484848484848484</v>
      </c>
    </row>
    <row r="55" spans="1:43" s="14" customFormat="1" ht="15.75" customHeight="1">
      <c r="A55" s="119" t="s">
        <v>92</v>
      </c>
      <c r="B55" s="83" t="s">
        <v>89</v>
      </c>
      <c r="C55" s="52" t="s">
        <v>120</v>
      </c>
      <c r="D55" s="63">
        <v>14</v>
      </c>
      <c r="E55" s="53">
        <v>502</v>
      </c>
      <c r="F55" s="54" t="s">
        <v>163</v>
      </c>
      <c r="G55" s="55"/>
      <c r="H55" s="77"/>
      <c r="I55" s="77">
        <v>144</v>
      </c>
      <c r="J55" s="57">
        <f t="shared" si="50"/>
        <v>144</v>
      </c>
      <c r="K55" s="58">
        <f t="shared" si="51"/>
        <v>0.2868525896414343</v>
      </c>
      <c r="L55" s="51"/>
      <c r="M55" s="72">
        <f t="shared" si="42"/>
      </c>
      <c r="N55" s="78"/>
      <c r="O55" s="78"/>
      <c r="P55" s="61">
        <f t="shared" si="43"/>
      </c>
      <c r="Q55" s="62"/>
      <c r="R55" s="77">
        <v>13</v>
      </c>
      <c r="S55" s="63">
        <v>6</v>
      </c>
      <c r="T55" s="63">
        <v>11</v>
      </c>
      <c r="U55" s="77">
        <v>2</v>
      </c>
      <c r="V55" s="77">
        <v>2</v>
      </c>
      <c r="W55" s="64">
        <f t="shared" si="52"/>
        <v>34</v>
      </c>
      <c r="X55" s="77">
        <v>15</v>
      </c>
      <c r="Y55" s="65"/>
      <c r="Z55" s="63">
        <v>26</v>
      </c>
      <c r="AA55" s="77">
        <v>7</v>
      </c>
      <c r="AB55" s="63"/>
      <c r="AC55" s="64">
        <f t="shared" si="47"/>
        <v>48</v>
      </c>
      <c r="AD55" s="66">
        <f t="shared" si="48"/>
        <v>82</v>
      </c>
      <c r="AE55" s="64">
        <f t="shared" si="49"/>
        <v>13</v>
      </c>
      <c r="AF55" s="79">
        <v>69</v>
      </c>
      <c r="AG55" s="77">
        <v>7</v>
      </c>
      <c r="AH55" s="138">
        <v>19</v>
      </c>
      <c r="AI55" s="74"/>
      <c r="AJ55" s="63"/>
      <c r="AK55" s="63"/>
      <c r="AL55" s="63">
        <v>-79</v>
      </c>
      <c r="AM55" s="68">
        <f t="shared" si="53"/>
        <v>-79</v>
      </c>
      <c r="AN55" s="69">
        <f t="shared" si="44"/>
      </c>
      <c r="AO55" s="70">
        <f t="shared" si="45"/>
      </c>
      <c r="AP55" s="70">
        <f t="shared" si="46"/>
        <v>-0.5486111111111112</v>
      </c>
      <c r="AQ55" s="71">
        <f t="shared" si="54"/>
        <v>-0.5486111111111112</v>
      </c>
    </row>
    <row r="56" spans="1:43" s="2" customFormat="1" ht="15.75" customHeight="1">
      <c r="A56" s="119" t="s">
        <v>92</v>
      </c>
      <c r="B56" s="83" t="s">
        <v>156</v>
      </c>
      <c r="C56" s="52" t="s">
        <v>125</v>
      </c>
      <c r="D56" s="63">
        <v>20</v>
      </c>
      <c r="E56" s="53">
        <v>776</v>
      </c>
      <c r="F56" s="54" t="s">
        <v>148</v>
      </c>
      <c r="G56" s="55">
        <v>168</v>
      </c>
      <c r="H56" s="77"/>
      <c r="I56" s="77">
        <v>21</v>
      </c>
      <c r="J56" s="57">
        <f t="shared" si="50"/>
        <v>189</v>
      </c>
      <c r="K56" s="58">
        <f t="shared" si="51"/>
        <v>0.24355670103092783</v>
      </c>
      <c r="L56" s="51">
        <v>84</v>
      </c>
      <c r="M56" s="72">
        <f t="shared" si="42"/>
        <v>0.5</v>
      </c>
      <c r="N56" s="78">
        <v>612</v>
      </c>
      <c r="O56" s="78"/>
      <c r="P56" s="61">
        <f t="shared" si="43"/>
        <v>3.642857142857143</v>
      </c>
      <c r="Q56" s="62">
        <v>66</v>
      </c>
      <c r="R56" s="77">
        <v>1</v>
      </c>
      <c r="S56" s="63">
        <v>1</v>
      </c>
      <c r="T56" s="63"/>
      <c r="U56" s="77"/>
      <c r="V56" s="77"/>
      <c r="W56" s="64">
        <f t="shared" si="52"/>
        <v>2</v>
      </c>
      <c r="X56" s="77"/>
      <c r="Y56" s="65">
        <v>1</v>
      </c>
      <c r="Z56" s="63">
        <v>6</v>
      </c>
      <c r="AA56" s="77"/>
      <c r="AB56" s="63"/>
      <c r="AC56" s="64">
        <f t="shared" si="47"/>
        <v>7</v>
      </c>
      <c r="AD56" s="66">
        <f t="shared" si="48"/>
        <v>9</v>
      </c>
      <c r="AE56" s="64">
        <f t="shared" si="49"/>
        <v>1</v>
      </c>
      <c r="AF56" s="79">
        <v>68</v>
      </c>
      <c r="AG56" s="77">
        <v>24</v>
      </c>
      <c r="AH56" s="138">
        <v>32</v>
      </c>
      <c r="AI56" s="74">
        <v>426</v>
      </c>
      <c r="AJ56" s="63">
        <v>142</v>
      </c>
      <c r="AK56" s="63"/>
      <c r="AL56" s="63">
        <v>-43</v>
      </c>
      <c r="AM56" s="68">
        <f t="shared" si="53"/>
        <v>99</v>
      </c>
      <c r="AN56" s="69">
        <f t="shared" si="44"/>
        <v>0.8452380952380952</v>
      </c>
      <c r="AO56" s="70">
        <f t="shared" si="45"/>
      </c>
      <c r="AP56" s="70">
        <f t="shared" si="46"/>
        <v>-2.0476190476190474</v>
      </c>
      <c r="AQ56" s="71">
        <f t="shared" si="54"/>
        <v>0.5238095238095238</v>
      </c>
    </row>
    <row r="57" spans="1:43" s="2" customFormat="1" ht="15.75" customHeight="1">
      <c r="A57" s="119" t="s">
        <v>92</v>
      </c>
      <c r="B57" s="83" t="s">
        <v>170</v>
      </c>
      <c r="C57" s="52" t="s">
        <v>121</v>
      </c>
      <c r="D57" s="63">
        <v>5</v>
      </c>
      <c r="E57" s="53">
        <v>180</v>
      </c>
      <c r="F57" s="54" t="s">
        <v>154</v>
      </c>
      <c r="G57" s="55"/>
      <c r="H57" s="77">
        <v>34</v>
      </c>
      <c r="I57" s="77">
        <v>26</v>
      </c>
      <c r="J57" s="57">
        <f t="shared" si="50"/>
        <v>60</v>
      </c>
      <c r="K57" s="58">
        <f t="shared" si="51"/>
        <v>0.3333333333333333</v>
      </c>
      <c r="L57" s="51"/>
      <c r="M57" s="72">
        <f t="shared" si="42"/>
      </c>
      <c r="N57" s="78"/>
      <c r="O57" s="78"/>
      <c r="P57" s="61">
        <f t="shared" si="43"/>
      </c>
      <c r="Q57" s="62"/>
      <c r="R57" s="77">
        <v>3</v>
      </c>
      <c r="S57" s="63">
        <v>8</v>
      </c>
      <c r="T57" s="63">
        <v>1</v>
      </c>
      <c r="U57" s="77">
        <v>4</v>
      </c>
      <c r="V57" s="77">
        <v>2</v>
      </c>
      <c r="W57" s="64">
        <f t="shared" si="52"/>
        <v>18</v>
      </c>
      <c r="X57" s="77">
        <v>5</v>
      </c>
      <c r="Y57" s="65"/>
      <c r="Z57" s="63"/>
      <c r="AA57" s="77">
        <v>3</v>
      </c>
      <c r="AB57" s="63"/>
      <c r="AC57" s="64">
        <f t="shared" si="47"/>
        <v>8</v>
      </c>
      <c r="AD57" s="66">
        <f t="shared" si="48"/>
        <v>26</v>
      </c>
      <c r="AE57" s="64">
        <f t="shared" si="49"/>
        <v>11</v>
      </c>
      <c r="AF57" s="79">
        <v>26</v>
      </c>
      <c r="AG57" s="77"/>
      <c r="AH57" s="138">
        <v>5</v>
      </c>
      <c r="AI57" s="74"/>
      <c r="AJ57" s="63"/>
      <c r="AK57" s="63">
        <v>-12</v>
      </c>
      <c r="AL57" s="63">
        <v>-33</v>
      </c>
      <c r="AM57" s="68">
        <f t="shared" si="53"/>
        <v>-45</v>
      </c>
      <c r="AN57" s="69">
        <f t="shared" si="44"/>
      </c>
      <c r="AO57" s="70">
        <f t="shared" si="45"/>
        <v>-0.35294117647058826</v>
      </c>
      <c r="AP57" s="70">
        <f t="shared" si="46"/>
        <v>-1.2692307692307692</v>
      </c>
      <c r="AQ57" s="71">
        <f t="shared" si="54"/>
        <v>-0.75</v>
      </c>
    </row>
    <row r="58" spans="1:43" s="2" customFormat="1" ht="15.75" customHeight="1">
      <c r="A58" s="119" t="s">
        <v>92</v>
      </c>
      <c r="B58" s="83" t="s">
        <v>98</v>
      </c>
      <c r="C58" s="52" t="s">
        <v>123</v>
      </c>
      <c r="D58" s="63">
        <v>28</v>
      </c>
      <c r="E58" s="53">
        <v>1158</v>
      </c>
      <c r="F58" s="54" t="s">
        <v>149</v>
      </c>
      <c r="G58" s="51">
        <v>3</v>
      </c>
      <c r="H58" s="63">
        <v>55</v>
      </c>
      <c r="I58" s="63">
        <v>405</v>
      </c>
      <c r="J58" s="87">
        <f t="shared" si="50"/>
        <v>463</v>
      </c>
      <c r="K58" s="58">
        <f t="shared" si="51"/>
        <v>0.3998272884283247</v>
      </c>
      <c r="L58" s="51">
        <v>1</v>
      </c>
      <c r="M58" s="59">
        <f aca="true" t="shared" si="55" ref="M58:M67">IF(G58=0,"",L58/G58)</f>
        <v>0.3333333333333333</v>
      </c>
      <c r="N58" s="73">
        <v>0</v>
      </c>
      <c r="O58" s="73"/>
      <c r="P58" s="61">
        <f aca="true" t="shared" si="56" ref="P58:P67">IF(G58=0,"",(N58-O58)/G58)</f>
        <v>0</v>
      </c>
      <c r="Q58" s="62"/>
      <c r="R58" s="63">
        <v>25</v>
      </c>
      <c r="S58" s="63">
        <v>4</v>
      </c>
      <c r="T58" s="63">
        <v>2</v>
      </c>
      <c r="U58" s="63"/>
      <c r="V58" s="63">
        <v>1</v>
      </c>
      <c r="W58" s="64">
        <f t="shared" si="52"/>
        <v>32</v>
      </c>
      <c r="X58" s="63">
        <v>96</v>
      </c>
      <c r="Y58" s="65">
        <v>31</v>
      </c>
      <c r="Z58" s="63">
        <v>72</v>
      </c>
      <c r="AA58" s="63">
        <v>19</v>
      </c>
      <c r="AB58" s="63">
        <v>1</v>
      </c>
      <c r="AC58" s="64">
        <f aca="true" t="shared" si="57" ref="AC58:AC67">SUM(X58:AB58)</f>
        <v>219</v>
      </c>
      <c r="AD58" s="66">
        <f aca="true" t="shared" si="58" ref="AD58:AD67">W58+AC58</f>
        <v>251</v>
      </c>
      <c r="AE58" s="64">
        <f aca="true" t="shared" si="59" ref="AE58:AE67">S58+AA58</f>
        <v>23</v>
      </c>
      <c r="AF58" s="51">
        <v>37</v>
      </c>
      <c r="AG58" s="63">
        <v>35</v>
      </c>
      <c r="AH58" s="137">
        <v>41</v>
      </c>
      <c r="AI58" s="74">
        <v>0</v>
      </c>
      <c r="AJ58" s="63">
        <v>-3</v>
      </c>
      <c r="AK58" s="63">
        <v>36</v>
      </c>
      <c r="AL58" s="63">
        <v>196</v>
      </c>
      <c r="AM58" s="68">
        <f t="shared" si="53"/>
        <v>229</v>
      </c>
      <c r="AN58" s="69">
        <f aca="true" t="shared" si="60" ref="AN58:AP60">IF(G58&gt;0,AJ58/G58,"")</f>
        <v>-1</v>
      </c>
      <c r="AO58" s="70">
        <f t="shared" si="60"/>
        <v>0.6545454545454545</v>
      </c>
      <c r="AP58" s="70">
        <f t="shared" si="60"/>
        <v>0.4839506172839506</v>
      </c>
      <c r="AQ58" s="71">
        <f t="shared" si="54"/>
        <v>0.4946004319654428</v>
      </c>
    </row>
    <row r="59" spans="1:43" s="2" customFormat="1" ht="15.75" customHeight="1">
      <c r="A59" s="119" t="s">
        <v>92</v>
      </c>
      <c r="B59" s="83" t="s">
        <v>150</v>
      </c>
      <c r="C59" s="52" t="s">
        <v>124</v>
      </c>
      <c r="D59" s="63">
        <v>58</v>
      </c>
      <c r="E59" s="53">
        <v>2183</v>
      </c>
      <c r="F59" s="54" t="s">
        <v>164</v>
      </c>
      <c r="G59" s="51">
        <v>11</v>
      </c>
      <c r="H59" s="63">
        <v>4</v>
      </c>
      <c r="I59" s="63">
        <v>610</v>
      </c>
      <c r="J59" s="87">
        <f t="shared" si="50"/>
        <v>625</v>
      </c>
      <c r="K59" s="58">
        <f t="shared" si="51"/>
        <v>0.2863032524049473</v>
      </c>
      <c r="L59" s="51">
        <v>2</v>
      </c>
      <c r="M59" s="59">
        <f t="shared" si="55"/>
        <v>0.18181818181818182</v>
      </c>
      <c r="N59" s="73">
        <v>22</v>
      </c>
      <c r="O59" s="73"/>
      <c r="P59" s="61">
        <f t="shared" si="56"/>
        <v>2</v>
      </c>
      <c r="Q59" s="62">
        <v>2</v>
      </c>
      <c r="R59" s="63">
        <v>49</v>
      </c>
      <c r="S59" s="63">
        <v>4</v>
      </c>
      <c r="T59" s="63">
        <v>6</v>
      </c>
      <c r="U59" s="63">
        <v>2</v>
      </c>
      <c r="V59" s="63">
        <v>4</v>
      </c>
      <c r="W59" s="64">
        <f t="shared" si="52"/>
        <v>65</v>
      </c>
      <c r="X59" s="63">
        <v>71</v>
      </c>
      <c r="Y59" s="65">
        <v>19</v>
      </c>
      <c r="Z59" s="63">
        <v>69</v>
      </c>
      <c r="AA59" s="63">
        <v>7</v>
      </c>
      <c r="AB59" s="63">
        <v>6</v>
      </c>
      <c r="AC59" s="64">
        <f t="shared" si="57"/>
        <v>172</v>
      </c>
      <c r="AD59" s="66">
        <f t="shared" si="58"/>
        <v>237</v>
      </c>
      <c r="AE59" s="64">
        <f t="shared" si="59"/>
        <v>11</v>
      </c>
      <c r="AF59" s="51">
        <v>249</v>
      </c>
      <c r="AG59" s="63">
        <v>49</v>
      </c>
      <c r="AH59" s="137">
        <v>88</v>
      </c>
      <c r="AI59" s="74">
        <v>13</v>
      </c>
      <c r="AJ59" s="63">
        <v>-24</v>
      </c>
      <c r="AK59" s="63">
        <v>17</v>
      </c>
      <c r="AL59" s="63">
        <v>503</v>
      </c>
      <c r="AM59" s="68">
        <f t="shared" si="53"/>
        <v>496</v>
      </c>
      <c r="AN59" s="69">
        <f t="shared" si="60"/>
        <v>-2.1818181818181817</v>
      </c>
      <c r="AO59" s="70">
        <f t="shared" si="60"/>
        <v>4.25</v>
      </c>
      <c r="AP59" s="70">
        <f t="shared" si="60"/>
        <v>0.8245901639344262</v>
      </c>
      <c r="AQ59" s="71">
        <f t="shared" si="54"/>
        <v>0.7936</v>
      </c>
    </row>
    <row r="60" spans="1:43" s="2" customFormat="1" ht="15.75" customHeight="1">
      <c r="A60" s="119" t="s">
        <v>92</v>
      </c>
      <c r="B60" s="83" t="s">
        <v>158</v>
      </c>
      <c r="C60" s="52" t="s">
        <v>93</v>
      </c>
      <c r="D60" s="63">
        <v>6</v>
      </c>
      <c r="E60" s="53">
        <v>257</v>
      </c>
      <c r="F60" s="54" t="s">
        <v>178</v>
      </c>
      <c r="G60" s="51">
        <v>39</v>
      </c>
      <c r="H60" s="63"/>
      <c r="I60" s="63"/>
      <c r="J60" s="87">
        <f aca="true" t="shared" si="61" ref="J60:J65">SUM(G60:I60)</f>
        <v>39</v>
      </c>
      <c r="K60" s="58">
        <f aca="true" t="shared" si="62" ref="K60:K65">SUM(G60:I60)/E60</f>
        <v>0.1517509727626459</v>
      </c>
      <c r="L60" s="51">
        <v>20</v>
      </c>
      <c r="M60" s="59">
        <f>IF(G60=0,"",L60/G60)</f>
        <v>0.5128205128205128</v>
      </c>
      <c r="N60" s="73">
        <v>123</v>
      </c>
      <c r="O60" s="73"/>
      <c r="P60" s="61">
        <f>IF(G60=0,"",(N60-O60)/G60)</f>
        <v>3.1538461538461537</v>
      </c>
      <c r="Q60" s="62">
        <v>12</v>
      </c>
      <c r="R60" s="63"/>
      <c r="S60" s="63"/>
      <c r="T60" s="63"/>
      <c r="U60" s="63"/>
      <c r="V60" s="63"/>
      <c r="W60" s="64">
        <f aca="true" t="shared" si="63" ref="W60:W65">SUM(R60:V60)</f>
        <v>0</v>
      </c>
      <c r="X60" s="63">
        <v>1</v>
      </c>
      <c r="Y60" s="65"/>
      <c r="Z60" s="63">
        <v>1</v>
      </c>
      <c r="AA60" s="63"/>
      <c r="AB60" s="63"/>
      <c r="AC60" s="64">
        <f>SUM(X60:AB60)</f>
        <v>2</v>
      </c>
      <c r="AD60" s="66">
        <f>W60+AC60</f>
        <v>2</v>
      </c>
      <c r="AE60" s="64">
        <f>S60+AA60</f>
        <v>0</v>
      </c>
      <c r="AF60" s="51"/>
      <c r="AG60" s="63">
        <v>2</v>
      </c>
      <c r="AH60" s="137">
        <v>2</v>
      </c>
      <c r="AI60" s="74">
        <v>80</v>
      </c>
      <c r="AJ60" s="63">
        <v>-41</v>
      </c>
      <c r="AK60" s="63"/>
      <c r="AL60" s="63"/>
      <c r="AM60" s="68">
        <f aca="true" t="shared" si="64" ref="AM60:AM65">SUM(AJ60:AL60)</f>
        <v>-41</v>
      </c>
      <c r="AN60" s="69">
        <f t="shared" si="60"/>
        <v>-1.0512820512820513</v>
      </c>
      <c r="AO60" s="70">
        <f t="shared" si="60"/>
      </c>
      <c r="AP60" s="70">
        <f t="shared" si="60"/>
      </c>
      <c r="AQ60" s="71">
        <f aca="true" t="shared" si="65" ref="AQ60:AQ65">IF(AM60=0,"",AM60/SUM(G60:I60))</f>
        <v>-1.0512820512820513</v>
      </c>
    </row>
    <row r="61" spans="1:43" s="2" customFormat="1" ht="15.75" customHeight="1">
      <c r="A61" s="119" t="s">
        <v>92</v>
      </c>
      <c r="B61" s="83" t="s">
        <v>70</v>
      </c>
      <c r="C61" s="52" t="s">
        <v>87</v>
      </c>
      <c r="D61" s="63">
        <v>11</v>
      </c>
      <c r="E61" s="53">
        <v>416</v>
      </c>
      <c r="F61" s="54" t="s">
        <v>71</v>
      </c>
      <c r="G61" s="51">
        <v>40</v>
      </c>
      <c r="H61" s="63">
        <v>2</v>
      </c>
      <c r="I61" s="63">
        <v>27</v>
      </c>
      <c r="J61" s="87">
        <f t="shared" si="61"/>
        <v>69</v>
      </c>
      <c r="K61" s="58">
        <f t="shared" si="62"/>
        <v>0.1658653846153846</v>
      </c>
      <c r="L61" s="51">
        <v>19</v>
      </c>
      <c r="M61" s="59">
        <f>IF(G61=0,"",L61/G61)</f>
        <v>0.475</v>
      </c>
      <c r="N61" s="73">
        <v>109</v>
      </c>
      <c r="O61" s="73"/>
      <c r="P61" s="61">
        <f>IF(G61=0,"",(N61-O61)/G61)</f>
        <v>2.725</v>
      </c>
      <c r="Q61" s="62">
        <v>12</v>
      </c>
      <c r="R61" s="63">
        <v>4</v>
      </c>
      <c r="S61" s="63"/>
      <c r="T61" s="63"/>
      <c r="U61" s="63">
        <v>1</v>
      </c>
      <c r="V61" s="63"/>
      <c r="W61" s="64">
        <f t="shared" si="63"/>
        <v>5</v>
      </c>
      <c r="X61" s="63"/>
      <c r="Y61" s="65"/>
      <c r="Z61" s="63">
        <v>7</v>
      </c>
      <c r="AA61" s="63">
        <v>3</v>
      </c>
      <c r="AB61" s="63"/>
      <c r="AC61" s="64">
        <f>SUM(X61:AB61)</f>
        <v>10</v>
      </c>
      <c r="AD61" s="66">
        <f>W61+AC61</f>
        <v>15</v>
      </c>
      <c r="AE61" s="64">
        <f>S61+AA61</f>
        <v>3</v>
      </c>
      <c r="AF61" s="51">
        <v>30</v>
      </c>
      <c r="AG61" s="63">
        <v>8</v>
      </c>
      <c r="AH61" s="137">
        <v>11</v>
      </c>
      <c r="AI61" s="74">
        <v>50</v>
      </c>
      <c r="AJ61" s="63">
        <v>-37</v>
      </c>
      <c r="AK61" s="63">
        <v>-8</v>
      </c>
      <c r="AL61" s="63">
        <v>27</v>
      </c>
      <c r="AM61" s="68">
        <f t="shared" si="64"/>
        <v>-18</v>
      </c>
      <c r="AN61" s="69">
        <f aca="true" t="shared" si="66" ref="AN61:AP63">IF(G61&gt;0,AJ61/G61,"")</f>
        <v>-0.925</v>
      </c>
      <c r="AO61" s="70">
        <f t="shared" si="66"/>
        <v>-4</v>
      </c>
      <c r="AP61" s="70">
        <f t="shared" si="66"/>
        <v>1</v>
      </c>
      <c r="AQ61" s="71">
        <f t="shared" si="65"/>
        <v>-0.2608695652173913</v>
      </c>
    </row>
    <row r="62" spans="1:43" s="2" customFormat="1" ht="15.75" customHeight="1">
      <c r="A62" s="119" t="s">
        <v>92</v>
      </c>
      <c r="B62" s="83" t="s">
        <v>60</v>
      </c>
      <c r="C62" s="52" t="s">
        <v>123</v>
      </c>
      <c r="D62" s="63">
        <v>5</v>
      </c>
      <c r="E62" s="53">
        <v>210</v>
      </c>
      <c r="F62" s="54" t="s">
        <v>61</v>
      </c>
      <c r="G62" s="51">
        <v>4</v>
      </c>
      <c r="H62" s="63">
        <v>7</v>
      </c>
      <c r="I62" s="63">
        <v>47</v>
      </c>
      <c r="J62" s="87">
        <f t="shared" si="61"/>
        <v>58</v>
      </c>
      <c r="K62" s="58">
        <f t="shared" si="62"/>
        <v>0.2761904761904762</v>
      </c>
      <c r="L62" s="51"/>
      <c r="M62" s="59">
        <f>IF(G62=0,"",L62/G62)</f>
        <v>0</v>
      </c>
      <c r="N62" s="73">
        <v>7</v>
      </c>
      <c r="O62" s="73"/>
      <c r="P62" s="61">
        <f>IF(G62=0,"",(N62-O62)/G62)</f>
        <v>1.75</v>
      </c>
      <c r="Q62" s="62"/>
      <c r="R62" s="63"/>
      <c r="S62" s="63"/>
      <c r="T62" s="63"/>
      <c r="U62" s="63"/>
      <c r="V62" s="63"/>
      <c r="W62" s="64">
        <f t="shared" si="63"/>
        <v>0</v>
      </c>
      <c r="X62" s="63">
        <v>4</v>
      </c>
      <c r="Y62" s="65">
        <v>1</v>
      </c>
      <c r="Z62" s="63">
        <v>6</v>
      </c>
      <c r="AA62" s="63">
        <v>5</v>
      </c>
      <c r="AB62" s="63">
        <v>1</v>
      </c>
      <c r="AC62" s="64">
        <f>SUM(X62:AB62)</f>
        <v>17</v>
      </c>
      <c r="AD62" s="66">
        <f>W62+AC62</f>
        <v>17</v>
      </c>
      <c r="AE62" s="64">
        <f>S62+AA62</f>
        <v>5</v>
      </c>
      <c r="AF62" s="51"/>
      <c r="AG62" s="63">
        <v>8</v>
      </c>
      <c r="AH62" s="137">
        <v>5</v>
      </c>
      <c r="AI62" s="74"/>
      <c r="AJ62" s="63">
        <v>-20</v>
      </c>
      <c r="AK62" s="63">
        <v>-13</v>
      </c>
      <c r="AL62" s="63">
        <v>-172</v>
      </c>
      <c r="AM62" s="68">
        <f t="shared" si="64"/>
        <v>-205</v>
      </c>
      <c r="AN62" s="69">
        <f>IF(G62&gt;0,AJ62/G62,"")</f>
        <v>-5</v>
      </c>
      <c r="AO62" s="70">
        <f>IF(H62&gt;0,AK62/H62,"")</f>
        <v>-1.8571428571428572</v>
      </c>
      <c r="AP62" s="70">
        <f>IF(I62&gt;0,AL62/I62,"")</f>
        <v>-3.6595744680851063</v>
      </c>
      <c r="AQ62" s="71">
        <f t="shared" si="65"/>
        <v>-3.5344827586206895</v>
      </c>
    </row>
    <row r="63" spans="1:43" s="2" customFormat="1" ht="15.75" customHeight="1">
      <c r="A63" s="119" t="s">
        <v>92</v>
      </c>
      <c r="B63" s="83" t="s">
        <v>47</v>
      </c>
      <c r="C63" s="52" t="s">
        <v>121</v>
      </c>
      <c r="D63" s="63">
        <v>9</v>
      </c>
      <c r="E63" s="53">
        <v>351</v>
      </c>
      <c r="F63" s="54" t="s">
        <v>72</v>
      </c>
      <c r="G63" s="51"/>
      <c r="H63" s="63">
        <v>79</v>
      </c>
      <c r="I63" s="63">
        <v>7</v>
      </c>
      <c r="J63" s="87">
        <f t="shared" si="61"/>
        <v>86</v>
      </c>
      <c r="K63" s="58">
        <f t="shared" si="62"/>
        <v>0.245014245014245</v>
      </c>
      <c r="L63" s="51"/>
      <c r="M63" s="59">
        <f t="shared" si="55"/>
      </c>
      <c r="N63" s="73"/>
      <c r="O63" s="73"/>
      <c r="P63" s="61">
        <f t="shared" si="56"/>
      </c>
      <c r="Q63" s="62"/>
      <c r="R63" s="63">
        <v>3</v>
      </c>
      <c r="S63" s="63"/>
      <c r="T63" s="63">
        <v>1</v>
      </c>
      <c r="U63" s="63">
        <v>2</v>
      </c>
      <c r="V63" s="63"/>
      <c r="W63" s="64">
        <f t="shared" si="63"/>
        <v>6</v>
      </c>
      <c r="X63" s="63">
        <v>4</v>
      </c>
      <c r="Y63" s="65">
        <v>4</v>
      </c>
      <c r="Z63" s="63">
        <v>9</v>
      </c>
      <c r="AA63" s="63"/>
      <c r="AB63" s="63">
        <v>1</v>
      </c>
      <c r="AC63" s="64">
        <f t="shared" si="57"/>
        <v>18</v>
      </c>
      <c r="AD63" s="66">
        <f t="shared" si="58"/>
        <v>24</v>
      </c>
      <c r="AE63" s="64">
        <f t="shared" si="59"/>
        <v>0</v>
      </c>
      <c r="AF63" s="51">
        <v>32</v>
      </c>
      <c r="AG63" s="63">
        <v>6</v>
      </c>
      <c r="AH63" s="137">
        <v>11</v>
      </c>
      <c r="AI63" s="74"/>
      <c r="AJ63" s="63"/>
      <c r="AK63" s="63">
        <v>39</v>
      </c>
      <c r="AL63" s="63">
        <v>-17</v>
      </c>
      <c r="AM63" s="68">
        <f t="shared" si="64"/>
        <v>22</v>
      </c>
      <c r="AN63" s="69">
        <f t="shared" si="66"/>
      </c>
      <c r="AO63" s="70">
        <f t="shared" si="66"/>
        <v>0.4936708860759494</v>
      </c>
      <c r="AP63" s="70">
        <f t="shared" si="66"/>
        <v>-2.4285714285714284</v>
      </c>
      <c r="AQ63" s="71">
        <f t="shared" si="65"/>
        <v>0.2558139534883721</v>
      </c>
    </row>
    <row r="64" spans="1:43" s="2" customFormat="1" ht="15.75" customHeight="1">
      <c r="A64" s="119" t="s">
        <v>92</v>
      </c>
      <c r="B64" s="83" t="s">
        <v>62</v>
      </c>
      <c r="C64" s="52" t="s">
        <v>123</v>
      </c>
      <c r="D64" s="63">
        <v>5</v>
      </c>
      <c r="E64" s="53">
        <v>210</v>
      </c>
      <c r="F64" s="54" t="s">
        <v>63</v>
      </c>
      <c r="G64" s="51">
        <v>6</v>
      </c>
      <c r="H64" s="63">
        <v>7</v>
      </c>
      <c r="I64" s="63">
        <v>23</v>
      </c>
      <c r="J64" s="87">
        <f t="shared" si="61"/>
        <v>36</v>
      </c>
      <c r="K64" s="58">
        <f t="shared" si="62"/>
        <v>0.17142857142857143</v>
      </c>
      <c r="L64" s="51"/>
      <c r="M64" s="59">
        <f>IF(G64=0,"",L64/G64)</f>
        <v>0</v>
      </c>
      <c r="N64" s="73">
        <v>2</v>
      </c>
      <c r="O64" s="73"/>
      <c r="P64" s="61">
        <f>IF(G64=0,"",(N64-O64)/G64)</f>
        <v>0.3333333333333333</v>
      </c>
      <c r="Q64" s="62"/>
      <c r="R64" s="63"/>
      <c r="S64" s="63"/>
      <c r="T64" s="63"/>
      <c r="U64" s="63"/>
      <c r="V64" s="63"/>
      <c r="W64" s="64">
        <f t="shared" si="63"/>
        <v>0</v>
      </c>
      <c r="X64" s="63">
        <v>2</v>
      </c>
      <c r="Y64" s="65"/>
      <c r="Z64" s="63">
        <v>6</v>
      </c>
      <c r="AA64" s="63"/>
      <c r="AB64" s="63"/>
      <c r="AC64" s="64">
        <f>SUM(X64:AB64)</f>
        <v>8</v>
      </c>
      <c r="AD64" s="66">
        <f>W64+AC64</f>
        <v>8</v>
      </c>
      <c r="AE64" s="64">
        <f>S64+AA64</f>
        <v>0</v>
      </c>
      <c r="AF64" s="51"/>
      <c r="AG64" s="63">
        <v>5</v>
      </c>
      <c r="AH64" s="137">
        <v>2.5</v>
      </c>
      <c r="AI64" s="74"/>
      <c r="AJ64" s="63">
        <v>-80</v>
      </c>
      <c r="AK64" s="63">
        <v>-52</v>
      </c>
      <c r="AL64" s="63">
        <v>-76</v>
      </c>
      <c r="AM64" s="68">
        <f t="shared" si="64"/>
        <v>-208</v>
      </c>
      <c r="AN64" s="69">
        <f aca="true" t="shared" si="67" ref="AN64:AP67">IF(G64&gt;0,AJ64/G64,"")</f>
        <v>-13.333333333333334</v>
      </c>
      <c r="AO64" s="70">
        <f t="shared" si="67"/>
        <v>-7.428571428571429</v>
      </c>
      <c r="AP64" s="70">
        <f t="shared" si="67"/>
        <v>-3.3043478260869565</v>
      </c>
      <c r="AQ64" s="71">
        <f t="shared" si="65"/>
        <v>-5.777777777777778</v>
      </c>
    </row>
    <row r="65" spans="1:43" s="2" customFormat="1" ht="15.75" customHeight="1">
      <c r="A65" s="119" t="s">
        <v>92</v>
      </c>
      <c r="B65" s="83" t="s">
        <v>179</v>
      </c>
      <c r="C65" s="52" t="s">
        <v>123</v>
      </c>
      <c r="D65" s="63">
        <v>16</v>
      </c>
      <c r="E65" s="53">
        <v>681</v>
      </c>
      <c r="F65" s="54" t="s">
        <v>180</v>
      </c>
      <c r="G65" s="51">
        <v>1</v>
      </c>
      <c r="H65" s="63">
        <v>33</v>
      </c>
      <c r="I65" s="63">
        <v>171</v>
      </c>
      <c r="J65" s="87">
        <f t="shared" si="61"/>
        <v>205</v>
      </c>
      <c r="K65" s="58">
        <f t="shared" si="62"/>
        <v>0.3010279001468429</v>
      </c>
      <c r="L65" s="51"/>
      <c r="M65" s="59">
        <f>IF(G65=0,"",L65/G65)</f>
        <v>0</v>
      </c>
      <c r="N65" s="73">
        <v>0</v>
      </c>
      <c r="O65" s="73"/>
      <c r="P65" s="61">
        <f>IF(G65=0,"",(N65-O65)/G65)</f>
        <v>0</v>
      </c>
      <c r="Q65" s="62"/>
      <c r="R65" s="63">
        <v>15</v>
      </c>
      <c r="S65" s="63">
        <v>2</v>
      </c>
      <c r="T65" s="63"/>
      <c r="U65" s="63">
        <v>1</v>
      </c>
      <c r="V65" s="63"/>
      <c r="W65" s="64">
        <f t="shared" si="63"/>
        <v>18</v>
      </c>
      <c r="X65" s="63">
        <v>50</v>
      </c>
      <c r="Y65" s="65">
        <v>20</v>
      </c>
      <c r="Z65" s="63">
        <v>66</v>
      </c>
      <c r="AA65" s="63">
        <v>8</v>
      </c>
      <c r="AB65" s="63">
        <v>3</v>
      </c>
      <c r="AC65" s="64">
        <f>SUM(X65:AB65)</f>
        <v>147</v>
      </c>
      <c r="AD65" s="66">
        <f>W65+AC65</f>
        <v>165</v>
      </c>
      <c r="AE65" s="64">
        <f>S65+AA65</f>
        <v>10</v>
      </c>
      <c r="AF65" s="51"/>
      <c r="AG65" s="63">
        <v>21</v>
      </c>
      <c r="AH65" s="137">
        <v>16.5</v>
      </c>
      <c r="AI65" s="74"/>
      <c r="AJ65" s="63">
        <v>-5</v>
      </c>
      <c r="AK65" s="63">
        <v>7</v>
      </c>
      <c r="AL65" s="63">
        <v>-214</v>
      </c>
      <c r="AM65" s="68">
        <f t="shared" si="64"/>
        <v>-212</v>
      </c>
      <c r="AN65" s="69">
        <f t="shared" si="67"/>
        <v>-5</v>
      </c>
      <c r="AO65" s="70">
        <f t="shared" si="67"/>
        <v>0.21212121212121213</v>
      </c>
      <c r="AP65" s="70">
        <f t="shared" si="67"/>
        <v>-1.2514619883040936</v>
      </c>
      <c r="AQ65" s="71">
        <f t="shared" si="65"/>
        <v>-1.0341463414634147</v>
      </c>
    </row>
    <row r="66" spans="1:43" s="2" customFormat="1" ht="15.75" customHeight="1">
      <c r="A66" s="119" t="s">
        <v>92</v>
      </c>
      <c r="B66" s="83" t="s">
        <v>151</v>
      </c>
      <c r="C66" s="52" t="s">
        <v>124</v>
      </c>
      <c r="D66" s="63">
        <v>17</v>
      </c>
      <c r="E66" s="53">
        <v>613</v>
      </c>
      <c r="F66" s="54" t="s">
        <v>5</v>
      </c>
      <c r="G66" s="51">
        <v>66</v>
      </c>
      <c r="H66" s="63">
        <v>13</v>
      </c>
      <c r="I66" s="63">
        <v>83</v>
      </c>
      <c r="J66" s="87">
        <f t="shared" si="50"/>
        <v>162</v>
      </c>
      <c r="K66" s="58">
        <f t="shared" si="51"/>
        <v>0.2642740619902121</v>
      </c>
      <c r="L66" s="51">
        <v>17</v>
      </c>
      <c r="M66" s="59">
        <f t="shared" si="55"/>
        <v>0.25757575757575757</v>
      </c>
      <c r="N66" s="73">
        <v>199</v>
      </c>
      <c r="O66" s="73"/>
      <c r="P66" s="61">
        <f t="shared" si="56"/>
        <v>3.015151515151515</v>
      </c>
      <c r="Q66" s="62">
        <v>6</v>
      </c>
      <c r="R66" s="63">
        <v>2</v>
      </c>
      <c r="S66" s="63">
        <v>2</v>
      </c>
      <c r="T66" s="63">
        <v>4</v>
      </c>
      <c r="U66" s="63">
        <v>2</v>
      </c>
      <c r="V66" s="63"/>
      <c r="W66" s="64">
        <f t="shared" si="52"/>
        <v>10</v>
      </c>
      <c r="X66" s="63">
        <v>11</v>
      </c>
      <c r="Y66" s="65">
        <v>2</v>
      </c>
      <c r="Z66" s="63">
        <v>17</v>
      </c>
      <c r="AA66" s="63">
        <v>9</v>
      </c>
      <c r="AB66" s="63">
        <v>1</v>
      </c>
      <c r="AC66" s="64">
        <f t="shared" si="57"/>
        <v>40</v>
      </c>
      <c r="AD66" s="66">
        <f t="shared" si="58"/>
        <v>50</v>
      </c>
      <c r="AE66" s="64">
        <f t="shared" si="59"/>
        <v>11</v>
      </c>
      <c r="AF66" s="51">
        <v>68</v>
      </c>
      <c r="AG66" s="63">
        <v>3</v>
      </c>
      <c r="AH66" s="137">
        <v>16</v>
      </c>
      <c r="AI66" s="74">
        <v>53</v>
      </c>
      <c r="AJ66" s="63">
        <v>-51</v>
      </c>
      <c r="AK66" s="63">
        <v>-18</v>
      </c>
      <c r="AL66" s="63">
        <v>-28</v>
      </c>
      <c r="AM66" s="68">
        <f t="shared" si="53"/>
        <v>-97</v>
      </c>
      <c r="AN66" s="69">
        <f t="shared" si="67"/>
        <v>-0.7727272727272727</v>
      </c>
      <c r="AO66" s="70">
        <f t="shared" si="67"/>
        <v>-1.3846153846153846</v>
      </c>
      <c r="AP66" s="70">
        <f t="shared" si="67"/>
        <v>-0.3373493975903614</v>
      </c>
      <c r="AQ66" s="71">
        <f t="shared" si="54"/>
        <v>-0.5987654320987654</v>
      </c>
    </row>
    <row r="67" spans="1:43" s="2" customFormat="1" ht="15.75" customHeight="1">
      <c r="A67" s="119" t="s">
        <v>92</v>
      </c>
      <c r="B67" s="83" t="s">
        <v>99</v>
      </c>
      <c r="C67" s="52" t="s">
        <v>123</v>
      </c>
      <c r="D67" s="63">
        <v>33</v>
      </c>
      <c r="E67" s="53">
        <v>1225</v>
      </c>
      <c r="F67" s="54" t="s">
        <v>165</v>
      </c>
      <c r="G67" s="51">
        <v>4</v>
      </c>
      <c r="H67" s="63">
        <v>6</v>
      </c>
      <c r="I67" s="63">
        <v>391</v>
      </c>
      <c r="J67" s="87">
        <f t="shared" si="50"/>
        <v>401</v>
      </c>
      <c r="K67" s="58">
        <f t="shared" si="51"/>
        <v>0.3273469387755102</v>
      </c>
      <c r="L67" s="51">
        <v>1</v>
      </c>
      <c r="M67" s="59">
        <f t="shared" si="55"/>
        <v>0.25</v>
      </c>
      <c r="N67" s="73">
        <v>6</v>
      </c>
      <c r="O67" s="73"/>
      <c r="P67" s="61">
        <f t="shared" si="56"/>
        <v>1.5</v>
      </c>
      <c r="Q67" s="62"/>
      <c r="R67" s="63">
        <v>48</v>
      </c>
      <c r="S67" s="63">
        <v>8</v>
      </c>
      <c r="T67" s="63">
        <v>27</v>
      </c>
      <c r="U67" s="63">
        <v>6</v>
      </c>
      <c r="V67" s="63">
        <v>1</v>
      </c>
      <c r="W67" s="64">
        <f t="shared" si="52"/>
        <v>90</v>
      </c>
      <c r="X67" s="63">
        <v>64</v>
      </c>
      <c r="Y67" s="65">
        <v>17</v>
      </c>
      <c r="Z67" s="63">
        <v>60</v>
      </c>
      <c r="AA67" s="63">
        <v>15</v>
      </c>
      <c r="AB67" s="63">
        <v>6</v>
      </c>
      <c r="AC67" s="64">
        <f t="shared" si="57"/>
        <v>162</v>
      </c>
      <c r="AD67" s="66">
        <f t="shared" si="58"/>
        <v>252</v>
      </c>
      <c r="AE67" s="64">
        <f t="shared" si="59"/>
        <v>23</v>
      </c>
      <c r="AF67" s="51">
        <v>156</v>
      </c>
      <c r="AG67" s="63">
        <v>16</v>
      </c>
      <c r="AH67" s="137">
        <v>47</v>
      </c>
      <c r="AI67" s="74">
        <v>1</v>
      </c>
      <c r="AJ67" s="63">
        <v>2</v>
      </c>
      <c r="AK67" s="63">
        <v>-3</v>
      </c>
      <c r="AL67" s="63">
        <v>185</v>
      </c>
      <c r="AM67" s="68">
        <f t="shared" si="53"/>
        <v>184</v>
      </c>
      <c r="AN67" s="69">
        <f t="shared" si="67"/>
        <v>0.5</v>
      </c>
      <c r="AO67" s="70">
        <f t="shared" si="67"/>
        <v>-0.5</v>
      </c>
      <c r="AP67" s="70">
        <f t="shared" si="67"/>
        <v>0.4731457800511509</v>
      </c>
      <c r="AQ67" s="71">
        <f t="shared" si="54"/>
        <v>0.45885286783042395</v>
      </c>
    </row>
    <row r="68" spans="1:43" s="2" customFormat="1" ht="15.75" customHeight="1">
      <c r="A68" s="119" t="s">
        <v>92</v>
      </c>
      <c r="B68" s="83" t="s">
        <v>152</v>
      </c>
      <c r="C68" s="52" t="s">
        <v>86</v>
      </c>
      <c r="D68" s="63">
        <v>6</v>
      </c>
      <c r="E68" s="53">
        <v>226</v>
      </c>
      <c r="F68" s="54" t="s">
        <v>54</v>
      </c>
      <c r="G68" s="51"/>
      <c r="H68" s="63">
        <v>3</v>
      </c>
      <c r="I68" s="63">
        <v>44</v>
      </c>
      <c r="J68" s="87">
        <f>SUM(G68:I68)</f>
        <v>47</v>
      </c>
      <c r="K68" s="58">
        <f>SUM(G68:I68)/E68</f>
        <v>0.2079646017699115</v>
      </c>
      <c r="L68" s="51"/>
      <c r="M68" s="59">
        <f>IF(G68=0,"",L68/G68)</f>
      </c>
      <c r="N68" s="73"/>
      <c r="O68" s="73"/>
      <c r="P68" s="61">
        <f>IF(G68=0,"",(N68-O68)/G68)</f>
      </c>
      <c r="Q68" s="62"/>
      <c r="R68" s="63">
        <v>10</v>
      </c>
      <c r="S68" s="63"/>
      <c r="T68" s="63"/>
      <c r="U68" s="63"/>
      <c r="V68" s="63"/>
      <c r="W68" s="64">
        <f>SUM(R68:V68)</f>
        <v>10</v>
      </c>
      <c r="X68" s="63">
        <v>7</v>
      </c>
      <c r="Y68" s="65"/>
      <c r="Z68" s="63">
        <v>12</v>
      </c>
      <c r="AA68" s="63">
        <v>2</v>
      </c>
      <c r="AB68" s="63"/>
      <c r="AC68" s="64">
        <f>SUM(X68:AB68)</f>
        <v>21</v>
      </c>
      <c r="AD68" s="66">
        <f>W68+AC68</f>
        <v>31</v>
      </c>
      <c r="AE68" s="64">
        <f>S68+AA68</f>
        <v>2</v>
      </c>
      <c r="AF68" s="51">
        <v>29</v>
      </c>
      <c r="AG68" s="63">
        <v>5</v>
      </c>
      <c r="AH68" s="137">
        <v>12</v>
      </c>
      <c r="AI68" s="74"/>
      <c r="AJ68" s="63"/>
      <c r="AK68" s="63">
        <v>0</v>
      </c>
      <c r="AL68" s="63">
        <v>-20</v>
      </c>
      <c r="AM68" s="68">
        <f>SUM(AJ68:AL68)</f>
        <v>-20</v>
      </c>
      <c r="AN68" s="69">
        <f aca="true" t="shared" si="68" ref="AN68:AP69">IF(G68&gt;0,AJ68/G68,"")</f>
      </c>
      <c r="AO68" s="70">
        <f t="shared" si="68"/>
        <v>0</v>
      </c>
      <c r="AP68" s="70">
        <f t="shared" si="68"/>
        <v>-0.45454545454545453</v>
      </c>
      <c r="AQ68" s="71">
        <f>IF(AM68=0,"",AM68/SUM(G68:I68))</f>
        <v>-0.425531914893617</v>
      </c>
    </row>
    <row r="69" spans="1:43" s="2" customFormat="1" ht="15.75" customHeight="1" thickBot="1">
      <c r="A69" s="120" t="s">
        <v>92</v>
      </c>
      <c r="B69" s="99" t="s">
        <v>48</v>
      </c>
      <c r="C69" s="100" t="s">
        <v>123</v>
      </c>
      <c r="D69" s="103">
        <v>2</v>
      </c>
      <c r="E69" s="101">
        <v>87</v>
      </c>
      <c r="F69" s="102" t="s">
        <v>49</v>
      </c>
      <c r="G69" s="98">
        <v>1</v>
      </c>
      <c r="H69" s="103">
        <v>4</v>
      </c>
      <c r="I69" s="103">
        <v>16</v>
      </c>
      <c r="J69" s="104">
        <f>SUM(G69:I69)</f>
        <v>21</v>
      </c>
      <c r="K69" s="105">
        <f>SUM(G69:I69)/E69</f>
        <v>0.2413793103448276</v>
      </c>
      <c r="L69" s="98"/>
      <c r="M69" s="106">
        <f>IF(G69=0,"",L69/G69)</f>
        <v>0</v>
      </c>
      <c r="N69" s="107">
        <v>0</v>
      </c>
      <c r="O69" s="107"/>
      <c r="P69" s="108">
        <f>IF(G69=0,"",(N69-O69)/G69)</f>
        <v>0</v>
      </c>
      <c r="Q69" s="109"/>
      <c r="R69" s="103">
        <v>1</v>
      </c>
      <c r="S69" s="103"/>
      <c r="T69" s="103"/>
      <c r="U69" s="103"/>
      <c r="V69" s="103"/>
      <c r="W69" s="110">
        <f>SUM(R69:V69)</f>
        <v>1</v>
      </c>
      <c r="X69" s="103">
        <v>5</v>
      </c>
      <c r="Y69" s="111">
        <v>1</v>
      </c>
      <c r="Z69" s="103">
        <v>6</v>
      </c>
      <c r="AA69" s="103">
        <v>1</v>
      </c>
      <c r="AB69" s="103"/>
      <c r="AC69" s="110">
        <f>SUM(X69:AB69)</f>
        <v>13</v>
      </c>
      <c r="AD69" s="112">
        <f>W69+AC69</f>
        <v>14</v>
      </c>
      <c r="AE69" s="110">
        <f>S69+AA69</f>
        <v>1</v>
      </c>
      <c r="AF69" s="98">
        <v>7</v>
      </c>
      <c r="AG69" s="103">
        <v>3</v>
      </c>
      <c r="AH69" s="139">
        <v>4</v>
      </c>
      <c r="AI69" s="113"/>
      <c r="AJ69" s="103">
        <v>-13</v>
      </c>
      <c r="AK69" s="103">
        <v>-10</v>
      </c>
      <c r="AL69" s="103">
        <v>57</v>
      </c>
      <c r="AM69" s="114">
        <f>SUM(AJ69:AL69)</f>
        <v>34</v>
      </c>
      <c r="AN69" s="115">
        <f t="shared" si="68"/>
        <v>-13</v>
      </c>
      <c r="AO69" s="116">
        <f t="shared" si="68"/>
        <v>-2.5</v>
      </c>
      <c r="AP69" s="116">
        <f t="shared" si="68"/>
        <v>3.5625</v>
      </c>
      <c r="AQ69" s="117">
        <f>IF(AM69=0,"",AM69/SUM(G69:I69))</f>
        <v>1.619047619047619</v>
      </c>
    </row>
    <row r="70" spans="1:43" s="2" customFormat="1" ht="15.75" customHeight="1">
      <c r="A70" s="75"/>
      <c r="B70" s="88"/>
      <c r="C70" s="89"/>
      <c r="D70" s="75"/>
      <c r="E70" s="90"/>
      <c r="F70" s="91"/>
      <c r="G70" s="75"/>
      <c r="H70" s="75"/>
      <c r="I70" s="75"/>
      <c r="J70" s="75"/>
      <c r="K70" s="93"/>
      <c r="L70" s="75"/>
      <c r="M70" s="93"/>
      <c r="N70" s="75"/>
      <c r="O70" s="75"/>
      <c r="P70" s="92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94"/>
      <c r="AJ70" s="75"/>
      <c r="AK70" s="75"/>
      <c r="AL70" s="75"/>
      <c r="AM70" s="75"/>
      <c r="AN70" s="92"/>
      <c r="AO70" s="92"/>
      <c r="AP70" s="92"/>
      <c r="AQ70" s="92"/>
    </row>
    <row r="71" spans="1:18" ht="15.75" customHeight="1">
      <c r="A71" s="50"/>
      <c r="R71"/>
    </row>
    <row r="72" spans="1:18" ht="15.75" customHeight="1">
      <c r="A72" s="50"/>
      <c r="R72"/>
    </row>
    <row r="73" ht="15.75" customHeight="1">
      <c r="R73"/>
    </row>
    <row r="74" ht="15.75" customHeight="1">
      <c r="R74"/>
    </row>
    <row r="75" ht="15.75" customHeight="1">
      <c r="R75"/>
    </row>
    <row r="76" ht="15.75" customHeight="1">
      <c r="R76"/>
    </row>
    <row r="77" ht="15.75" customHeight="1">
      <c r="R77"/>
    </row>
    <row r="78" ht="12">
      <c r="R78"/>
    </row>
    <row r="79" ht="12">
      <c r="R79"/>
    </row>
    <row r="80" ht="12">
      <c r="R80"/>
    </row>
    <row r="81" ht="12">
      <c r="R81"/>
    </row>
    <row r="82" spans="3:6" ht="12">
      <c r="C82" s="11"/>
      <c r="D82" s="122"/>
      <c r="E82" s="37"/>
      <c r="F82" s="11"/>
    </row>
    <row r="87" spans="2:34" ht="12">
      <c r="B87" s="84"/>
      <c r="C87" s="10"/>
      <c r="D87" s="123"/>
      <c r="E87" s="38"/>
      <c r="F87" s="11"/>
      <c r="G87" s="11"/>
      <c r="H87" s="11"/>
      <c r="I87" s="11"/>
      <c r="J87" s="11"/>
      <c r="K87" s="9"/>
      <c r="L87" s="11"/>
      <c r="M87" s="11"/>
      <c r="N87" s="11"/>
      <c r="O87" s="11"/>
      <c r="R87" s="17"/>
      <c r="S87" s="11"/>
      <c r="U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11" ht="12">
      <c r="B88" s="85"/>
      <c r="C88" s="9"/>
      <c r="D88" s="124"/>
      <c r="E88" s="39"/>
      <c r="K88" s="9"/>
    </row>
    <row r="89" spans="2:5" ht="12">
      <c r="B89" s="85"/>
      <c r="C89" s="9"/>
      <c r="D89" s="124"/>
      <c r="E89" s="39"/>
    </row>
    <row r="90" spans="2:5" ht="12">
      <c r="B90" s="85"/>
      <c r="C90" s="9"/>
      <c r="D90" s="124"/>
      <c r="E90" s="39"/>
    </row>
    <row r="91" spans="2:5" ht="12">
      <c r="B91" s="85"/>
      <c r="C91" s="9"/>
      <c r="D91" s="124"/>
      <c r="E91" s="39"/>
    </row>
    <row r="92" spans="2:5" ht="12">
      <c r="B92" s="85"/>
      <c r="C92" s="9"/>
      <c r="D92" s="124"/>
      <c r="E92" s="39"/>
    </row>
    <row r="93" spans="2:5" ht="12">
      <c r="B93" s="85"/>
      <c r="C93" s="9"/>
      <c r="D93" s="124"/>
      <c r="E93" s="39"/>
    </row>
    <row r="94" spans="2:5" ht="12">
      <c r="B94" s="85"/>
      <c r="C94" s="9"/>
      <c r="D94" s="124"/>
      <c r="E94" s="39"/>
    </row>
    <row r="95" spans="2:5" ht="12">
      <c r="B95" s="85"/>
      <c r="C95" s="9"/>
      <c r="D95" s="124"/>
      <c r="E95" s="39"/>
    </row>
  </sheetData>
  <mergeCells count="7">
    <mergeCell ref="AF1:AH1"/>
    <mergeCell ref="AI1:AM1"/>
    <mergeCell ref="AN1:AQ1"/>
    <mergeCell ref="G1:K1"/>
    <mergeCell ref="L1:Q1"/>
    <mergeCell ref="R1:W1"/>
    <mergeCell ref="X1:AE1"/>
  </mergeCells>
  <printOptions/>
  <pageMargins left="0.25" right="0.25" top="1" bottom="1" header="0.5" footer="0.5"/>
  <pageSetup fitToHeight="10" fitToWidth="1" orientation="landscape" scale="58"/>
  <headerFooter alignWithMargins="0">
    <oddHeader>&amp;L&amp;12&amp;D&amp;C&amp;"Arial,Bold"&amp;18Travel Team 2006-2014 Individual Stats&amp;12
Through game #234&amp;R&amp;12Page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2012-10-05T02:19:48Z</cp:lastPrinted>
  <dcterms:created xsi:type="dcterms:W3CDTF">2005-10-26T19:32:49Z</dcterms:created>
  <dcterms:modified xsi:type="dcterms:W3CDTF">2010-11-06T03:41:22Z</dcterms:modified>
  <cp:category/>
  <cp:version/>
  <cp:contentType/>
  <cp:contentStatus/>
</cp:coreProperties>
</file>